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2"/>
  </bookViews>
  <sheets>
    <sheet name="Доходы" sheetId="1" r:id="rId1"/>
    <sheet name="по разделам" sheetId="2" r:id="rId2"/>
    <sheet name="деф-проф " sheetId="3" r:id="rId3"/>
  </sheets>
  <definedNames>
    <definedName name="_xlnm.Print_Area" localSheetId="2">'деф-проф '!$A$1:$E$11</definedName>
    <definedName name="_xlnm.Print_Area" localSheetId="1">'по разделам'!$C$1:$H$55</definedName>
  </definedNames>
  <calcPr fullCalcOnLoad="1"/>
</workbook>
</file>

<file path=xl/sharedStrings.xml><?xml version="1.0" encoding="utf-8"?>
<sst xmlns="http://schemas.openxmlformats.org/spreadsheetml/2006/main" count="271" uniqueCount="190">
  <si>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</si>
  <si>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</si>
  <si>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</si>
  <si>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</si>
  <si>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</si>
  <si>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</si>
  <si>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</si>
  <si>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</si>
  <si>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</si>
  <si>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</si>
  <si>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</si>
  <si>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</si>
  <si>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</si>
  <si>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</si>
  <si>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</si>
  <si>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</si>
  <si>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</si>
  <si>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</si>
  <si>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</si>
  <si>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</si>
  <si>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</si>
  <si>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</si>
  <si>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</si>
  <si>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</si>
  <si>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</si>
  <si>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</si>
  <si>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</si>
  <si>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</si>
  <si>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</si>
  <si>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</si>
  <si>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</si>
  <si>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</si>
  <si>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</si>
  <si>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</si>
  <si>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</si>
  <si>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</si>
  <si>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</si>
  <si>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</si>
  <si>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</si>
  <si>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</si>
  <si>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</si>
  <si>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</si>
  <si>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</si>
  <si>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</si>
  <si>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</si>
  <si>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</si>
  <si>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</si>
  <si>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</si>
  <si>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</si>
  <si>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</si>
  <si>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</si>
  <si>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</si>
  <si>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</si>
  <si>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</si>
  <si>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</si>
  <si>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</si>
  <si>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</si>
  <si>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</si>
  <si>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</si>
  <si>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</si>
  <si>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II. РАСХОДЫ РАЙОННОГО БЮДЖЕТА 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</si>
  <si>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</si>
  <si>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</si>
  <si>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</si>
  <si>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</si>
  <si>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</si>
  <si>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</si>
  <si>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МЕЖБЮДЖЕТНЫЕ ТРАНСФЕРТЫ ОБЩЕГО ХАРАКТЕРА БЮДЖЕТАМ СУБЪЕКТОВ РОССИЙСКОЙ ФЕДЕРАЦИИ</t>
  </si>
  <si>
    <t>Благоустройство</t>
  </si>
  <si>
    <t xml:space="preserve">Другие вопросы в области социальной политики </t>
  </si>
  <si>
    <t>Фактически исполнено за           I квартал 2020 года</t>
  </si>
  <si>
    <t>Фактическое исполнение за             I квартал 2020 года</t>
  </si>
  <si>
    <t>Приложение 1</t>
  </si>
  <si>
    <t xml:space="preserve"> </t>
  </si>
  <si>
    <t>ОТЧЕТ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</si>
  <si>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</si>
  <si>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</si>
  <si>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</si>
  <si>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 доходов</t>
  </si>
  <si>
    <t>Процент исполнения к годовому плану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</si>
  <si>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</si>
  <si>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</si>
  <si>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</si>
  <si>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</si>
  <si>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</si>
  <si>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</si>
  <si>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</si>
  <si>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</si>
  <si>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</si>
  <si>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</si>
  <si>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</si>
  <si>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</si>
  <si>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</si>
  <si>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</si>
  <si>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2 02 02003 05 0000 151  </t>
  </si>
  <si>
    <t xml:space="preserve">Субсидии бюджетам муниципальных районов на реформирование муниципальных финансов    </t>
  </si>
  <si>
    <t>2 02 02008 05 0000 151</t>
  </si>
  <si>
    <t>Субсидии бюджетам муниципальных районов на обеспечение жильем молодых семей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</si>
  <si>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</si>
  <si>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</si>
  <si>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2 02 02024 05 0000 151</t>
  </si>
  <si>
    <r>
      <t>Субсидии бюджетам муниципальных районов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денежные выплаты медицинскому персоналу фельдшерско-акушерских пунктов, врачам, фельдшерам и медицинским сестрам скорой медицинской помощи</t>
    </r>
  </si>
  <si>
    <t>2 02 20077 05 0000 150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</si>
  <si>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</si>
  <si>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2 02 25169 05 0000150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</si>
  <si>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</si>
  <si>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2 02 25210 05 0000 150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</si>
  <si>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</si>
  <si>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</si>
  <si>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2 02 25255 05 0000 150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</si>
  <si>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</si>
  <si>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2 02 25491 05 0000 150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</si>
  <si>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</si>
  <si>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</si>
  <si>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</si>
  <si>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</si>
  <si>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</si>
  <si>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2 02 25555 05 0000 150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</si>
  <si>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</si>
  <si>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2 02 29999 05 0000 151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</si>
  <si>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</si>
  <si>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2 02 25576 05 0000 150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</si>
  <si>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</si>
  <si>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области на обеспечение комплексного развития сельских территорий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</si>
  <si>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2 02 29999 05 0000 150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</si>
  <si>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</si>
  <si>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</si>
  <si>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</si>
  <si>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</si>
  <si>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</si>
  <si>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t xml:space="preserve">2 02 30024 05 0000 151  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</si>
  <si>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</si>
  <si>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</si>
  <si>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</si>
  <si>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</si>
  <si>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</si>
  <si>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</si>
  <si>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</si>
  <si>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t>2 02 25519 05 0000 150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</si>
  <si>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</si>
  <si>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2 02 30000 00 0000 150</t>
  </si>
  <si>
    <t>Субвенции бюджетам субъектов Российской Федерации и муниципальных образований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</si>
  <si>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</si>
  <si>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</si>
  <si>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</si>
  <si>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</si>
  <si>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</si>
  <si>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</si>
  <si>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</si>
  <si>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</si>
  <si>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</si>
  <si>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</si>
  <si>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</si>
  <si>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</si>
  <si>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</si>
  <si>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2 02 39998 05 0000 150</t>
  </si>
  <si>
    <t>Единая субвенция бюджетам муниципальных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</si>
  <si>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</si>
  <si>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</si>
  <si>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</si>
  <si>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</si>
  <si>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</si>
  <si>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</si>
  <si>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</si>
  <si>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</si>
  <si>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</si>
  <si>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</si>
  <si>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</si>
  <si>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</si>
  <si>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строительству, реконструкции и капитальному ремонту централизованной системы водоснабжения и водоотведения в г. 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</si>
  <si>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</si>
  <si>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</si>
  <si>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</si>
  <si>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</si>
  <si>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</si>
  <si>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</si>
  <si>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</si>
  <si>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</si>
  <si>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</si>
  <si>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</si>
  <si>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</si>
  <si>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</si>
  <si>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</si>
  <si>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</si>
  <si>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2 07 00000 00 0000 000</t>
  </si>
  <si>
    <t xml:space="preserve">ПРОЧИЕ БЕЗВОЗМЕЗДНЫЕ ПОСТУПЛЕНИЯ
</t>
  </si>
  <si>
    <t>2 07 05030 05 0000 180</t>
  </si>
  <si>
    <t>ИТОГО ДОХОДОВ</t>
  </si>
  <si>
    <t>об исполнении районного бюджета  за  I квартал 2020 года</t>
  </si>
  <si>
    <t>Фактически исполнено за I квартал 2020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</si>
</sst>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8" borderId="10" applyNumberFormat="0" applyFont="0" applyAlignment="0" applyProtection="0"/>
    <xf numFmtId="9" fontId="48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164" fontId="66" fillId="0" borderId="12" xfId="95" applyNumberFormat="1" applyFont="1" applyFill="1" applyBorder="1" applyAlignment="1">
      <alignment horizontal="center" vertical="center"/>
      <protection/>
    </xf>
    <xf numFmtId="164" fontId="24" fillId="42" borderId="12" xfId="95" applyNumberFormat="1" applyFont="1" applyFill="1" applyBorder="1" applyAlignment="1">
      <alignment horizontal="center" vertical="center"/>
      <protection/>
    </xf>
    <xf numFmtId="164" fontId="25" fillId="42" borderId="12" xfId="0" applyNumberFormat="1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9" fontId="0" fillId="0" borderId="0" xfId="128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2" xfId="97" applyFont="1" applyBorder="1" applyAlignment="1">
      <alignment horizontal="center" vertical="center" wrapText="1"/>
      <protection/>
    </xf>
    <xf numFmtId="0" fontId="30" fillId="0" borderId="12" xfId="97" applyFont="1" applyBorder="1" applyAlignment="1">
      <alignment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12" xfId="97" applyFont="1" applyBorder="1" applyAlignment="1">
      <alignment vertical="top" wrapText="1"/>
      <protection/>
    </xf>
    <xf numFmtId="164" fontId="30" fillId="42" borderId="12" xfId="97" applyNumberFormat="1" applyFont="1" applyFill="1" applyBorder="1" applyAlignment="1">
      <alignment horizontal="center" vertical="center"/>
      <protection/>
    </xf>
    <xf numFmtId="164" fontId="30" fillId="0" borderId="12" xfId="97" applyNumberFormat="1" applyFont="1" applyBorder="1" applyAlignment="1">
      <alignment horizontal="center" vertical="center"/>
      <protection/>
    </xf>
    <xf numFmtId="164" fontId="30" fillId="0" borderId="12" xfId="0" applyNumberFormat="1" applyFont="1" applyBorder="1" applyAlignment="1">
      <alignment horizontal="center" vertical="center"/>
    </xf>
    <xf numFmtId="0" fontId="12" fillId="42" borderId="12" xfId="97" applyFont="1" applyFill="1" applyBorder="1" applyAlignment="1">
      <alignment vertical="top" wrapText="1"/>
      <protection/>
    </xf>
    <xf numFmtId="164" fontId="12" fillId="0" borderId="12" xfId="0" applyNumberFormat="1" applyFont="1" applyBorder="1" applyAlignment="1">
      <alignment horizontal="center" vertical="center"/>
    </xf>
    <xf numFmtId="0" fontId="30" fillId="42" borderId="12" xfId="97" applyFont="1" applyFill="1" applyBorder="1" applyAlignment="1">
      <alignment vertical="top" wrapText="1"/>
      <protection/>
    </xf>
    <xf numFmtId="0" fontId="12" fillId="42" borderId="12" xfId="0" applyFont="1" applyFill="1" applyBorder="1" applyAlignment="1">
      <alignment vertical="top"/>
    </xf>
    <xf numFmtId="0" fontId="12" fillId="42" borderId="12" xfId="97" applyFont="1" applyFill="1" applyBorder="1" applyAlignment="1">
      <alignment horizontal="left" vertical="top" wrapText="1"/>
      <protection/>
    </xf>
    <xf numFmtId="164" fontId="12" fillId="42" borderId="12" xfId="97" applyNumberFormat="1" applyFont="1" applyFill="1" applyBorder="1" applyAlignment="1">
      <alignment horizontal="center" vertical="center"/>
      <protection/>
    </xf>
    <xf numFmtId="0" fontId="12" fillId="42" borderId="0" xfId="0" applyFont="1" applyFill="1" applyAlignment="1">
      <alignment wrapText="1"/>
    </xf>
    <xf numFmtId="0" fontId="30" fillId="42" borderId="12" xfId="97" applyFont="1" applyFill="1" applyBorder="1" applyAlignment="1">
      <alignment vertical="top"/>
      <protection/>
    </xf>
    <xf numFmtId="0" fontId="30" fillId="42" borderId="14" xfId="97" applyFont="1" applyFill="1" applyBorder="1" applyAlignment="1">
      <alignment vertical="top" wrapText="1"/>
      <protection/>
    </xf>
    <xf numFmtId="0" fontId="30" fillId="42" borderId="15" xfId="97" applyFont="1" applyFill="1" applyBorder="1" applyAlignment="1">
      <alignment vertical="top" wrapText="1"/>
      <protection/>
    </xf>
    <xf numFmtId="164" fontId="30" fillId="42" borderId="12" xfId="96" applyNumberFormat="1" applyFont="1" applyFill="1" applyBorder="1" applyAlignment="1" applyProtection="1">
      <alignment horizontal="center" vertical="center" wrapText="1"/>
      <protection hidden="1"/>
    </xf>
    <xf numFmtId="164" fontId="30" fillId="0" borderId="12" xfId="97" applyNumberFormat="1" applyFont="1" applyFill="1" applyBorder="1" applyAlignment="1">
      <alignment horizontal="center" vertical="center"/>
      <protection/>
    </xf>
    <xf numFmtId="0" fontId="0" fillId="42" borderId="0" xfId="97" applyFill="1">
      <alignment/>
      <protection/>
    </xf>
    <xf numFmtId="0" fontId="12" fillId="42" borderId="12" xfId="97" applyNumberFormat="1" applyFont="1" applyFill="1" applyBorder="1" applyAlignment="1">
      <alignment vertical="top" wrapText="1"/>
      <protection/>
    </xf>
    <xf numFmtId="164" fontId="12" fillId="0" borderId="12" xfId="97" applyNumberFormat="1" applyFont="1" applyFill="1" applyBorder="1" applyAlignment="1">
      <alignment horizontal="center" vertical="center"/>
      <protection/>
    </xf>
    <xf numFmtId="0" fontId="30" fillId="0" borderId="12" xfId="97" applyFont="1" applyFill="1" applyBorder="1" applyAlignment="1">
      <alignment vertical="top" wrapText="1"/>
      <protection/>
    </xf>
    <xf numFmtId="0" fontId="67" fillId="42" borderId="12" xfId="100" applyFont="1" applyFill="1" applyBorder="1" applyAlignment="1">
      <alignment horizontal="left" vertical="top" wrapText="1"/>
      <protection/>
    </xf>
    <xf numFmtId="0" fontId="12" fillId="42" borderId="12" xfId="0" applyFont="1" applyFill="1" applyBorder="1" applyAlignment="1">
      <alignment horizontal="left" vertical="top" wrapText="1"/>
    </xf>
    <xf numFmtId="0" fontId="12" fillId="0" borderId="12" xfId="96" applyNumberFormat="1" applyFont="1" applyFill="1" applyBorder="1" applyAlignment="1" applyProtection="1">
      <alignment horizontal="left" vertical="top" wrapText="1"/>
      <protection hidden="1"/>
    </xf>
    <xf numFmtId="0" fontId="30" fillId="42" borderId="12" xfId="97" applyFont="1" applyFill="1" applyBorder="1" applyAlignment="1">
      <alignment horizontal="left" vertical="top" wrapText="1"/>
      <protection/>
    </xf>
    <xf numFmtId="0" fontId="0" fillId="0" borderId="0" xfId="97">
      <alignment/>
      <protection/>
    </xf>
    <xf numFmtId="0" fontId="30" fillId="0" borderId="12" xfId="97" applyFont="1" applyFill="1" applyBorder="1" applyAlignment="1">
      <alignment horizontal="left" vertical="top" wrapText="1"/>
      <protection/>
    </xf>
    <xf numFmtId="0" fontId="12" fillId="0" borderId="14" xfId="97" applyFont="1" applyBorder="1" applyAlignment="1">
      <alignment vertical="top" wrapText="1"/>
      <protection/>
    </xf>
    <xf numFmtId="0" fontId="12" fillId="0" borderId="14" xfId="97" applyFont="1" applyFill="1" applyBorder="1" applyAlignment="1">
      <alignment horizontal="left" vertical="top" wrapText="1"/>
      <protection/>
    </xf>
    <xf numFmtId="0" fontId="12" fillId="42" borderId="12" xfId="97" applyNumberFormat="1" applyFont="1" applyFill="1" applyBorder="1" applyAlignment="1">
      <alignment horizontal="left" vertical="top" wrapText="1"/>
      <protection/>
    </xf>
    <xf numFmtId="0" fontId="12" fillId="42" borderId="12" xfId="96" applyNumberFormat="1" applyFont="1" applyFill="1" applyBorder="1" applyAlignment="1" applyProtection="1">
      <alignment horizontal="left" vertical="top" wrapText="1"/>
      <protection hidden="1"/>
    </xf>
    <xf numFmtId="0" fontId="12" fillId="42" borderId="16" xfId="96" applyNumberFormat="1" applyFont="1" applyFill="1" applyBorder="1" applyAlignment="1" applyProtection="1">
      <alignment vertical="top" wrapText="1"/>
      <protection hidden="1"/>
    </xf>
    <xf numFmtId="0" fontId="12" fillId="0" borderId="12" xfId="97" applyFont="1" applyBorder="1" applyAlignment="1">
      <alignment horizontal="left" vertical="top" wrapText="1"/>
      <protection/>
    </xf>
    <xf numFmtId="0" fontId="12" fillId="42" borderId="16" xfId="96" applyNumberFormat="1" applyFont="1" applyFill="1" applyBorder="1" applyAlignment="1" applyProtection="1">
      <alignment vertical="center" wrapText="1"/>
      <protection hidden="1"/>
    </xf>
    <xf numFmtId="0" fontId="30" fillId="0" borderId="12" xfId="97" applyFont="1" applyBorder="1" applyAlignment="1">
      <alignment horizontal="left" vertical="top" wrapText="1"/>
      <protection/>
    </xf>
    <xf numFmtId="0" fontId="0" fillId="0" borderId="0" xfId="97" applyFill="1">
      <alignment/>
      <protection/>
    </xf>
    <xf numFmtId="0" fontId="30" fillId="42" borderId="12" xfId="0" applyFont="1" applyFill="1" applyBorder="1" applyAlignment="1">
      <alignment horizontal="left" vertical="top"/>
    </xf>
    <xf numFmtId="0" fontId="30" fillId="42" borderId="12" xfId="0" applyFont="1" applyFill="1" applyBorder="1" applyAlignment="1">
      <alignment vertical="top"/>
    </xf>
    <xf numFmtId="0" fontId="12" fillId="0" borderId="12" xfId="97" applyFont="1" applyBorder="1" applyAlignment="1">
      <alignment vertical="top" wrapText="1"/>
      <protection/>
    </xf>
    <xf numFmtId="0" fontId="12" fillId="0" borderId="12" xfId="97" applyFont="1" applyFill="1" applyBorder="1" applyAlignment="1">
      <alignment horizontal="left" vertical="top" wrapText="1"/>
      <protection/>
    </xf>
    <xf numFmtId="0" fontId="12" fillId="0" borderId="12" xfId="97" applyNumberFormat="1" applyFont="1" applyFill="1" applyBorder="1" applyAlignment="1">
      <alignment horizontal="left" vertical="top" wrapText="1"/>
      <protection/>
    </xf>
    <xf numFmtId="0" fontId="68" fillId="0" borderId="12" xfId="0" applyFont="1" applyFill="1" applyBorder="1" applyAlignment="1">
      <alignment horizontal="left" vertical="top" wrapText="1"/>
    </xf>
    <xf numFmtId="0" fontId="12" fillId="42" borderId="12" xfId="0" applyFont="1" applyFill="1" applyBorder="1" applyAlignment="1">
      <alignment vertical="top" wrapText="1"/>
    </xf>
    <xf numFmtId="164" fontId="30" fillId="0" borderId="0" xfId="97" applyNumberFormat="1" applyFont="1" applyBorder="1" applyAlignment="1">
      <alignment horizontal="right"/>
      <protection/>
    </xf>
    <xf numFmtId="164" fontId="12" fillId="0" borderId="0" xfId="97" applyNumberFormat="1" applyFont="1" applyBorder="1" applyAlignment="1">
      <alignment horizontal="center"/>
      <protection/>
    </xf>
    <xf numFmtId="164" fontId="12" fillId="0" borderId="0" xfId="97" applyNumberFormat="1" applyFont="1" applyBorder="1">
      <alignment/>
      <protection/>
    </xf>
    <xf numFmtId="0" fontId="68" fillId="0" borderId="12" xfId="0" applyFont="1" applyFill="1" applyBorder="1" applyAlignment="1">
      <alignment vertical="top" wrapText="1"/>
    </xf>
    <xf numFmtId="0" fontId="69" fillId="0" borderId="12" xfId="0" applyFont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30" fillId="0" borderId="12" xfId="97" applyFont="1" applyFill="1" applyBorder="1" applyAlignment="1">
      <alignment horizontal="left" wrapText="1"/>
      <protection/>
    </xf>
    <xf numFmtId="4" fontId="19" fillId="0" borderId="0" xfId="97" applyNumberFormat="1" applyFont="1" applyBorder="1">
      <alignment/>
      <protection/>
    </xf>
    <xf numFmtId="0" fontId="19" fillId="0" borderId="0" xfId="97" applyFont="1" applyBorder="1">
      <alignment/>
      <protection/>
    </xf>
    <xf numFmtId="0" fontId="19" fillId="0" borderId="0" xfId="97" applyFont="1" applyAlignment="1">
      <alignment horizontal="left"/>
      <protection/>
    </xf>
    <xf numFmtId="0" fontId="19" fillId="0" borderId="0" xfId="97" applyFont="1" applyAlignment="1">
      <alignment/>
      <protection/>
    </xf>
    <xf numFmtId="0" fontId="19" fillId="0" borderId="0" xfId="97" applyFont="1">
      <alignment/>
      <protection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29" fillId="0" borderId="0" xfId="96" applyNumberFormat="1" applyFont="1" applyFill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3"/>
  <sheetViews>
    <sheetView zoomScalePageLayoutView="0" workbookViewId="0" topLeftCell="A54">
      <selection activeCell="C56" sqref="C56"/>
    </sheetView>
  </sheetViews>
  <sheetFormatPr defaultColWidth="9.00390625" defaultRowHeight="12.75"/>
  <cols>
    <col min="1" max="1" width="22.125" style="97" customWidth="1"/>
    <col min="2" max="2" width="74.125" style="98" customWidth="1"/>
    <col min="3" max="3" width="13.75390625" style="99" customWidth="1"/>
    <col min="4" max="4" width="13.875" style="38" customWidth="1"/>
    <col min="5" max="5" width="12.875" style="38" customWidth="1"/>
    <col min="6" max="16384" width="9.125" style="38" customWidth="1"/>
  </cols>
  <sheetData>
    <row r="1" spans="1:5" ht="18">
      <c r="A1" s="36"/>
      <c r="B1" s="37"/>
      <c r="C1" s="103" t="s">
        <v>72</v>
      </c>
      <c r="D1" s="103"/>
      <c r="E1" s="103"/>
    </row>
    <row r="2" spans="1:5" ht="18">
      <c r="A2" s="36"/>
      <c r="B2" s="37"/>
      <c r="C2" s="103"/>
      <c r="D2" s="103"/>
      <c r="E2" s="103"/>
    </row>
    <row r="3" spans="1:5" ht="18">
      <c r="A3" s="36"/>
      <c r="B3" s="37"/>
      <c r="C3" s="103" t="s">
        <v>73</v>
      </c>
      <c r="D3" s="103"/>
      <c r="E3" s="103"/>
    </row>
    <row r="4" spans="1:5" ht="18">
      <c r="A4" s="104" t="s">
        <v>74</v>
      </c>
      <c r="B4" s="104"/>
      <c r="C4" s="104"/>
      <c r="D4" s="104"/>
      <c r="E4" s="104"/>
    </row>
    <row r="5" spans="1:5" ht="18">
      <c r="A5" s="104" t="s">
        <v>188</v>
      </c>
      <c r="B5" s="104"/>
      <c r="C5" s="104"/>
      <c r="D5" s="104"/>
      <c r="E5" s="104"/>
    </row>
    <row r="6" spans="1:5" ht="18.75">
      <c r="A6" s="39"/>
      <c r="B6" s="40"/>
      <c r="C6" s="41"/>
      <c r="D6" s="41"/>
      <c r="E6" s="41"/>
    </row>
    <row r="7" spans="1:5" ht="15.75" customHeight="1">
      <c r="A7" s="104" t="s">
        <v>75</v>
      </c>
      <c r="B7" s="104"/>
      <c r="C7" s="104"/>
      <c r="D7" s="104"/>
      <c r="E7" s="104"/>
    </row>
    <row r="8" spans="1:4" ht="12.75">
      <c r="A8" s="102"/>
      <c r="B8" s="102"/>
      <c r="C8" s="102"/>
      <c r="D8" s="42" t="s">
        <v>76</v>
      </c>
    </row>
    <row r="9" spans="1:5" ht="63.75" customHeight="1">
      <c r="A9" s="43" t="s">
        <v>77</v>
      </c>
      <c r="B9" s="44" t="s">
        <v>78</v>
      </c>
      <c r="C9" s="45" t="s">
        <v>9</v>
      </c>
      <c r="D9" s="45" t="s">
        <v>189</v>
      </c>
      <c r="E9" s="45" t="s">
        <v>79</v>
      </c>
    </row>
    <row r="10" spans="1:5" ht="21" customHeight="1">
      <c r="A10" s="46" t="s">
        <v>80</v>
      </c>
      <c r="B10" s="46" t="s">
        <v>81</v>
      </c>
      <c r="C10" s="47">
        <v>193536.5</v>
      </c>
      <c r="D10" s="48">
        <v>39739</v>
      </c>
      <c r="E10" s="49">
        <f>SUM(D10/C10*100)</f>
        <v>20.533077739857855</v>
      </c>
    </row>
    <row r="11" spans="1:5" ht="24" customHeight="1">
      <c r="A11" s="46" t="s">
        <v>82</v>
      </c>
      <c r="B11" s="46" t="s">
        <v>83</v>
      </c>
      <c r="C11" s="48">
        <f>C12</f>
        <v>596097.7000000001</v>
      </c>
      <c r="D11" s="48">
        <f>D12</f>
        <v>104807.49999999999</v>
      </c>
      <c r="E11" s="49">
        <f aca="true" t="shared" si="0" ref="E11:E80">SUM(D11/C11*100)</f>
        <v>17.582268812645978</v>
      </c>
    </row>
    <row r="12" spans="1:5" ht="25.5">
      <c r="A12" s="50" t="s">
        <v>84</v>
      </c>
      <c r="B12" s="50" t="s">
        <v>85</v>
      </c>
      <c r="C12" s="47">
        <f>C13+C16+C46+C59</f>
        <v>596097.7000000001</v>
      </c>
      <c r="D12" s="47">
        <f>D13+D16+D46+D59</f>
        <v>104807.49999999999</v>
      </c>
      <c r="E12" s="51">
        <f t="shared" si="0"/>
        <v>17.582268812645978</v>
      </c>
    </row>
    <row r="13" spans="1:5" ht="25.5" customHeight="1">
      <c r="A13" s="52" t="s">
        <v>86</v>
      </c>
      <c r="B13" s="52" t="s">
        <v>87</v>
      </c>
      <c r="C13" s="47">
        <f>SUM(C14+C15)</f>
        <v>139417.6</v>
      </c>
      <c r="D13" s="47">
        <f>SUM(D14+D15)</f>
        <v>32552.5</v>
      </c>
      <c r="E13" s="51">
        <f t="shared" si="0"/>
        <v>23.34891720987881</v>
      </c>
    </row>
    <row r="14" spans="1:5" ht="24" customHeight="1">
      <c r="A14" s="53" t="s">
        <v>88</v>
      </c>
      <c r="B14" s="54" t="s">
        <v>89</v>
      </c>
      <c r="C14" s="47">
        <v>81056.3</v>
      </c>
      <c r="D14" s="55">
        <v>17832.4</v>
      </c>
      <c r="E14" s="51">
        <f t="shared" si="0"/>
        <v>22.00001727194555</v>
      </c>
    </row>
    <row r="15" spans="1:5" ht="25.5" customHeight="1">
      <c r="A15" s="50" t="s">
        <v>90</v>
      </c>
      <c r="B15" s="56" t="s">
        <v>91</v>
      </c>
      <c r="C15" s="47">
        <v>58361.3</v>
      </c>
      <c r="D15" s="55">
        <v>14720.1</v>
      </c>
      <c r="E15" s="51">
        <f t="shared" si="0"/>
        <v>25.22236482052319</v>
      </c>
    </row>
    <row r="16" spans="1:5" ht="25.5">
      <c r="A16" s="52" t="s">
        <v>92</v>
      </c>
      <c r="B16" s="52" t="s">
        <v>93</v>
      </c>
      <c r="C16" s="47">
        <f>C21+C22+C23+C26+C27+C28+C29+C30+C32+C33+C34</f>
        <v>122800.79999999999</v>
      </c>
      <c r="D16" s="47">
        <f>D21+D22+D23+D26+D27+D28+D29+D30+D32+D33+D34</f>
        <v>627.9</v>
      </c>
      <c r="E16" s="51">
        <f t="shared" si="0"/>
        <v>0.5113158871929173</v>
      </c>
    </row>
    <row r="17" spans="1:5" ht="25.5" customHeight="1" hidden="1">
      <c r="A17" s="57" t="s">
        <v>94</v>
      </c>
      <c r="B17" s="52" t="s">
        <v>95</v>
      </c>
      <c r="C17" s="47"/>
      <c r="D17" s="47"/>
      <c r="E17" s="51" t="e">
        <f t="shared" si="0"/>
        <v>#DIV/0!</v>
      </c>
    </row>
    <row r="18" spans="1:5" ht="25.5" customHeight="1" hidden="1">
      <c r="A18" s="58" t="s">
        <v>96</v>
      </c>
      <c r="B18" s="59" t="s">
        <v>97</v>
      </c>
      <c r="C18" s="47"/>
      <c r="D18" s="47"/>
      <c r="E18" s="51" t="e">
        <f t="shared" si="0"/>
        <v>#DIV/0!</v>
      </c>
    </row>
    <row r="19" spans="1:5" ht="25.5" customHeight="1" hidden="1">
      <c r="A19" s="52" t="s">
        <v>98</v>
      </c>
      <c r="B19" s="52" t="s">
        <v>99</v>
      </c>
      <c r="C19" s="47"/>
      <c r="D19" s="47"/>
      <c r="E19" s="51" t="e">
        <f t="shared" si="0"/>
        <v>#DIV/0!</v>
      </c>
    </row>
    <row r="20" spans="1:5" ht="38.25" customHeight="1" hidden="1">
      <c r="A20" s="52" t="s">
        <v>100</v>
      </c>
      <c r="B20" s="52" t="s">
        <v>101</v>
      </c>
      <c r="C20" s="47"/>
      <c r="D20" s="47"/>
      <c r="E20" s="51" t="e">
        <f t="shared" si="0"/>
        <v>#DIV/0!</v>
      </c>
    </row>
    <row r="21" spans="1:5" s="62" customFormat="1" ht="80.25" customHeight="1">
      <c r="A21" s="50" t="s">
        <v>102</v>
      </c>
      <c r="B21" s="54" t="s">
        <v>103</v>
      </c>
      <c r="C21" s="60">
        <v>24347</v>
      </c>
      <c r="D21" s="61">
        <f>SUM(D22:D23)</f>
        <v>0</v>
      </c>
      <c r="E21" s="51">
        <f t="shared" si="0"/>
        <v>0</v>
      </c>
    </row>
    <row r="22" spans="1:5" s="62" customFormat="1" ht="78" customHeight="1">
      <c r="A22" s="63" t="s">
        <v>104</v>
      </c>
      <c r="B22" s="54" t="s">
        <v>105</v>
      </c>
      <c r="C22" s="60">
        <v>2234.2</v>
      </c>
      <c r="D22" s="64">
        <v>0</v>
      </c>
      <c r="E22" s="51">
        <f t="shared" si="0"/>
        <v>0</v>
      </c>
    </row>
    <row r="23" spans="1:5" s="62" customFormat="1" ht="67.5" customHeight="1">
      <c r="A23" s="50" t="s">
        <v>106</v>
      </c>
      <c r="B23" s="54" t="s">
        <v>107</v>
      </c>
      <c r="C23" s="60">
        <v>2259.1</v>
      </c>
      <c r="D23" s="64">
        <v>0</v>
      </c>
      <c r="E23" s="51">
        <f t="shared" si="0"/>
        <v>0</v>
      </c>
    </row>
    <row r="24" spans="1:5" s="62" customFormat="1" ht="36.75" customHeight="1" hidden="1">
      <c r="A24" s="65"/>
      <c r="B24" s="66" t="s">
        <v>108</v>
      </c>
      <c r="C24" s="64">
        <v>1874.7</v>
      </c>
      <c r="D24" s="64"/>
      <c r="E24" s="51">
        <f t="shared" si="0"/>
        <v>0</v>
      </c>
    </row>
    <row r="25" spans="1:5" s="62" customFormat="1" ht="36.75" customHeight="1" hidden="1">
      <c r="A25" s="65"/>
      <c r="B25" s="66" t="s">
        <v>108</v>
      </c>
      <c r="C25" s="64">
        <v>670.8</v>
      </c>
      <c r="D25" s="64"/>
      <c r="E25" s="51">
        <f t="shared" si="0"/>
        <v>0</v>
      </c>
    </row>
    <row r="26" spans="1:5" s="62" customFormat="1" ht="71.25" customHeight="1">
      <c r="A26" s="50" t="s">
        <v>109</v>
      </c>
      <c r="B26" s="54" t="s">
        <v>110</v>
      </c>
      <c r="C26" s="60">
        <v>5000</v>
      </c>
      <c r="D26" s="61">
        <v>0</v>
      </c>
      <c r="E26" s="51">
        <f t="shared" si="0"/>
        <v>0</v>
      </c>
    </row>
    <row r="27" spans="1:5" s="62" customFormat="1" ht="54.75" customHeight="1">
      <c r="A27" s="50" t="s">
        <v>111</v>
      </c>
      <c r="B27" s="54" t="s">
        <v>112</v>
      </c>
      <c r="C27" s="60">
        <v>728.7</v>
      </c>
      <c r="D27" s="64">
        <v>0</v>
      </c>
      <c r="E27" s="51">
        <f t="shared" si="0"/>
        <v>0</v>
      </c>
    </row>
    <row r="28" spans="1:5" s="62" customFormat="1" ht="65.25" customHeight="1">
      <c r="A28" s="53" t="s">
        <v>113</v>
      </c>
      <c r="B28" s="67" t="s">
        <v>114</v>
      </c>
      <c r="C28" s="60">
        <v>771.3</v>
      </c>
      <c r="D28" s="64">
        <v>600.3</v>
      </c>
      <c r="E28" s="51">
        <f t="shared" si="0"/>
        <v>77.8296382730455</v>
      </c>
    </row>
    <row r="29" spans="1:5" s="62" customFormat="1" ht="66.75" customHeight="1">
      <c r="A29" s="50" t="s">
        <v>115</v>
      </c>
      <c r="B29" s="54" t="s">
        <v>116</v>
      </c>
      <c r="C29" s="60">
        <v>357.8</v>
      </c>
      <c r="D29" s="64">
        <v>0</v>
      </c>
      <c r="E29" s="51">
        <f t="shared" si="0"/>
        <v>0</v>
      </c>
    </row>
    <row r="30" spans="1:5" s="62" customFormat="1" ht="61.5" customHeight="1">
      <c r="A30" s="50" t="s">
        <v>117</v>
      </c>
      <c r="B30" s="54" t="s">
        <v>118</v>
      </c>
      <c r="C30" s="60">
        <v>1763.2</v>
      </c>
      <c r="D30" s="64">
        <v>0</v>
      </c>
      <c r="E30" s="51">
        <f t="shared" si="0"/>
        <v>0</v>
      </c>
    </row>
    <row r="31" spans="1:5" s="62" customFormat="1" ht="48" customHeight="1" hidden="1">
      <c r="A31" s="50" t="s">
        <v>119</v>
      </c>
      <c r="B31" s="68" t="s">
        <v>120</v>
      </c>
      <c r="C31" s="55">
        <v>0</v>
      </c>
      <c r="D31" s="64">
        <v>0</v>
      </c>
      <c r="E31" s="51" t="e">
        <f t="shared" si="0"/>
        <v>#DIV/0!</v>
      </c>
    </row>
    <row r="32" spans="1:5" s="62" customFormat="1" ht="68.25" customHeight="1">
      <c r="A32" s="50" t="s">
        <v>121</v>
      </c>
      <c r="B32" s="54" t="s">
        <v>122</v>
      </c>
      <c r="C32" s="60">
        <v>3276.6</v>
      </c>
      <c r="D32" s="64">
        <v>0</v>
      </c>
      <c r="E32" s="51">
        <f t="shared" si="0"/>
        <v>0</v>
      </c>
    </row>
    <row r="33" spans="1:5" s="62" customFormat="1" ht="68.25" customHeight="1">
      <c r="A33" s="50" t="s">
        <v>121</v>
      </c>
      <c r="B33" s="54" t="s">
        <v>123</v>
      </c>
      <c r="C33" s="60">
        <v>18197.2</v>
      </c>
      <c r="D33" s="64">
        <v>0</v>
      </c>
      <c r="E33" s="51">
        <f t="shared" si="0"/>
        <v>0</v>
      </c>
    </row>
    <row r="34" spans="1:5" s="70" customFormat="1" ht="18.75" customHeight="1">
      <c r="A34" s="52" t="s">
        <v>124</v>
      </c>
      <c r="B34" s="69" t="s">
        <v>125</v>
      </c>
      <c r="C34" s="47">
        <f>SUM(C36:C45)</f>
        <v>63865.69999999999</v>
      </c>
      <c r="D34" s="47">
        <f>SUM(D36:D45)</f>
        <v>27.6</v>
      </c>
      <c r="E34" s="51">
        <f t="shared" si="0"/>
        <v>0.04321568541486276</v>
      </c>
    </row>
    <row r="35" spans="1:5" s="70" customFormat="1" ht="25.5" customHeight="1" hidden="1">
      <c r="A35" s="46" t="s">
        <v>126</v>
      </c>
      <c r="B35" s="71" t="s">
        <v>127</v>
      </c>
      <c r="C35" s="61" t="e">
        <f>SUM(#REF!+#REF!)</f>
        <v>#REF!</v>
      </c>
      <c r="D35" s="61" t="e">
        <f>SUM(#REF!+#REF!)</f>
        <v>#REF!</v>
      </c>
      <c r="E35" s="51" t="e">
        <f t="shared" si="0"/>
        <v>#REF!</v>
      </c>
    </row>
    <row r="36" spans="1:5" s="70" customFormat="1" ht="77.25" customHeight="1">
      <c r="A36" s="50" t="s">
        <v>124</v>
      </c>
      <c r="B36" s="54" t="s">
        <v>128</v>
      </c>
      <c r="C36" s="60">
        <v>48500</v>
      </c>
      <c r="D36" s="47">
        <v>0</v>
      </c>
      <c r="E36" s="51">
        <f t="shared" si="0"/>
        <v>0</v>
      </c>
    </row>
    <row r="37" spans="1:5" s="62" customFormat="1" ht="67.5" customHeight="1">
      <c r="A37" s="50" t="s">
        <v>124</v>
      </c>
      <c r="B37" s="54" t="s">
        <v>129</v>
      </c>
      <c r="C37" s="60">
        <v>1033.6</v>
      </c>
      <c r="D37" s="55">
        <v>0</v>
      </c>
      <c r="E37" s="51">
        <f t="shared" si="0"/>
        <v>0</v>
      </c>
    </row>
    <row r="38" spans="1:5" s="70" customFormat="1" ht="61.5" customHeight="1" hidden="1">
      <c r="A38" s="72" t="s">
        <v>130</v>
      </c>
      <c r="B38" s="73" t="s">
        <v>131</v>
      </c>
      <c r="C38" s="64">
        <v>0</v>
      </c>
      <c r="D38" s="55"/>
      <c r="E38" s="51" t="e">
        <f t="shared" si="0"/>
        <v>#DIV/0!</v>
      </c>
    </row>
    <row r="39" spans="1:5" s="62" customFormat="1" ht="68.25" customHeight="1">
      <c r="A39" s="50" t="s">
        <v>124</v>
      </c>
      <c r="B39" s="74" t="s">
        <v>132</v>
      </c>
      <c r="C39" s="47">
        <v>276.6</v>
      </c>
      <c r="D39" s="55">
        <v>27.6</v>
      </c>
      <c r="E39" s="51">
        <f t="shared" si="0"/>
        <v>9.97830802603037</v>
      </c>
    </row>
    <row r="40" spans="1:5" s="62" customFormat="1" ht="67.5" customHeight="1">
      <c r="A40" s="50" t="s">
        <v>124</v>
      </c>
      <c r="B40" s="75" t="s">
        <v>133</v>
      </c>
      <c r="C40" s="47">
        <v>7788.6</v>
      </c>
      <c r="D40" s="55">
        <v>0</v>
      </c>
      <c r="E40" s="51">
        <f t="shared" si="0"/>
        <v>0</v>
      </c>
    </row>
    <row r="41" spans="1:5" s="62" customFormat="1" ht="75.75" customHeight="1">
      <c r="A41" s="50" t="s">
        <v>124</v>
      </c>
      <c r="B41" s="75" t="s">
        <v>134</v>
      </c>
      <c r="C41" s="47">
        <v>1436.1</v>
      </c>
      <c r="D41" s="55">
        <v>0</v>
      </c>
      <c r="E41" s="51">
        <f t="shared" si="0"/>
        <v>0</v>
      </c>
    </row>
    <row r="42" spans="1:5" s="62" customFormat="1" ht="78.75" customHeight="1">
      <c r="A42" s="50" t="s">
        <v>124</v>
      </c>
      <c r="B42" s="76" t="s">
        <v>135</v>
      </c>
      <c r="C42" s="60">
        <v>2000</v>
      </c>
      <c r="D42" s="55">
        <v>0</v>
      </c>
      <c r="E42" s="51">
        <f t="shared" si="0"/>
        <v>0</v>
      </c>
    </row>
    <row r="43" spans="1:5" s="62" customFormat="1" ht="55.5" customHeight="1">
      <c r="A43" s="50" t="s">
        <v>124</v>
      </c>
      <c r="B43" s="75" t="s">
        <v>136</v>
      </c>
      <c r="C43" s="60">
        <v>769.2</v>
      </c>
      <c r="D43" s="55">
        <v>0</v>
      </c>
      <c r="E43" s="51">
        <f t="shared" si="0"/>
        <v>0</v>
      </c>
    </row>
    <row r="44" spans="1:5" s="62" customFormat="1" ht="45" customHeight="1">
      <c r="A44" s="50" t="s">
        <v>124</v>
      </c>
      <c r="B44" s="75" t="s">
        <v>137</v>
      </c>
      <c r="C44" s="47">
        <v>536.6</v>
      </c>
      <c r="D44" s="55">
        <v>0</v>
      </c>
      <c r="E44" s="51">
        <f t="shared" si="0"/>
        <v>0</v>
      </c>
    </row>
    <row r="45" spans="1:5" s="62" customFormat="1" ht="68.25" customHeight="1">
      <c r="A45" s="50" t="s">
        <v>138</v>
      </c>
      <c r="B45" s="54" t="s">
        <v>139</v>
      </c>
      <c r="C45" s="47">
        <v>1525</v>
      </c>
      <c r="D45" s="55">
        <v>0</v>
      </c>
      <c r="E45" s="51">
        <f t="shared" si="0"/>
        <v>0</v>
      </c>
    </row>
    <row r="46" spans="1:5" s="62" customFormat="1" ht="27.75" customHeight="1">
      <c r="A46" s="52" t="s">
        <v>140</v>
      </c>
      <c r="B46" s="69" t="s">
        <v>141</v>
      </c>
      <c r="C46" s="47">
        <f>SUM(C48+C58+C56)</f>
        <v>329689.7</v>
      </c>
      <c r="D46" s="47">
        <f>SUM(D48+D58+D56)</f>
        <v>70754.4</v>
      </c>
      <c r="E46" s="51">
        <f t="shared" si="0"/>
        <v>21.46090702863935</v>
      </c>
    </row>
    <row r="47" spans="1:5" s="62" customFormat="1" ht="22.5" customHeight="1" hidden="1">
      <c r="A47" s="77" t="s">
        <v>130</v>
      </c>
      <c r="B47" s="71"/>
      <c r="C47" s="61"/>
      <c r="D47" s="61"/>
      <c r="E47" s="51" t="e">
        <f t="shared" si="0"/>
        <v>#DIV/0!</v>
      </c>
    </row>
    <row r="48" spans="1:5" s="62" customFormat="1" ht="37.5" customHeight="1">
      <c r="A48" s="52" t="s">
        <v>142</v>
      </c>
      <c r="B48" s="69" t="s">
        <v>143</v>
      </c>
      <c r="C48" s="47">
        <f>SUM(C49:C55)</f>
        <v>327307.10000000003</v>
      </c>
      <c r="D48" s="47">
        <f>SUM(D49:D55)</f>
        <v>70126.5</v>
      </c>
      <c r="E48" s="51">
        <f t="shared" si="0"/>
        <v>21.42529141592101</v>
      </c>
    </row>
    <row r="49" spans="1:5" s="62" customFormat="1" ht="54.75" customHeight="1">
      <c r="A49" s="50" t="s">
        <v>142</v>
      </c>
      <c r="B49" s="54" t="s">
        <v>144</v>
      </c>
      <c r="C49" s="47">
        <v>26576.5</v>
      </c>
      <c r="D49" s="64">
        <v>6290.3</v>
      </c>
      <c r="E49" s="51">
        <f t="shared" si="0"/>
        <v>23.668654638496417</v>
      </c>
    </row>
    <row r="50" spans="1:5" s="62" customFormat="1" ht="67.5" customHeight="1">
      <c r="A50" s="50" t="s">
        <v>142</v>
      </c>
      <c r="B50" s="74" t="s">
        <v>145</v>
      </c>
      <c r="C50" s="47">
        <v>294</v>
      </c>
      <c r="D50" s="64">
        <v>0</v>
      </c>
      <c r="E50" s="51">
        <f t="shared" si="0"/>
        <v>0</v>
      </c>
    </row>
    <row r="51" spans="1:5" s="62" customFormat="1" ht="63" customHeight="1">
      <c r="A51" s="50" t="s">
        <v>142</v>
      </c>
      <c r="B51" s="54" t="s">
        <v>146</v>
      </c>
      <c r="C51" s="47">
        <v>277848.2</v>
      </c>
      <c r="D51" s="64">
        <v>54500.5</v>
      </c>
      <c r="E51" s="51">
        <f t="shared" si="0"/>
        <v>19.61520715268265</v>
      </c>
    </row>
    <row r="52" spans="1:5" s="62" customFormat="1" ht="66" customHeight="1">
      <c r="A52" s="50" t="s">
        <v>142</v>
      </c>
      <c r="B52" s="74" t="s">
        <v>147</v>
      </c>
      <c r="C52" s="47">
        <v>3618.4</v>
      </c>
      <c r="D52" s="64">
        <v>1228.2</v>
      </c>
      <c r="E52" s="51">
        <f t="shared" si="0"/>
        <v>33.94317930577051</v>
      </c>
    </row>
    <row r="53" spans="1:5" s="62" customFormat="1" ht="60" customHeight="1">
      <c r="A53" s="50" t="s">
        <v>142</v>
      </c>
      <c r="B53" s="54" t="s">
        <v>148</v>
      </c>
      <c r="C53" s="47">
        <v>343.3</v>
      </c>
      <c r="D53" s="64">
        <v>85.8</v>
      </c>
      <c r="E53" s="51">
        <f t="shared" si="0"/>
        <v>24.992717739586364</v>
      </c>
    </row>
    <row r="54" spans="1:5" s="62" customFormat="1" ht="71.25" customHeight="1">
      <c r="A54" s="50" t="s">
        <v>142</v>
      </c>
      <c r="B54" s="54" t="s">
        <v>149</v>
      </c>
      <c r="C54" s="47">
        <v>3434.4</v>
      </c>
      <c r="D54" s="64">
        <v>858.6</v>
      </c>
      <c r="E54" s="51">
        <f t="shared" si="0"/>
        <v>25</v>
      </c>
    </row>
    <row r="55" spans="1:5" s="62" customFormat="1" ht="66" customHeight="1">
      <c r="A55" s="50" t="s">
        <v>142</v>
      </c>
      <c r="B55" s="78" t="s">
        <v>150</v>
      </c>
      <c r="C55" s="60">
        <v>15192.3</v>
      </c>
      <c r="D55" s="64">
        <v>7163.1</v>
      </c>
      <c r="E55" s="51">
        <f t="shared" si="0"/>
        <v>47.14954286052804</v>
      </c>
    </row>
    <row r="56" spans="1:5" s="62" customFormat="1" ht="48" customHeight="1">
      <c r="A56" s="79" t="s">
        <v>151</v>
      </c>
      <c r="B56" s="71" t="s">
        <v>152</v>
      </c>
      <c r="C56" s="47">
        <v>10</v>
      </c>
      <c r="D56" s="61">
        <v>0</v>
      </c>
      <c r="E56" s="51">
        <f t="shared" si="0"/>
        <v>0</v>
      </c>
    </row>
    <row r="57" spans="1:5" s="80" customFormat="1" ht="67.5" customHeight="1" hidden="1">
      <c r="A57" s="65" t="s">
        <v>153</v>
      </c>
      <c r="B57" s="71" t="s">
        <v>154</v>
      </c>
      <c r="C57" s="61" t="e">
        <f>SUM(#REF!+#REF!)</f>
        <v>#REF!</v>
      </c>
      <c r="D57" s="61" t="e">
        <f>SUM(#REF!+#REF!)</f>
        <v>#REF!</v>
      </c>
      <c r="E57" s="51" t="e">
        <f t="shared" si="0"/>
        <v>#REF!</v>
      </c>
    </row>
    <row r="58" spans="1:5" s="80" customFormat="1" ht="23.25" customHeight="1">
      <c r="A58" s="81" t="s">
        <v>155</v>
      </c>
      <c r="B58" s="82" t="s">
        <v>156</v>
      </c>
      <c r="C58" s="47">
        <v>2372.6</v>
      </c>
      <c r="D58" s="61">
        <v>627.9</v>
      </c>
      <c r="E58" s="51">
        <f t="shared" si="0"/>
        <v>26.46463794992835</v>
      </c>
    </row>
    <row r="59" spans="1:5" s="70" customFormat="1" ht="20.25" customHeight="1">
      <c r="A59" s="46" t="s">
        <v>157</v>
      </c>
      <c r="B59" s="71" t="s">
        <v>158</v>
      </c>
      <c r="C59" s="61">
        <f>SUM(C60+C77)</f>
        <v>4189.6</v>
      </c>
      <c r="D59" s="61">
        <f>SUM(D60+D77)</f>
        <v>872.7</v>
      </c>
      <c r="E59" s="51">
        <f t="shared" si="0"/>
        <v>20.830150849723122</v>
      </c>
    </row>
    <row r="60" spans="1:5" s="70" customFormat="1" ht="39" customHeight="1">
      <c r="A60" s="52" t="s">
        <v>159</v>
      </c>
      <c r="B60" s="69" t="s">
        <v>160</v>
      </c>
      <c r="C60" s="47">
        <v>3849.6</v>
      </c>
      <c r="D60" s="61">
        <v>872.7</v>
      </c>
      <c r="E60" s="51">
        <f t="shared" si="0"/>
        <v>22.66988778054863</v>
      </c>
    </row>
    <row r="61" spans="1:5" s="70" customFormat="1" ht="29.25" customHeight="1" hidden="1">
      <c r="A61" s="83"/>
      <c r="B61" s="84" t="s">
        <v>161</v>
      </c>
      <c r="C61" s="61">
        <v>54.7</v>
      </c>
      <c r="D61" s="64">
        <v>8</v>
      </c>
      <c r="E61" s="51">
        <f t="shared" si="0"/>
        <v>14.625228519195613</v>
      </c>
    </row>
    <row r="62" spans="1:5" s="70" customFormat="1" ht="28.5" customHeight="1" hidden="1">
      <c r="A62" s="83"/>
      <c r="B62" s="84" t="s">
        <v>162</v>
      </c>
      <c r="C62" s="61">
        <v>44.8</v>
      </c>
      <c r="D62" s="64">
        <v>6.2</v>
      </c>
      <c r="E62" s="51">
        <f t="shared" si="0"/>
        <v>13.839285714285715</v>
      </c>
    </row>
    <row r="63" spans="1:5" s="70" customFormat="1" ht="27.75" customHeight="1" hidden="1">
      <c r="A63" s="83"/>
      <c r="B63" s="84" t="s">
        <v>163</v>
      </c>
      <c r="C63" s="61">
        <v>153</v>
      </c>
      <c r="D63" s="64">
        <v>29.9</v>
      </c>
      <c r="E63" s="51">
        <f t="shared" si="0"/>
        <v>19.54248366013072</v>
      </c>
    </row>
    <row r="64" spans="1:5" s="70" customFormat="1" ht="28.5" customHeight="1" hidden="1">
      <c r="A64" s="83"/>
      <c r="B64" s="84" t="s">
        <v>164</v>
      </c>
      <c r="C64" s="61">
        <v>214.8</v>
      </c>
      <c r="D64" s="64">
        <v>36.9</v>
      </c>
      <c r="E64" s="51">
        <f t="shared" si="0"/>
        <v>17.17877094972067</v>
      </c>
    </row>
    <row r="65" spans="1:5" s="70" customFormat="1" ht="35.25" customHeight="1" hidden="1">
      <c r="A65" s="83"/>
      <c r="B65" s="84" t="s">
        <v>165</v>
      </c>
      <c r="C65" s="61">
        <v>287</v>
      </c>
      <c r="D65" s="64">
        <v>45.6</v>
      </c>
      <c r="E65" s="51">
        <f t="shared" si="0"/>
        <v>15.88850174216028</v>
      </c>
    </row>
    <row r="66" spans="1:5" s="70" customFormat="1" ht="27" customHeight="1" hidden="1">
      <c r="A66" s="83"/>
      <c r="B66" s="85" t="s">
        <v>166</v>
      </c>
      <c r="C66" s="61">
        <v>537.5</v>
      </c>
      <c r="D66" s="64">
        <v>89.4</v>
      </c>
      <c r="E66" s="51">
        <f t="shared" si="0"/>
        <v>16.632558139534883</v>
      </c>
    </row>
    <row r="67" spans="1:5" s="70" customFormat="1" ht="27" customHeight="1" hidden="1">
      <c r="A67" s="83"/>
      <c r="B67" s="84" t="s">
        <v>167</v>
      </c>
      <c r="C67" s="61">
        <v>205.2</v>
      </c>
      <c r="D67" s="64">
        <v>32.8</v>
      </c>
      <c r="E67" s="51">
        <f t="shared" si="0"/>
        <v>15.984405458089668</v>
      </c>
    </row>
    <row r="68" spans="1:5" s="70" customFormat="1" ht="30" customHeight="1" hidden="1">
      <c r="A68" s="83"/>
      <c r="B68" s="84" t="s">
        <v>168</v>
      </c>
      <c r="C68" s="61">
        <v>0.1</v>
      </c>
      <c r="D68" s="64">
        <v>0</v>
      </c>
      <c r="E68" s="51">
        <f t="shared" si="0"/>
        <v>0</v>
      </c>
    </row>
    <row r="69" spans="1:5" s="70" customFormat="1" ht="30" customHeight="1" hidden="1">
      <c r="A69" s="83"/>
      <c r="B69" s="84" t="s">
        <v>169</v>
      </c>
      <c r="C69" s="61"/>
      <c r="D69" s="64">
        <v>0</v>
      </c>
      <c r="E69" s="51" t="e">
        <f t="shared" si="0"/>
        <v>#DIV/0!</v>
      </c>
    </row>
    <row r="70" spans="1:5" s="70" customFormat="1" ht="37.5" customHeight="1" hidden="1">
      <c r="A70" s="83"/>
      <c r="B70" s="84" t="s">
        <v>170</v>
      </c>
      <c r="C70" s="61">
        <v>2073.7</v>
      </c>
      <c r="D70" s="61">
        <v>0</v>
      </c>
      <c r="E70" s="51">
        <f t="shared" si="0"/>
        <v>0</v>
      </c>
    </row>
    <row r="71" spans="1:5" s="70" customFormat="1" ht="44.25" customHeight="1" hidden="1">
      <c r="A71" s="83"/>
      <c r="B71" s="84" t="s">
        <v>171</v>
      </c>
      <c r="C71" s="61">
        <v>50</v>
      </c>
      <c r="D71" s="61">
        <v>0</v>
      </c>
      <c r="E71" s="51">
        <f t="shared" si="0"/>
        <v>0</v>
      </c>
    </row>
    <row r="72" spans="1:5" s="70" customFormat="1" ht="39" customHeight="1" hidden="1">
      <c r="A72" s="46" t="s">
        <v>172</v>
      </c>
      <c r="B72" s="71" t="s">
        <v>173</v>
      </c>
      <c r="C72" s="61">
        <v>0</v>
      </c>
      <c r="D72" s="61">
        <v>0</v>
      </c>
      <c r="E72" s="51" t="e">
        <f t="shared" si="0"/>
        <v>#DIV/0!</v>
      </c>
    </row>
    <row r="73" spans="1:5" s="70" customFormat="1" ht="15.75" customHeight="1" hidden="1">
      <c r="A73" s="46" t="s">
        <v>174</v>
      </c>
      <c r="B73" s="71" t="s">
        <v>175</v>
      </c>
      <c r="C73" s="61">
        <f>C74</f>
        <v>0</v>
      </c>
      <c r="D73" s="61">
        <f>D74</f>
        <v>0</v>
      </c>
      <c r="E73" s="51" t="e">
        <f t="shared" si="0"/>
        <v>#DIV/0!</v>
      </c>
    </row>
    <row r="74" spans="1:5" s="70" customFormat="1" ht="15.75" customHeight="1" hidden="1">
      <c r="A74" s="46" t="s">
        <v>176</v>
      </c>
      <c r="B74" s="86" t="s">
        <v>177</v>
      </c>
      <c r="C74" s="61">
        <v>0</v>
      </c>
      <c r="D74" s="61">
        <v>0</v>
      </c>
      <c r="E74" s="51" t="e">
        <f t="shared" si="0"/>
        <v>#DIV/0!</v>
      </c>
    </row>
    <row r="75" spans="1:5" s="70" customFormat="1" ht="30.75" customHeight="1" hidden="1">
      <c r="A75" s="46" t="s">
        <v>178</v>
      </c>
      <c r="B75" s="71" t="s">
        <v>179</v>
      </c>
      <c r="C75" s="61">
        <f>C76</f>
        <v>0</v>
      </c>
      <c r="D75" s="61">
        <f>D76</f>
        <v>0</v>
      </c>
      <c r="E75" s="51" t="e">
        <f t="shared" si="0"/>
        <v>#DIV/0!</v>
      </c>
    </row>
    <row r="76" spans="1:5" s="70" customFormat="1" ht="27.75" customHeight="1" hidden="1">
      <c r="A76" s="46" t="s">
        <v>180</v>
      </c>
      <c r="B76" s="71" t="s">
        <v>181</v>
      </c>
      <c r="C76" s="61">
        <v>0</v>
      </c>
      <c r="D76" s="61">
        <v>0</v>
      </c>
      <c r="E76" s="51" t="e">
        <f t="shared" si="0"/>
        <v>#DIV/0!</v>
      </c>
    </row>
    <row r="77" spans="1:8" s="70" customFormat="1" ht="63.75" customHeight="1">
      <c r="A77" s="52" t="s">
        <v>182</v>
      </c>
      <c r="B77" s="87" t="s">
        <v>183</v>
      </c>
      <c r="C77" s="47">
        <v>340</v>
      </c>
      <c r="D77" s="61">
        <v>0</v>
      </c>
      <c r="E77" s="51">
        <f t="shared" si="0"/>
        <v>0</v>
      </c>
      <c r="F77" s="88"/>
      <c r="G77" s="89"/>
      <c r="H77" s="90"/>
    </row>
    <row r="78" spans="1:8" s="70" customFormat="1" ht="21" customHeight="1" hidden="1">
      <c r="A78" s="65" t="s">
        <v>184</v>
      </c>
      <c r="B78" s="91" t="s">
        <v>185</v>
      </c>
      <c r="C78" s="61" t="e">
        <f>SUM(#REF!+#REF!)</f>
        <v>#REF!</v>
      </c>
      <c r="D78" s="61" t="e">
        <f>SUM(#REF!+#REF!)</f>
        <v>#REF!</v>
      </c>
      <c r="E78" s="51" t="e">
        <f t="shared" si="0"/>
        <v>#REF!</v>
      </c>
      <c r="F78" s="88"/>
      <c r="G78" s="89"/>
      <c r="H78" s="90"/>
    </row>
    <row r="79" spans="1:8" s="70" customFormat="1" ht="24" customHeight="1" hidden="1">
      <c r="A79" s="92" t="s">
        <v>186</v>
      </c>
      <c r="B79" s="93" t="s">
        <v>177</v>
      </c>
      <c r="C79" s="61" t="e">
        <f>SUM(#REF!+#REF!)</f>
        <v>#REF!</v>
      </c>
      <c r="D79" s="61" t="e">
        <f>SUM(#REF!+#REF!)</f>
        <v>#REF!</v>
      </c>
      <c r="E79" s="51" t="e">
        <f t="shared" si="0"/>
        <v>#REF!</v>
      </c>
      <c r="F79" s="88"/>
      <c r="G79" s="89"/>
      <c r="H79" s="90"/>
    </row>
    <row r="80" spans="1:5" s="70" customFormat="1" ht="21.75" customHeight="1">
      <c r="A80" s="46"/>
      <c r="B80" s="94" t="s">
        <v>187</v>
      </c>
      <c r="C80" s="61">
        <f>C10+C11</f>
        <v>789634.2000000001</v>
      </c>
      <c r="D80" s="61">
        <f>D10+D11</f>
        <v>144546.5</v>
      </c>
      <c r="E80" s="49">
        <f t="shared" si="0"/>
        <v>18.30550145877673</v>
      </c>
    </row>
    <row r="81" ht="12.75">
      <c r="C81" s="95"/>
    </row>
    <row r="82" ht="12.75">
      <c r="C82" s="96"/>
    </row>
    <row r="83" ht="12.75">
      <c r="C83" s="96"/>
    </row>
    <row r="84" ht="12.75">
      <c r="C84" s="96"/>
    </row>
    <row r="85" ht="12.75">
      <c r="C85" s="96"/>
    </row>
    <row r="86" ht="12.75">
      <c r="C86" s="96"/>
    </row>
    <row r="87" ht="12.75">
      <c r="C87" s="96"/>
    </row>
    <row r="88" ht="12.75">
      <c r="C88" s="96"/>
    </row>
    <row r="89" ht="12.75">
      <c r="C89" s="96"/>
    </row>
    <row r="90" ht="12.75">
      <c r="C90" s="96"/>
    </row>
    <row r="91" ht="12.75">
      <c r="C91" s="96"/>
    </row>
    <row r="92" ht="12.75">
      <c r="C92" s="96"/>
    </row>
    <row r="93" ht="12.75">
      <c r="C93" s="96"/>
    </row>
    <row r="94" ht="12.75">
      <c r="C94" s="96"/>
    </row>
    <row r="95" ht="12.75">
      <c r="C95" s="96"/>
    </row>
    <row r="96" ht="12.75">
      <c r="C96" s="96"/>
    </row>
    <row r="97" ht="12.75">
      <c r="C97" s="96"/>
    </row>
    <row r="98" ht="12.75">
      <c r="C98" s="96"/>
    </row>
    <row r="99" ht="12.75">
      <c r="C99" s="96"/>
    </row>
    <row r="100" ht="12.75">
      <c r="C100" s="96"/>
    </row>
    <row r="101" ht="12.75">
      <c r="C101" s="96"/>
    </row>
    <row r="102" ht="12.75">
      <c r="C102" s="96"/>
    </row>
    <row r="103" ht="12.75">
      <c r="C103" s="96"/>
    </row>
    <row r="104" ht="12.75">
      <c r="C104" s="96"/>
    </row>
    <row r="105" ht="12.75">
      <c r="C105" s="96"/>
    </row>
    <row r="106" ht="12.75">
      <c r="C106" s="96"/>
    </row>
    <row r="107" ht="12.75">
      <c r="C107" s="96"/>
    </row>
    <row r="108" ht="12.75">
      <c r="C108" s="96"/>
    </row>
    <row r="109" ht="12.75">
      <c r="C109" s="96"/>
    </row>
    <row r="110" ht="12.75">
      <c r="C110" s="96"/>
    </row>
    <row r="111" ht="12.75">
      <c r="C111" s="96"/>
    </row>
    <row r="112" ht="12.75">
      <c r="C112" s="96"/>
    </row>
    <row r="113" ht="12.75">
      <c r="C113" s="96"/>
    </row>
    <row r="114" ht="12.75">
      <c r="C114" s="96"/>
    </row>
    <row r="115" ht="12.75">
      <c r="C115" s="96"/>
    </row>
    <row r="116" ht="12.75">
      <c r="C116" s="96"/>
    </row>
    <row r="117" ht="12.75">
      <c r="C117" s="96"/>
    </row>
    <row r="118" ht="12.75">
      <c r="C118" s="96"/>
    </row>
    <row r="119" ht="12.75">
      <c r="C119" s="96"/>
    </row>
    <row r="120" ht="12.75">
      <c r="C120" s="96"/>
    </row>
    <row r="121" ht="12.75">
      <c r="C121" s="96"/>
    </row>
    <row r="122" ht="12.75">
      <c r="C122" s="96"/>
    </row>
    <row r="123" ht="12.75">
      <c r="C123" s="96"/>
    </row>
    <row r="124" ht="12.75">
      <c r="C124" s="96"/>
    </row>
    <row r="125" ht="12.75">
      <c r="C125" s="96"/>
    </row>
    <row r="126" ht="12.75">
      <c r="C126" s="96"/>
    </row>
    <row r="127" ht="12.75">
      <c r="C127" s="96"/>
    </row>
    <row r="128" ht="12.75">
      <c r="C128" s="96"/>
    </row>
    <row r="129" ht="12.75">
      <c r="C129" s="96"/>
    </row>
    <row r="130" ht="12.75">
      <c r="C130" s="96"/>
    </row>
    <row r="131" ht="12.75">
      <c r="C131" s="96"/>
    </row>
    <row r="132" ht="12.75">
      <c r="C132" s="96"/>
    </row>
    <row r="133" ht="12.75">
      <c r="C133" s="96"/>
    </row>
    <row r="134" ht="12.75">
      <c r="C134" s="96"/>
    </row>
    <row r="135" ht="12.75">
      <c r="C135" s="96"/>
    </row>
    <row r="136" ht="12.75">
      <c r="C136" s="96"/>
    </row>
    <row r="137" ht="12.75">
      <c r="C137" s="96"/>
    </row>
    <row r="138" ht="12.75">
      <c r="C138" s="96"/>
    </row>
    <row r="139" ht="12.75">
      <c r="C139" s="96"/>
    </row>
    <row r="140" ht="12.75">
      <c r="C140" s="96"/>
    </row>
    <row r="141" ht="12.75">
      <c r="C141" s="96"/>
    </row>
    <row r="142" ht="12.75">
      <c r="C142" s="96"/>
    </row>
    <row r="143" ht="12.75">
      <c r="C143" s="96"/>
    </row>
    <row r="144" ht="12.75">
      <c r="C144" s="96"/>
    </row>
    <row r="145" ht="12.75">
      <c r="C145" s="96"/>
    </row>
    <row r="146" ht="12.75">
      <c r="C146" s="96"/>
    </row>
    <row r="147" ht="12.75">
      <c r="C147" s="96"/>
    </row>
    <row r="148" ht="12.75">
      <c r="C148" s="96"/>
    </row>
    <row r="149" ht="12.75">
      <c r="C149" s="96"/>
    </row>
    <row r="150" ht="12.75">
      <c r="C150" s="96"/>
    </row>
    <row r="151" ht="12.75">
      <c r="C151" s="96"/>
    </row>
    <row r="152" ht="12.75">
      <c r="C152" s="96"/>
    </row>
    <row r="153" ht="12.75">
      <c r="C153" s="96"/>
    </row>
    <row r="154" ht="12.75">
      <c r="C154" s="96"/>
    </row>
    <row r="155" ht="12.75">
      <c r="C155" s="96"/>
    </row>
    <row r="156" ht="12.75">
      <c r="C156" s="96"/>
    </row>
    <row r="157" ht="12.75">
      <c r="C157" s="96"/>
    </row>
    <row r="158" ht="12.75">
      <c r="C158" s="96"/>
    </row>
    <row r="159" ht="12.75">
      <c r="C159" s="96"/>
    </row>
    <row r="160" ht="12.75">
      <c r="C160" s="96"/>
    </row>
    <row r="161" ht="12.75">
      <c r="C161" s="96"/>
    </row>
    <row r="162" ht="12.75">
      <c r="C162" s="96"/>
    </row>
    <row r="163" ht="12.75">
      <c r="C163" s="96"/>
    </row>
    <row r="164" ht="12.75">
      <c r="C164" s="96"/>
    </row>
    <row r="165" ht="12.75">
      <c r="C165" s="96"/>
    </row>
    <row r="166" ht="12.75">
      <c r="C166" s="96"/>
    </row>
    <row r="167" ht="12.75">
      <c r="C167" s="96"/>
    </row>
    <row r="168" ht="12.75">
      <c r="C168" s="96"/>
    </row>
    <row r="169" ht="12.75">
      <c r="C169" s="96"/>
    </row>
    <row r="170" ht="12.75">
      <c r="C170" s="96"/>
    </row>
    <row r="171" ht="12.75">
      <c r="C171" s="96"/>
    </row>
    <row r="172" ht="12.75">
      <c r="C172" s="96"/>
    </row>
    <row r="173" ht="12.75">
      <c r="C173" s="96"/>
    </row>
    <row r="174" ht="12.75">
      <c r="C174" s="96"/>
    </row>
    <row r="175" ht="12.75">
      <c r="C175" s="96"/>
    </row>
    <row r="176" ht="12.75">
      <c r="C176" s="96"/>
    </row>
    <row r="177" ht="12.75">
      <c r="C177" s="96"/>
    </row>
    <row r="178" ht="12.75">
      <c r="C178" s="96"/>
    </row>
    <row r="179" ht="12.75">
      <c r="C179" s="96"/>
    </row>
    <row r="180" ht="12.75">
      <c r="C180" s="96"/>
    </row>
    <row r="181" ht="12.75">
      <c r="C181" s="96"/>
    </row>
    <row r="182" ht="12.75">
      <c r="C182" s="96"/>
    </row>
    <row r="183" ht="12.75">
      <c r="C183" s="96"/>
    </row>
    <row r="184" ht="12.75">
      <c r="C184" s="96"/>
    </row>
    <row r="185" ht="12.75">
      <c r="C185" s="96"/>
    </row>
    <row r="186" ht="12.75">
      <c r="C186" s="96"/>
    </row>
    <row r="187" ht="12.75">
      <c r="C187" s="96"/>
    </row>
    <row r="188" ht="12.75">
      <c r="C188" s="96"/>
    </row>
    <row r="189" ht="12.75">
      <c r="C189" s="96"/>
    </row>
    <row r="190" ht="12.75">
      <c r="C190" s="96"/>
    </row>
    <row r="191" ht="12.75">
      <c r="C191" s="96"/>
    </row>
    <row r="192" ht="12.75">
      <c r="C192" s="96"/>
    </row>
    <row r="193" ht="12.75">
      <c r="C193" s="96"/>
    </row>
    <row r="194" ht="12.75">
      <c r="C194" s="96"/>
    </row>
    <row r="195" ht="12.75">
      <c r="C195" s="96"/>
    </row>
    <row r="196" ht="12.75">
      <c r="C196" s="96"/>
    </row>
    <row r="197" ht="12.75">
      <c r="C197" s="96"/>
    </row>
    <row r="198" ht="12.75">
      <c r="C198" s="96"/>
    </row>
    <row r="199" ht="12.75">
      <c r="C199" s="96"/>
    </row>
    <row r="200" ht="12.75">
      <c r="C200" s="96"/>
    </row>
    <row r="201" ht="12.75">
      <c r="C201" s="96"/>
    </row>
    <row r="202" ht="12.75">
      <c r="C202" s="96"/>
    </row>
    <row r="203" ht="12.75">
      <c r="C203" s="96"/>
    </row>
    <row r="204" ht="12.75">
      <c r="C204" s="96"/>
    </row>
    <row r="205" ht="12.75">
      <c r="C205" s="96"/>
    </row>
    <row r="206" ht="12.75">
      <c r="C206" s="96"/>
    </row>
    <row r="207" ht="12.75">
      <c r="C207" s="96"/>
    </row>
    <row r="208" ht="12.75">
      <c r="C208" s="96"/>
    </row>
    <row r="209" ht="12.75">
      <c r="C209" s="96"/>
    </row>
    <row r="210" ht="12.75">
      <c r="C210" s="96"/>
    </row>
    <row r="211" ht="12.75">
      <c r="C211" s="96"/>
    </row>
    <row r="212" ht="12.75">
      <c r="C212" s="96"/>
    </row>
    <row r="213" ht="12.75">
      <c r="C213" s="96"/>
    </row>
    <row r="214" ht="12.75">
      <c r="C214" s="96"/>
    </row>
    <row r="215" ht="12.75">
      <c r="C215" s="96"/>
    </row>
    <row r="216" ht="12.75">
      <c r="C216" s="96"/>
    </row>
    <row r="217" ht="12.75">
      <c r="C217" s="96"/>
    </row>
    <row r="218" ht="12.75">
      <c r="C218" s="96"/>
    </row>
    <row r="219" ht="12.75">
      <c r="C219" s="96"/>
    </row>
    <row r="220" ht="12.75">
      <c r="C220" s="96"/>
    </row>
    <row r="221" ht="12.75">
      <c r="C221" s="96"/>
    </row>
    <row r="222" ht="12.75">
      <c r="C222" s="96"/>
    </row>
    <row r="223" ht="12.75">
      <c r="C223" s="96"/>
    </row>
  </sheetData>
  <sheetProtection/>
  <mergeCells count="7">
    <mergeCell ref="A8:C8"/>
    <mergeCell ref="C1:E1"/>
    <mergeCell ref="C2:E2"/>
    <mergeCell ref="C3:E3"/>
    <mergeCell ref="A4:E4"/>
    <mergeCell ref="A5:E5"/>
    <mergeCell ref="A7:E7"/>
  </mergeCells>
  <printOptions/>
  <pageMargins left="0.7086614173228347" right="0.7086614173228347" top="0.35433070866141736" bottom="0.2755905511811024" header="0.31496062992125984" footer="0.31496062992125984"/>
  <pageSetup fitToHeight="5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57"/>
  <sheetViews>
    <sheetView view="pageBreakPreview" zoomScale="70" zoomScaleSheetLayoutView="70" zoomScalePageLayoutView="0" workbookViewId="0" topLeftCell="A51">
      <selection activeCell="C14" sqref="C14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105"/>
      <c r="D1" s="105"/>
      <c r="E1" s="105"/>
      <c r="F1" s="105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8">
      <c r="C8" s="106" t="s">
        <v>60</v>
      </c>
      <c r="D8" s="106"/>
      <c r="E8" s="106"/>
      <c r="F8" s="106"/>
      <c r="G8" s="106"/>
      <c r="H8" s="106"/>
    </row>
    <row r="9" spans="3:6" ht="15">
      <c r="C9" s="107"/>
      <c r="D9" s="108"/>
      <c r="E9" s="108"/>
      <c r="F9" s="108"/>
    </row>
    <row r="10" spans="2:8" ht="15.75">
      <c r="B10" s="100"/>
      <c r="C10" s="109" t="s">
        <v>4</v>
      </c>
      <c r="D10" s="109"/>
      <c r="E10" s="109"/>
      <c r="F10" s="109"/>
      <c r="H10" s="101" t="s">
        <v>5</v>
      </c>
    </row>
    <row r="11" spans="3:8" ht="60" customHeight="1">
      <c r="C11" s="4" t="s">
        <v>6</v>
      </c>
      <c r="D11" s="5" t="s">
        <v>7</v>
      </c>
      <c r="E11" s="5" t="s">
        <v>8</v>
      </c>
      <c r="F11" s="4" t="s">
        <v>9</v>
      </c>
      <c r="G11" s="6" t="s">
        <v>70</v>
      </c>
      <c r="H11" s="6" t="s">
        <v>10</v>
      </c>
    </row>
    <row r="12" spans="3:8" ht="12.75">
      <c r="C12" s="7">
        <v>1</v>
      </c>
      <c r="D12" s="8">
        <v>2</v>
      </c>
      <c r="E12" s="8">
        <v>3</v>
      </c>
      <c r="F12" s="7">
        <v>4</v>
      </c>
      <c r="G12" s="34">
        <v>5</v>
      </c>
      <c r="H12" s="34">
        <v>6</v>
      </c>
    </row>
    <row r="13" spans="3:8" ht="15.75">
      <c r="C13" s="9" t="s">
        <v>11</v>
      </c>
      <c r="D13" s="10" t="s">
        <v>12</v>
      </c>
      <c r="E13" s="10" t="s">
        <v>13</v>
      </c>
      <c r="F13" s="11">
        <f>F14+F15+F16+F18+F19+F20+F17</f>
        <v>66773.9</v>
      </c>
      <c r="G13" s="11">
        <f>SUM(G14:G20)</f>
        <v>12121.5</v>
      </c>
      <c r="H13" s="11">
        <f>G13/F13*100</f>
        <v>18.153050817759635</v>
      </c>
    </row>
    <row r="14" spans="3:8" ht="34.5" customHeight="1">
      <c r="C14" s="12" t="s">
        <v>14</v>
      </c>
      <c r="D14" s="13" t="s">
        <v>12</v>
      </c>
      <c r="E14" s="13" t="s">
        <v>15</v>
      </c>
      <c r="F14" s="31">
        <v>1624.5</v>
      </c>
      <c r="G14" s="31">
        <v>296.4</v>
      </c>
      <c r="H14" s="14">
        <f aca="true" t="shared" si="0" ref="H14:H44">G14/F14*100</f>
        <v>18.24561403508772</v>
      </c>
    </row>
    <row r="15" spans="3:8" ht="50.25" customHeight="1">
      <c r="C15" s="15" t="s">
        <v>16</v>
      </c>
      <c r="D15" s="13" t="s">
        <v>12</v>
      </c>
      <c r="E15" s="13" t="s">
        <v>17</v>
      </c>
      <c r="F15" s="31">
        <v>1968.8</v>
      </c>
      <c r="G15" s="31">
        <v>343.8</v>
      </c>
      <c r="H15" s="14">
        <f t="shared" si="0"/>
        <v>17.46241365298659</v>
      </c>
    </row>
    <row r="16" spans="3:8" ht="48.75" customHeight="1">
      <c r="C16" s="15" t="s">
        <v>18</v>
      </c>
      <c r="D16" s="13" t="s">
        <v>12</v>
      </c>
      <c r="E16" s="13" t="s">
        <v>19</v>
      </c>
      <c r="F16" s="31">
        <v>30932.3</v>
      </c>
      <c r="G16" s="31">
        <v>6051.7</v>
      </c>
      <c r="H16" s="14">
        <f t="shared" si="0"/>
        <v>19.564338894941532</v>
      </c>
    </row>
    <row r="17" spans="3:8" ht="18" customHeight="1">
      <c r="C17" s="16" t="s">
        <v>20</v>
      </c>
      <c r="D17" s="13" t="s">
        <v>12</v>
      </c>
      <c r="E17" s="13" t="s">
        <v>21</v>
      </c>
      <c r="F17" s="31">
        <v>10</v>
      </c>
      <c r="G17" s="31">
        <v>0</v>
      </c>
      <c r="H17" s="14">
        <f t="shared" si="0"/>
        <v>0</v>
      </c>
    </row>
    <row r="18" spans="3:8" ht="35.25" customHeight="1">
      <c r="C18" s="15" t="s">
        <v>66</v>
      </c>
      <c r="D18" s="13" t="s">
        <v>12</v>
      </c>
      <c r="E18" s="13" t="s">
        <v>22</v>
      </c>
      <c r="F18" s="31">
        <v>8126.1</v>
      </c>
      <c r="G18" s="31">
        <v>1147.5</v>
      </c>
      <c r="H18" s="14">
        <f t="shared" si="0"/>
        <v>14.121165134566397</v>
      </c>
    </row>
    <row r="19" spans="3:8" ht="17.25" customHeight="1">
      <c r="C19" s="16" t="s">
        <v>23</v>
      </c>
      <c r="D19" s="13" t="s">
        <v>12</v>
      </c>
      <c r="E19" s="13">
        <v>11</v>
      </c>
      <c r="F19" s="31">
        <v>5819.2</v>
      </c>
      <c r="G19" s="31">
        <v>0</v>
      </c>
      <c r="H19" s="14">
        <f t="shared" si="0"/>
        <v>0</v>
      </c>
    </row>
    <row r="20" spans="3:8" ht="18.75" customHeight="1">
      <c r="C20" s="16" t="s">
        <v>24</v>
      </c>
      <c r="D20" s="13" t="s">
        <v>12</v>
      </c>
      <c r="E20" s="13">
        <v>13</v>
      </c>
      <c r="F20" s="31">
        <v>18293</v>
      </c>
      <c r="G20" s="31">
        <v>4282.1</v>
      </c>
      <c r="H20" s="14">
        <f t="shared" si="0"/>
        <v>23.40840758760182</v>
      </c>
    </row>
    <row r="21" spans="3:8" ht="31.5">
      <c r="C21" s="17" t="s">
        <v>25</v>
      </c>
      <c r="D21" s="10" t="s">
        <v>17</v>
      </c>
      <c r="E21" s="10" t="s">
        <v>13</v>
      </c>
      <c r="F21" s="11">
        <f>F22+F23</f>
        <v>1900.6000000000001</v>
      </c>
      <c r="G21" s="20">
        <f>G22+G23</f>
        <v>39.8</v>
      </c>
      <c r="H21" s="11">
        <f t="shared" si="0"/>
        <v>2.094075555087867</v>
      </c>
    </row>
    <row r="22" spans="3:8" ht="33.75" customHeight="1">
      <c r="C22" s="15" t="s">
        <v>26</v>
      </c>
      <c r="D22" s="13" t="s">
        <v>17</v>
      </c>
      <c r="E22" s="13" t="s">
        <v>27</v>
      </c>
      <c r="F22" s="31">
        <v>204.7</v>
      </c>
      <c r="G22" s="31">
        <v>9</v>
      </c>
      <c r="H22" s="14">
        <f t="shared" si="0"/>
        <v>4.396678065461652</v>
      </c>
    </row>
    <row r="23" spans="3:8" ht="34.5" customHeight="1">
      <c r="C23" s="15" t="s">
        <v>28</v>
      </c>
      <c r="D23" s="13" t="s">
        <v>17</v>
      </c>
      <c r="E23" s="13">
        <v>14</v>
      </c>
      <c r="F23" s="31">
        <v>1695.9</v>
      </c>
      <c r="G23" s="31">
        <v>30.8</v>
      </c>
      <c r="H23" s="14">
        <f t="shared" si="0"/>
        <v>1.8161448198596615</v>
      </c>
    </row>
    <row r="24" spans="3:8" ht="15.75">
      <c r="C24" s="9" t="s">
        <v>29</v>
      </c>
      <c r="D24" s="10" t="s">
        <v>19</v>
      </c>
      <c r="E24" s="10" t="s">
        <v>13</v>
      </c>
      <c r="F24" s="11">
        <f>F25+F26</f>
        <v>24475</v>
      </c>
      <c r="G24" s="11">
        <f>G25+G26</f>
        <v>2070.1</v>
      </c>
      <c r="H24" s="11">
        <f>H25+H26</f>
        <v>9.254724716937787</v>
      </c>
    </row>
    <row r="25" spans="3:8" ht="18.75">
      <c r="C25" s="16" t="s">
        <v>31</v>
      </c>
      <c r="D25" s="13" t="s">
        <v>19</v>
      </c>
      <c r="E25" s="13" t="s">
        <v>27</v>
      </c>
      <c r="F25" s="31">
        <v>22540.7</v>
      </c>
      <c r="G25" s="31">
        <v>2068.6</v>
      </c>
      <c r="H25" s="14">
        <f t="shared" si="0"/>
        <v>9.177177283757825</v>
      </c>
    </row>
    <row r="26" spans="3:8" ht="18.75" customHeight="1">
      <c r="C26" s="16" t="s">
        <v>32</v>
      </c>
      <c r="D26" s="13" t="s">
        <v>19</v>
      </c>
      <c r="E26" s="13">
        <v>12</v>
      </c>
      <c r="F26" s="31">
        <v>1934.3</v>
      </c>
      <c r="G26" s="31">
        <v>1.5</v>
      </c>
      <c r="H26" s="14">
        <f t="shared" si="0"/>
        <v>0.07754743317996175</v>
      </c>
    </row>
    <row r="27" spans="3:8" ht="17.25" customHeight="1">
      <c r="C27" s="9" t="s">
        <v>33</v>
      </c>
      <c r="D27" s="10" t="s">
        <v>21</v>
      </c>
      <c r="E27" s="10" t="s">
        <v>13</v>
      </c>
      <c r="F27" s="11">
        <f>F28+F29+F30</f>
        <v>2214</v>
      </c>
      <c r="G27" s="11">
        <f>G28+G29+G30</f>
        <v>13.5</v>
      </c>
      <c r="H27" s="11">
        <f t="shared" si="0"/>
        <v>0.6097560975609756</v>
      </c>
    </row>
    <row r="28" spans="3:8" ht="18" customHeight="1">
      <c r="C28" s="16" t="s">
        <v>34</v>
      </c>
      <c r="D28" s="13" t="s">
        <v>21</v>
      </c>
      <c r="E28" s="13" t="s">
        <v>12</v>
      </c>
      <c r="F28" s="31">
        <v>66.5</v>
      </c>
      <c r="G28" s="31">
        <v>6.1</v>
      </c>
      <c r="H28" s="14">
        <f t="shared" si="0"/>
        <v>9.172932330827068</v>
      </c>
    </row>
    <row r="29" spans="3:8" ht="18" customHeight="1">
      <c r="C29" s="16" t="s">
        <v>35</v>
      </c>
      <c r="D29" s="13" t="s">
        <v>21</v>
      </c>
      <c r="E29" s="13" t="s">
        <v>15</v>
      </c>
      <c r="F29" s="31">
        <v>208</v>
      </c>
      <c r="G29" s="31">
        <v>7.4</v>
      </c>
      <c r="H29" s="14">
        <f t="shared" si="0"/>
        <v>3.5576923076923075</v>
      </c>
    </row>
    <row r="30" spans="3:8" ht="17.25" customHeight="1">
      <c r="C30" s="16" t="s">
        <v>68</v>
      </c>
      <c r="D30" s="13" t="s">
        <v>21</v>
      </c>
      <c r="E30" s="13" t="s">
        <v>17</v>
      </c>
      <c r="F30" s="31">
        <v>1939.5</v>
      </c>
      <c r="G30" s="31">
        <v>0</v>
      </c>
      <c r="H30" s="14">
        <f t="shared" si="0"/>
        <v>0</v>
      </c>
    </row>
    <row r="31" spans="3:8" ht="15.75">
      <c r="C31" s="17" t="s">
        <v>36</v>
      </c>
      <c r="D31" s="10" t="s">
        <v>22</v>
      </c>
      <c r="E31" s="10" t="s">
        <v>13</v>
      </c>
      <c r="F31" s="11">
        <f>F32</f>
        <v>538.6</v>
      </c>
      <c r="G31" s="20">
        <f>G32</f>
        <v>49.8</v>
      </c>
      <c r="H31" s="11">
        <f t="shared" si="0"/>
        <v>9.246193835870775</v>
      </c>
    </row>
    <row r="32" spans="3:8" ht="16.5" customHeight="1">
      <c r="C32" s="15" t="s">
        <v>37</v>
      </c>
      <c r="D32" s="13" t="s">
        <v>22</v>
      </c>
      <c r="E32" s="13" t="s">
        <v>21</v>
      </c>
      <c r="F32" s="31">
        <v>538.6</v>
      </c>
      <c r="G32" s="31">
        <v>49.8</v>
      </c>
      <c r="H32" s="14">
        <f t="shared" si="0"/>
        <v>9.246193835870775</v>
      </c>
    </row>
    <row r="33" spans="3:8" ht="16.5" customHeight="1">
      <c r="C33" s="9" t="s">
        <v>38</v>
      </c>
      <c r="D33" s="10" t="s">
        <v>39</v>
      </c>
      <c r="E33" s="10" t="s">
        <v>13</v>
      </c>
      <c r="F33" s="11">
        <f>F34+F35+F37+F38+F36</f>
        <v>599288.1</v>
      </c>
      <c r="G33" s="21">
        <f>SUM(G34:G38)</f>
        <v>94587.59999999999</v>
      </c>
      <c r="H33" s="11">
        <f t="shared" si="0"/>
        <v>15.78332691738748</v>
      </c>
    </row>
    <row r="34" spans="3:8" ht="18.75" customHeight="1">
      <c r="C34" s="16" t="s">
        <v>40</v>
      </c>
      <c r="D34" s="13" t="s">
        <v>39</v>
      </c>
      <c r="E34" s="13" t="s">
        <v>12</v>
      </c>
      <c r="F34" s="31">
        <v>140865.9</v>
      </c>
      <c r="G34" s="31">
        <v>26339.8</v>
      </c>
      <c r="H34" s="14">
        <f t="shared" si="0"/>
        <v>18.698492679917567</v>
      </c>
    </row>
    <row r="35" spans="3:8" ht="16.5" customHeight="1">
      <c r="C35" s="16" t="s">
        <v>41</v>
      </c>
      <c r="D35" s="13" t="s">
        <v>39</v>
      </c>
      <c r="E35" s="13" t="s">
        <v>15</v>
      </c>
      <c r="F35" s="31">
        <v>357131.6</v>
      </c>
      <c r="G35" s="31">
        <v>53862.6</v>
      </c>
      <c r="H35" s="14">
        <f t="shared" si="0"/>
        <v>15.082003384746686</v>
      </c>
    </row>
    <row r="36" spans="3:8" ht="18" customHeight="1">
      <c r="C36" s="12" t="s">
        <v>42</v>
      </c>
      <c r="D36" s="13" t="s">
        <v>39</v>
      </c>
      <c r="E36" s="13" t="s">
        <v>17</v>
      </c>
      <c r="F36" s="31">
        <v>25385.9</v>
      </c>
      <c r="G36" s="31">
        <v>4270</v>
      </c>
      <c r="H36" s="14">
        <f t="shared" si="0"/>
        <v>16.820360909008546</v>
      </c>
    </row>
    <row r="37" spans="3:8" ht="15.75" customHeight="1">
      <c r="C37" s="16" t="s">
        <v>43</v>
      </c>
      <c r="D37" s="13" t="s">
        <v>39</v>
      </c>
      <c r="E37" s="13" t="s">
        <v>39</v>
      </c>
      <c r="F37" s="31">
        <v>5693.1</v>
      </c>
      <c r="G37" s="31">
        <v>584</v>
      </c>
      <c r="H37" s="14">
        <f t="shared" si="0"/>
        <v>10.258031652351091</v>
      </c>
    </row>
    <row r="38" spans="3:8" ht="18.75">
      <c r="C38" s="16" t="s">
        <v>44</v>
      </c>
      <c r="D38" s="13" t="s">
        <v>39</v>
      </c>
      <c r="E38" s="13" t="s">
        <v>27</v>
      </c>
      <c r="F38" s="31">
        <v>70211.6</v>
      </c>
      <c r="G38" s="31">
        <v>9531.2</v>
      </c>
      <c r="H38" s="14">
        <f t="shared" si="0"/>
        <v>13.57496482062793</v>
      </c>
    </row>
    <row r="39" spans="3:8" ht="15.75">
      <c r="C39" s="9" t="s">
        <v>45</v>
      </c>
      <c r="D39" s="10" t="s">
        <v>30</v>
      </c>
      <c r="E39" s="10" t="s">
        <v>13</v>
      </c>
      <c r="F39" s="11">
        <f>F40+F41</f>
        <v>36970.5</v>
      </c>
      <c r="G39" s="11">
        <f>G40+G41</f>
        <v>6613.8</v>
      </c>
      <c r="H39" s="11">
        <f t="shared" si="0"/>
        <v>17.889398304053234</v>
      </c>
    </row>
    <row r="40" spans="3:8" ht="18.75">
      <c r="C40" s="16" t="s">
        <v>46</v>
      </c>
      <c r="D40" s="13" t="s">
        <v>30</v>
      </c>
      <c r="E40" s="13" t="s">
        <v>12</v>
      </c>
      <c r="F40" s="31">
        <v>32912.9</v>
      </c>
      <c r="G40" s="31">
        <v>5845.8</v>
      </c>
      <c r="H40" s="14">
        <f t="shared" si="0"/>
        <v>17.76142485165391</v>
      </c>
    </row>
    <row r="41" spans="3:8" ht="15.75" customHeight="1">
      <c r="C41" s="16" t="s">
        <v>47</v>
      </c>
      <c r="D41" s="13" t="s">
        <v>30</v>
      </c>
      <c r="E41" s="13" t="s">
        <v>19</v>
      </c>
      <c r="F41" s="31">
        <v>4057.6</v>
      </c>
      <c r="G41" s="31">
        <v>768</v>
      </c>
      <c r="H41" s="14">
        <f t="shared" si="0"/>
        <v>18.927444794952685</v>
      </c>
    </row>
    <row r="42" spans="3:8" ht="15.75">
      <c r="C42" s="9" t="s">
        <v>48</v>
      </c>
      <c r="D42" s="10" t="s">
        <v>27</v>
      </c>
      <c r="E42" s="10" t="s">
        <v>13</v>
      </c>
      <c r="F42" s="11">
        <f>F43+F44</f>
        <v>528</v>
      </c>
      <c r="G42" s="11">
        <f>G43+G44</f>
        <v>12</v>
      </c>
      <c r="H42" s="11">
        <f t="shared" si="0"/>
        <v>2.272727272727273</v>
      </c>
    </row>
    <row r="43" spans="3:8" ht="18.75">
      <c r="C43" s="16" t="s">
        <v>49</v>
      </c>
      <c r="D43" s="13" t="s">
        <v>27</v>
      </c>
      <c r="E43" s="13" t="s">
        <v>39</v>
      </c>
      <c r="F43" s="31">
        <v>294</v>
      </c>
      <c r="G43" s="31">
        <v>0</v>
      </c>
      <c r="H43" s="14">
        <f t="shared" si="0"/>
        <v>0</v>
      </c>
    </row>
    <row r="44" spans="3:8" ht="18.75">
      <c r="C44" s="16" t="s">
        <v>50</v>
      </c>
      <c r="D44" s="13" t="s">
        <v>27</v>
      </c>
      <c r="E44" s="13" t="s">
        <v>27</v>
      </c>
      <c r="F44" s="31">
        <v>234</v>
      </c>
      <c r="G44" s="31">
        <v>12</v>
      </c>
      <c r="H44" s="14">
        <f t="shared" si="0"/>
        <v>5.128205128205128</v>
      </c>
    </row>
    <row r="45" spans="3:8" ht="15.75">
      <c r="C45" s="9" t="s">
        <v>51</v>
      </c>
      <c r="D45" s="10">
        <v>10</v>
      </c>
      <c r="E45" s="10" t="s">
        <v>13</v>
      </c>
      <c r="F45" s="11">
        <f>F46+F47+F48+F49</f>
        <v>31469.9</v>
      </c>
      <c r="G45" s="11">
        <f>G46+G47+G48+G49</f>
        <v>9670</v>
      </c>
      <c r="H45" s="11">
        <f>G45/F45*100</f>
        <v>30.727774794327278</v>
      </c>
    </row>
    <row r="46" spans="3:8" ht="16.5" customHeight="1">
      <c r="C46" s="16" t="s">
        <v>52</v>
      </c>
      <c r="D46" s="13">
        <v>10</v>
      </c>
      <c r="E46" s="13" t="s">
        <v>12</v>
      </c>
      <c r="F46" s="31">
        <v>1665</v>
      </c>
      <c r="G46" s="31">
        <v>420.2</v>
      </c>
      <c r="H46" s="14">
        <f aca="true" t="shared" si="1" ref="H46:H55">G46/F46*100</f>
        <v>25.237237237237238</v>
      </c>
    </row>
    <row r="47" spans="3:8" ht="15.75" customHeight="1">
      <c r="C47" s="16" t="s">
        <v>53</v>
      </c>
      <c r="D47" s="13">
        <v>10</v>
      </c>
      <c r="E47" s="13" t="s">
        <v>17</v>
      </c>
      <c r="F47" s="31">
        <v>24374.3</v>
      </c>
      <c r="G47" s="31">
        <v>7713.8</v>
      </c>
      <c r="H47" s="14">
        <f t="shared" si="1"/>
        <v>31.647267818973262</v>
      </c>
    </row>
    <row r="48" spans="3:8" ht="15" customHeight="1">
      <c r="C48" s="16" t="s">
        <v>54</v>
      </c>
      <c r="D48" s="13">
        <v>10</v>
      </c>
      <c r="E48" s="13" t="s">
        <v>19</v>
      </c>
      <c r="F48" s="31">
        <v>5129.1</v>
      </c>
      <c r="G48" s="31">
        <v>1490</v>
      </c>
      <c r="H48" s="14">
        <f t="shared" si="1"/>
        <v>29.049930787077656</v>
      </c>
    </row>
    <row r="49" spans="3:8" ht="15" customHeight="1">
      <c r="C49" s="35" t="s">
        <v>69</v>
      </c>
      <c r="D49" s="13" t="s">
        <v>65</v>
      </c>
      <c r="E49" s="13" t="s">
        <v>22</v>
      </c>
      <c r="F49" s="31">
        <v>301.5</v>
      </c>
      <c r="G49" s="31">
        <v>46</v>
      </c>
      <c r="H49" s="14">
        <f t="shared" si="1"/>
        <v>15.257048092868988</v>
      </c>
    </row>
    <row r="50" spans="3:8" ht="15.75">
      <c r="C50" s="9" t="s">
        <v>55</v>
      </c>
      <c r="D50" s="10">
        <v>11</v>
      </c>
      <c r="E50" s="10" t="s">
        <v>13</v>
      </c>
      <c r="F50" s="11">
        <f>F51</f>
        <v>7324.9</v>
      </c>
      <c r="G50" s="11">
        <f>G51</f>
        <v>1462</v>
      </c>
      <c r="H50" s="11">
        <f t="shared" si="1"/>
        <v>19.95931685074199</v>
      </c>
    </row>
    <row r="51" spans="3:8" ht="18.75">
      <c r="C51" s="16" t="s">
        <v>56</v>
      </c>
      <c r="D51" s="13">
        <v>11</v>
      </c>
      <c r="E51" s="13" t="s">
        <v>15</v>
      </c>
      <c r="F51" s="31">
        <v>7324.9</v>
      </c>
      <c r="G51" s="31">
        <v>1462</v>
      </c>
      <c r="H51" s="14">
        <f t="shared" si="1"/>
        <v>19.95931685074199</v>
      </c>
    </row>
    <row r="52" spans="3:8" ht="36" customHeight="1">
      <c r="C52" s="17" t="s">
        <v>67</v>
      </c>
      <c r="D52" s="10">
        <v>14</v>
      </c>
      <c r="E52" s="10" t="s">
        <v>13</v>
      </c>
      <c r="F52" s="11">
        <f>F53+F54</f>
        <v>38246</v>
      </c>
      <c r="G52" s="11">
        <f>SUM(G53:G54)</f>
        <v>8634.400000000001</v>
      </c>
      <c r="H52" s="11">
        <f t="shared" si="1"/>
        <v>22.575955655493388</v>
      </c>
    </row>
    <row r="53" spans="3:8" ht="33" customHeight="1">
      <c r="C53" s="15" t="s">
        <v>57</v>
      </c>
      <c r="D53" s="13">
        <v>14</v>
      </c>
      <c r="E53" s="13" t="s">
        <v>12</v>
      </c>
      <c r="F53" s="31">
        <v>14908.5</v>
      </c>
      <c r="G53" s="32">
        <v>3214.8</v>
      </c>
      <c r="H53" s="14">
        <f t="shared" si="1"/>
        <v>21.563537579233323</v>
      </c>
    </row>
    <row r="54" spans="3:8" ht="18.75">
      <c r="C54" s="16" t="s">
        <v>58</v>
      </c>
      <c r="D54" s="13">
        <v>14</v>
      </c>
      <c r="E54" s="13" t="s">
        <v>15</v>
      </c>
      <c r="F54" s="31">
        <v>23337.5</v>
      </c>
      <c r="G54" s="32">
        <v>5419.6</v>
      </c>
      <c r="H54" s="14">
        <f t="shared" si="1"/>
        <v>23.222710230316014</v>
      </c>
    </row>
    <row r="55" spans="3:8" ht="18.75">
      <c r="C55" s="110" t="s">
        <v>59</v>
      </c>
      <c r="D55" s="111"/>
      <c r="E55" s="111"/>
      <c r="F55" s="22">
        <f>F13+F21+F24+F27+F31+F33+F39+F42+F45+F50+F52</f>
        <v>809729.5</v>
      </c>
      <c r="G55" s="22">
        <f>G13+G21+G24+G27+G31+G33+G39+G42+G45+G50+G52</f>
        <v>135274.5</v>
      </c>
      <c r="H55" s="22">
        <f t="shared" si="1"/>
        <v>16.706134579510813</v>
      </c>
    </row>
    <row r="57" spans="5:6" ht="12">
      <c r="E57" s="18"/>
      <c r="F57" s="19"/>
    </row>
  </sheetData>
  <sheetProtection/>
  <mergeCells count="5">
    <mergeCell ref="C1:F1"/>
    <mergeCell ref="C8:H8"/>
    <mergeCell ref="C9:F9"/>
    <mergeCell ref="C10:F10"/>
    <mergeCell ref="C55:E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D1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4" ht="43.5" customHeight="1"/>
    <row r="5" spans="2:4" ht="16.5" customHeight="1">
      <c r="B5" s="112" t="s">
        <v>61</v>
      </c>
      <c r="C5" s="112"/>
      <c r="D5" s="112"/>
    </row>
    <row r="6" spans="2:4" ht="15">
      <c r="B6" s="23"/>
      <c r="C6" s="24"/>
      <c r="D6" s="24" t="s">
        <v>62</v>
      </c>
    </row>
    <row r="7" spans="2:4" ht="51.75" customHeight="1">
      <c r="B7" s="25" t="s">
        <v>63</v>
      </c>
      <c r="C7" s="26" t="s">
        <v>9</v>
      </c>
      <c r="D7" s="26" t="s">
        <v>71</v>
      </c>
    </row>
    <row r="8" spans="1:4" ht="18.75">
      <c r="A8" s="27"/>
      <c r="B8" s="28" t="s">
        <v>64</v>
      </c>
      <c r="C8" s="29">
        <f>Доходы!C80-'по разделам'!F55</f>
        <v>-20095.29999999993</v>
      </c>
      <c r="D8" s="30">
        <v>9272</v>
      </c>
    </row>
    <row r="11" ht="85.5" customHeight="1">
      <c r="D11" s="33"/>
    </row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2020-04-20T09:28:45Z</cp:lastPrinted>
  <dcterms:created xsi:type="dcterms:W3CDTF">2018-04-13T05:13:23Z</dcterms:created>
  <dcterms:modified xsi:type="dcterms:W3CDTF">2020-04-29T06:39:23Z</dcterms:modified>
  <cp:category/>
  <cp:version/>
  <cp:contentType/>
  <cp:contentStatus/>
</cp:coreProperties>
</file>