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'!$B$11:$D$634</definedName>
    <definedName name="_xlnm._FilterDatabase" localSheetId="2" hidden="1">'8 ведомственная'!$A$11:$E$729</definedName>
    <definedName name="_xlnm._FilterDatabase" localSheetId="3" hidden="1">'9 программы'!$B$10:$F$477</definedName>
    <definedName name="_xlnm.Print_Titles" localSheetId="2">'8 ведомственная'!$13:$13</definedName>
    <definedName name="_xlnm.Print_Titles" localSheetId="3">'9 программы'!$12:$12</definedName>
    <definedName name="_xlnm.Print_Area" localSheetId="0">'6 раздел '!$A$1:$O$60</definedName>
    <definedName name="_xlnm.Print_Area" localSheetId="1">'7 целевые  '!$A$1:$Q$634</definedName>
    <definedName name="_xlnm.Print_Area" localSheetId="2">'8 ведомственная'!$A$1:$R$707</definedName>
    <definedName name="_xlnm.Print_Area" localSheetId="3">'9 программы'!$A$1:$I$477</definedName>
  </definedNames>
  <calcPr fullCalcOnLoad="1"/>
</workbook>
</file>

<file path=xl/sharedStrings.xml><?xml version="1.0" encoding="utf-8"?>
<sst xmlns="http://schemas.openxmlformats.org/spreadsheetml/2006/main" count="7514" uniqueCount="687">
  <si>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</si>
  <si>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</si>
  <si>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</si>
  <si>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</si>
  <si>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</si>
  <si>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</si>
  <si>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</si>
  <si>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</si>
  <si>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</si>
  <si>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</si>
  <si>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</si>
  <si>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</si>
  <si>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</si>
  <si>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</si>
  <si>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</si>
  <si>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</si>
  <si>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</si>
  <si>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</si>
  <si>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</si>
  <si>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</si>
  <si>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</si>
  <si>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</si>
  <si>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</si>
  <si>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</si>
  <si>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</si>
  <si>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</si>
  <si>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</si>
  <si>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</si>
  <si>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</si>
  <si>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</si>
  <si>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</si>
  <si>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</si>
  <si>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</si>
  <si>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</si>
  <si>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</si>
  <si>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</si>
  <si>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</si>
  <si>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</si>
  <si>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</si>
  <si>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</si>
  <si>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</si>
  <si>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</si>
  <si>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</si>
  <si>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</si>
  <si>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</si>
  <si>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</si>
  <si>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</si>
  <si>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</si>
  <si>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</si>
  <si>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</si>
  <si>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</si>
  <si>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</si>
  <si>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</si>
  <si>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</si>
  <si>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</si>
  <si>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</si>
  <si>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</si>
  <si>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</si>
  <si>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</si>
  <si>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</si>
  <si>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</si>
  <si>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</si>
  <si>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</si>
  <si>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</si>
  <si>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</si>
  <si>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</si>
  <si>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</si>
  <si>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</si>
  <si>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</si>
  <si>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</si>
  <si>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</si>
  <si>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</si>
  <si>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</si>
  <si>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</si>
  <si>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</si>
  <si>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</si>
  <si>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</si>
  <si>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</si>
  <si>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</si>
  <si>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</si>
  <si>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</si>
  <si>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</si>
  <si>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</si>
  <si>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</si>
  <si>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</si>
  <si>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</si>
  <si>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</si>
  <si>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</si>
  <si>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</si>
  <si>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</si>
  <si>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</si>
  <si>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</si>
  <si>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</si>
  <si>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</si>
  <si>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</si>
  <si>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</si>
  <si>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</si>
  <si>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</si>
  <si>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</si>
  <si>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</si>
  <si>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</si>
  <si>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</si>
  <si>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</si>
  <si>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</si>
  <si>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</si>
  <si>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</si>
  <si>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</si>
  <si>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</si>
  <si>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</si>
  <si>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</si>
  <si>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</si>
  <si>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</si>
  <si>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</si>
  <si>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</si>
  <si>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</si>
  <si>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</si>
  <si>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</si>
  <si>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</si>
  <si>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</si>
  <si>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</si>
  <si>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</si>
  <si>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</si>
  <si>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</si>
  <si>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</si>
  <si>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</si>
  <si>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</si>
  <si>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</si>
  <si>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</si>
  <si>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</si>
  <si>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</si>
  <si>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</si>
  <si>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</si>
  <si>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</si>
  <si>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</si>
  <si>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</si>
  <si>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</si>
  <si>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</si>
  <si>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</si>
  <si>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</si>
  <si>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</si>
  <si>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</si>
  <si>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</si>
  <si>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</si>
  <si>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</si>
  <si>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</si>
  <si>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</si>
  <si>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</si>
  <si>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</si>
  <si>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</si>
  <si>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</si>
  <si>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</si>
  <si>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</si>
  <si>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</si>
  <si>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</si>
  <si>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</si>
  <si>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</si>
  <si>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</si>
  <si>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</si>
  <si>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</si>
  <si>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</si>
  <si>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</si>
  <si>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</si>
  <si>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</si>
  <si>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</si>
  <si>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</si>
  <si>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</si>
  <si>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</si>
  <si>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</si>
  <si>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</si>
  <si>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</si>
  <si>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</si>
  <si>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</si>
  <si>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</si>
  <si>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</si>
  <si>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</si>
  <si>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</si>
  <si>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</si>
  <si>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</si>
  <si>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</si>
  <si>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</si>
  <si>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</si>
  <si>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</si>
  <si>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</si>
  <si>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</si>
  <si>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</si>
  <si>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</si>
  <si>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</si>
  <si>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</si>
  <si>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</si>
  <si>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</si>
  <si>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</si>
  <si>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</si>
  <si>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</si>
  <si>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</si>
  <si>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</si>
  <si>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</si>
  <si>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</si>
  <si>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</si>
  <si>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</si>
  <si>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</si>
  <si>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</si>
  <si>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</si>
  <si>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</si>
  <si>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</si>
  <si>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</si>
  <si>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</si>
  <si>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</si>
  <si>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</si>
  <si>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</si>
  <si>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</si>
  <si>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</si>
  <si>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</si>
  <si>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</si>
  <si>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</si>
  <si>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</si>
  <si>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</si>
  <si>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</si>
  <si>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</si>
  <si>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</si>
  <si>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</si>
  <si>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</si>
  <si>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</si>
  <si>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</si>
  <si>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</si>
  <si>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</si>
  <si>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</si>
  <si>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</si>
  <si>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</si>
  <si>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</si>
  <si>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</si>
  <si>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</si>
  <si>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</si>
  <si>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</si>
  <si>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</si>
  <si>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</si>
  <si>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</si>
  <si>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</si>
  <si>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</si>
  <si>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</si>
  <si>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</si>
  <si>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</si>
  <si>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</si>
  <si>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</si>
  <si>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</si>
  <si>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</si>
  <si>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</si>
  <si>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</si>
  <si>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</si>
  <si>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</si>
  <si>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</si>
  <si>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</si>
  <si>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</si>
  <si>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</si>
  <si>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</si>
  <si>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</si>
  <si>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</si>
  <si>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</si>
  <si>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</si>
  <si>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</si>
  <si>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</si>
  <si>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</si>
  <si>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</si>
  <si>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</si>
  <si>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</si>
  <si>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</si>
  <si>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</si>
  <si>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</si>
  <si>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</si>
  <si>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</si>
  <si>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</si>
  <si>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</si>
  <si>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</si>
  <si>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</si>
  <si>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</si>
  <si>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</si>
  <si>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</si>
  <si>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</si>
  <si>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</si>
  <si>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</si>
  <si>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</si>
  <si>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</si>
  <si>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</si>
  <si>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</si>
  <si>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</si>
  <si>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</si>
  <si>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</si>
  <si>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</si>
  <si>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</si>
  <si>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</si>
  <si>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</si>
  <si>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</si>
  <si>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</si>
  <si>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</si>
  <si>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</si>
  <si>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</si>
  <si>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</si>
  <si>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</si>
  <si>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</si>
  <si>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</si>
  <si>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</si>
  <si>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</si>
  <si>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</si>
  <si>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</si>
  <si>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</si>
  <si>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</si>
  <si>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</si>
  <si>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</si>
  <si>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</si>
  <si>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</si>
  <si>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</si>
  <si>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</si>
  <si>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</si>
  <si>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</si>
  <si>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</si>
  <si>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</si>
  <si>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</si>
  <si>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</si>
  <si>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</si>
  <si>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</si>
  <si>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</si>
  <si>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</si>
  <si>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</si>
  <si>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</si>
  <si>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</si>
  <si>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</si>
  <si>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</si>
  <si>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</si>
  <si>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</si>
  <si>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</si>
  <si>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</si>
  <si>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</si>
  <si>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</si>
  <si>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</si>
  <si>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</si>
  <si>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</si>
  <si>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</si>
  <si>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</si>
  <si>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</si>
  <si>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</si>
  <si>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</si>
  <si>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</si>
  <si>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</si>
  <si>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</si>
  <si>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</si>
  <si>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</si>
  <si>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</si>
  <si>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</si>
  <si>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</si>
  <si>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</si>
  <si>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</si>
  <si>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</si>
  <si>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</si>
  <si>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</si>
  <si>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</si>
  <si>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</si>
  <si>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</si>
  <si>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</si>
  <si>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</si>
  <si>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</si>
  <si>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</si>
  <si>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</si>
  <si>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</si>
  <si>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</si>
  <si>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</si>
  <si>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</si>
  <si>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</si>
  <si>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</si>
  <si>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</si>
  <si>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</si>
  <si>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</si>
  <si>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</si>
  <si>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</si>
  <si>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</si>
  <si>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</si>
  <si>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</si>
  <si>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</si>
  <si>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</si>
  <si>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</si>
  <si>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</si>
  <si>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</si>
  <si>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</si>
  <si>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</si>
  <si>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</si>
  <si>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</si>
  <si>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</si>
  <si>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</si>
  <si>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</si>
  <si>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</si>
  <si>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</si>
  <si>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</si>
  <si>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</si>
  <si>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</si>
  <si>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</si>
  <si>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</si>
  <si>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</si>
  <si>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</si>
  <si>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</si>
  <si>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</si>
  <si>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</si>
  <si>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</si>
  <si>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</si>
  <si>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</si>
  <si>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</si>
  <si>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</si>
  <si>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</si>
  <si>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</si>
  <si>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</si>
  <si>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</si>
  <si>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</si>
  <si>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</si>
  <si>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</si>
  <si>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</si>
  <si>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</si>
  <si>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</si>
  <si>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</si>
  <si>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</si>
  <si>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</si>
  <si>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</si>
  <si>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</si>
  <si>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</si>
  <si>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</si>
  <si>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</si>
  <si>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</si>
  <si>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</si>
  <si>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</si>
  <si>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</si>
  <si>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</si>
  <si>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</si>
  <si>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</si>
  <si>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</si>
  <si>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</si>
  <si>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</si>
  <si>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</si>
  <si>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</si>
  <si>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</si>
  <si>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</si>
  <si>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</si>
  <si>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</si>
  <si>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</si>
  <si>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</si>
  <si>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</si>
  <si>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</si>
  <si>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</si>
  <si>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</si>
  <si>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</si>
  <si>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</si>
  <si>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</si>
  <si>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</si>
  <si>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</si>
  <si>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</si>
  <si>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</si>
  <si>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</si>
  <si>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</si>
  <si>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</si>
  <si>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</si>
  <si>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</si>
  <si>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</si>
  <si>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</si>
  <si>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</si>
  <si>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</si>
  <si>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</si>
  <si>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</si>
  <si>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</si>
  <si>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</si>
  <si>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</si>
  <si>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</si>
  <si>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</si>
  <si>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</si>
  <si>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</si>
  <si>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00000</t>
  </si>
  <si>
    <t>05 2 Е4 00000</t>
  </si>
  <si>
    <t>07 2 01 00000</t>
  </si>
  <si>
    <t>07 2 01 S1250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</si>
  <si>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</si>
  <si>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</si>
  <si>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</si>
  <si>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</si>
  <si>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</si>
  <si>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</si>
  <si>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</si>
  <si>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</si>
  <si>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</si>
  <si>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</si>
  <si>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</si>
  <si>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</si>
  <si>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</si>
  <si>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</si>
  <si>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</si>
  <si>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</si>
  <si>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</si>
  <si>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</si>
  <si>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</si>
  <si>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</si>
  <si>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</si>
  <si>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</si>
  <si>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</si>
  <si>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</si>
  <si>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</si>
  <si>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</si>
  <si>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</si>
  <si>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</si>
  <si>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</si>
  <si>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</si>
  <si>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</si>
  <si>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</si>
  <si>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</si>
  <si>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</si>
  <si>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</si>
  <si>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</si>
  <si>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</si>
  <si>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</si>
  <si>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</si>
  <si>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</si>
  <si>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</si>
  <si>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</si>
  <si>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</si>
  <si>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</si>
  <si>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</si>
  <si>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</si>
  <si>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</si>
  <si>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</si>
  <si>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</si>
  <si>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</si>
  <si>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</si>
  <si>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</si>
  <si>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</si>
  <si>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</si>
  <si>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</si>
  <si>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</si>
  <si>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</si>
  <si>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</si>
  <si>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</si>
  <si>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</si>
  <si>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</si>
  <si>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</si>
  <si>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</si>
  <si>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</si>
  <si>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</si>
  <si>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</si>
  <si>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</si>
  <si>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</si>
  <si>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</si>
  <si>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</si>
  <si>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</si>
  <si>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</si>
  <si>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</si>
  <si>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</si>
  <si>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</si>
  <si>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</si>
  <si>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</si>
  <si>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</si>
  <si>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</si>
  <si>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</si>
  <si>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</si>
  <si>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</si>
  <si>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</si>
  <si>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</si>
  <si>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</si>
  <si>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</si>
  <si>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</si>
  <si>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</si>
  <si>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</si>
  <si>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</si>
  <si>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</si>
  <si>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</si>
  <si>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</si>
  <si>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</si>
  <si>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</si>
  <si>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</si>
  <si>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</si>
  <si>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</si>
  <si>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</si>
  <si>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</si>
  <si>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</si>
  <si>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</si>
  <si>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</si>
  <si>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330</t>
  </si>
  <si>
    <t>Расходы на выплату персоналу казенных учреждений</t>
  </si>
  <si>
    <t>01 1 04  S2270</t>
  </si>
  <si>
    <t>Основное мероприятие "Реализация регионального проекта "Творческие люди"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</si>
  <si>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</si>
  <si>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</si>
  <si>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</si>
  <si>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</si>
  <si>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</si>
  <si>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</si>
  <si>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</si>
  <si>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</si>
  <si>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</si>
  <si>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</si>
  <si>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</si>
  <si>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</si>
  <si>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</si>
  <si>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</si>
  <si>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</si>
  <si>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</si>
  <si>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2 11 S1940</t>
  </si>
  <si>
    <t>Разработка проекта рекультивации земельных участков, занятых несанкционированными свалками</t>
  </si>
  <si>
    <t>Проведение работ по сохранению объектов культурного наследия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</si>
  <si>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</si>
  <si>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</si>
  <si>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</si>
  <si>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</si>
  <si>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</si>
  <si>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</si>
  <si>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</si>
  <si>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</si>
  <si>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</si>
  <si>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</si>
  <si>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</si>
  <si>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</si>
  <si>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</si>
  <si>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</si>
  <si>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</si>
  <si>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</si>
  <si>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</si>
  <si>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</si>
  <si>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</si>
  <si>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</si>
  <si>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</si>
  <si>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</si>
  <si>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Обеспечение деятельности контрольно-счетного органа</t>
  </si>
  <si>
    <t>06 1 03 23060</t>
  </si>
  <si>
    <t>05 1 04 S1490</t>
  </si>
  <si>
    <t>05 2 02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</si>
  <si>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</si>
  <si>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2025 год</t>
  </si>
  <si>
    <t>НА 2023 ГОД И ПЛАНОВЫЙ ПЕРИОД 2024 И 2025 ГОДОВ</t>
  </si>
  <si>
    <t>Реализация мероприятий по благоустройству общественных пространств</t>
  </si>
  <si>
    <t>13 0 F2 71552</t>
  </si>
  <si>
    <t>Улучшение жилищных условий граждан, проживающих на сельских территориях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</si>
  <si>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 </t>
  </si>
  <si>
    <t>"О районном бюджете на 2023 год</t>
  </si>
  <si>
    <t>и плановый период  2024 и 2025 годов"</t>
  </si>
  <si>
    <t xml:space="preserve">НА 2023 ГОД И ПЛАНОВЫЙ ПЕРИОД 2024 И 2025 ГОДОВ </t>
  </si>
  <si>
    <t xml:space="preserve"> НА 2023 ГОД И ПЛАНОВЫЙ ПЕРИОД 2024 И 2025 ГОДОВ 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</si>
  <si>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 </t>
  </si>
  <si>
    <t>04 3 01 S1960</t>
  </si>
  <si>
    <t xml:space="preserve">04 3 01 S1960 </t>
  </si>
  <si>
    <t>Обеспечение развития и укрепления материально-технической базы муниципальных учреждений отрасли культуры</t>
  </si>
  <si>
    <t>Иные межбюджетные трансферты на государственную поддержку лучших сельских учреждений культуры и лучших работников сельских учреждений культуры</t>
  </si>
  <si>
    <t>04 3 A2 00000</t>
  </si>
  <si>
    <t>04 3 A2 55192</t>
  </si>
  <si>
    <t>08 0 01 L5764</t>
  </si>
  <si>
    <t>Основное мероприятие "Строительство (приобретение) жилья для граждан, проживающих на сельских территориях Муниципального района</t>
  </si>
  <si>
    <t>08 0 01 00000</t>
  </si>
  <si>
    <t>05 2 01 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</si>
  <si>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</si>
  <si>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в границах поселения</t>
  </si>
  <si>
    <t>Осуществление части полномочий контрольно-счетного органа по внешнему муниципальному финансовому контролю</t>
  </si>
  <si>
    <t>04 3 01 S1980</t>
  </si>
  <si>
    <t>Комплектование книжных фондов  библиотек</t>
  </si>
  <si>
    <t>04 3 01 S 1980</t>
  </si>
  <si>
    <t>06 4 00 00000</t>
  </si>
  <si>
    <t>06 4 01 00000</t>
  </si>
  <si>
    <t>06 4 01 21750</t>
  </si>
  <si>
    <t>06 4 01 21390</t>
  </si>
  <si>
    <t>Подпрограмма "Обеспечение безопасности проживания населения района"</t>
  </si>
  <si>
    <t>Основное мероприятие "Организация и проведение мероприятий по предупреждению и ликвидации чрезвычайных ситуаций, территориальной и гражданской обороне"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</si>
  <si>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</si>
  <si>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Строительство, реконструкция, капитальный ремонт и ремонт  образовательных организаций  муниципальной собственности</t>
  </si>
  <si>
    <t>Рекультивация земельных участков, занятых несанкционированными свалками</t>
  </si>
  <si>
    <t>01 2 02 S3390</t>
  </si>
  <si>
    <t>Развитие мобильной торговли в малонаселенных и (или) труднодоступных населенных пунктах</t>
  </si>
  <si>
    <t>05 2 03 S1490</t>
  </si>
  <si>
    <t>Приложение 4</t>
  </si>
  <si>
    <t>Приложение  5</t>
  </si>
  <si>
    <t>Приложение 6</t>
  </si>
  <si>
    <t>Приложение  7</t>
  </si>
  <si>
    <t>(тыс.рублей)</t>
  </si>
  <si>
    <t>02 0 05 S3241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</si>
  <si>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</si>
  <si>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05 2 Е4 52130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</si>
  <si>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</si>
  <si>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05 2 Е1 51720</t>
  </si>
  <si>
    <t>Основное мероприятие "Услуги распределительно-логистического центра"</t>
  </si>
  <si>
    <t>05 2 17 00000</t>
  </si>
  <si>
    <t>05 2 17 S1460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</si>
  <si>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</si>
  <si>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</si>
  <si>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05 1 05 00000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</si>
  <si>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</si>
  <si>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</si>
  <si>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Основное мероприятие "Реализация регионального проекта "Патриотическое воспитание граждан Российской Федерации"</t>
  </si>
  <si>
    <t>05 2 ЕB 5179F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</si>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</sst>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6" fillId="0" borderId="7" applyNumberFormat="0" applyFill="0" applyAlignment="0" applyProtection="0"/>
    <xf numFmtId="0" fontId="47" fillId="33" borderId="8" applyNumberFormat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84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9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1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0" fillId="6" borderId="0" xfId="0" applyFont="1" applyFill="1" applyAlignment="1">
      <alignment/>
    </xf>
    <xf numFmtId="174" fontId="55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/>
    </xf>
    <xf numFmtId="174" fontId="16" fillId="39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74" fontId="17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0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55" fillId="39" borderId="0" xfId="0" applyNumberFormat="1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6" fillId="39" borderId="0" xfId="0" applyFont="1" applyFill="1" applyAlignment="1">
      <alignment wrapText="1"/>
    </xf>
    <xf numFmtId="49" fontId="0" fillId="39" borderId="0" xfId="0" applyNumberFormat="1" applyFont="1" applyFill="1" applyAlignment="1">
      <alignment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174" fontId="0" fillId="40" borderId="0" xfId="0" applyNumberFormat="1" applyFont="1" applyFill="1" applyAlignment="1">
      <alignment/>
    </xf>
    <xf numFmtId="174" fontId="10" fillId="40" borderId="0" xfId="0" applyNumberFormat="1" applyFont="1" applyFill="1" applyAlignment="1">
      <alignment/>
    </xf>
    <xf numFmtId="0" fontId="10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7" fillId="39" borderId="0" xfId="0" applyFont="1" applyFill="1" applyAlignment="1">
      <alignment/>
    </xf>
    <xf numFmtId="174" fontId="7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74" fontId="7" fillId="0" borderId="13" xfId="0" applyNumberFormat="1" applyFont="1" applyFill="1" applyBorder="1" applyAlignment="1">
      <alignment horizontal="center" vertical="center" wrapText="1"/>
    </xf>
    <xf numFmtId="2" fontId="15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174" fontId="7" fillId="42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 vertical="top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5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172" fontId="7" fillId="0" borderId="22" xfId="0" applyNumberFormat="1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 applyProtection="1">
      <alignment horizontal="left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center"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vertical="top" wrapText="1"/>
    </xf>
    <xf numFmtId="174" fontId="7" fillId="0" borderId="22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8" fillId="39" borderId="13" xfId="0" applyFont="1" applyFill="1" applyBorder="1" applyAlignment="1">
      <alignment horizontal="left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26">
          <cell r="G126">
            <v>0</v>
          </cell>
          <cell r="H126">
            <v>15860.6</v>
          </cell>
          <cell r="I126">
            <v>0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</row>
        <row r="170">
          <cell r="G170">
            <v>0</v>
          </cell>
          <cell r="H170">
            <v>120</v>
          </cell>
          <cell r="I170">
            <v>27.4</v>
          </cell>
        </row>
        <row r="179">
          <cell r="G179">
            <v>0</v>
          </cell>
          <cell r="H179">
            <v>140</v>
          </cell>
          <cell r="I179">
            <v>27.3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</row>
        <row r="221">
          <cell r="G221">
            <v>29801.9</v>
          </cell>
          <cell r="H221">
            <v>15439.4</v>
          </cell>
          <cell r="I221">
            <v>0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</row>
        <row r="254">
          <cell r="G254">
            <v>0</v>
          </cell>
          <cell r="H254">
            <v>300</v>
          </cell>
          <cell r="I254">
            <v>0</v>
          </cell>
        </row>
        <row r="264">
          <cell r="G264">
            <v>3458</v>
          </cell>
          <cell r="H264">
            <v>2097</v>
          </cell>
          <cell r="I264">
            <v>0</v>
          </cell>
        </row>
        <row r="279">
          <cell r="G279">
            <v>1613</v>
          </cell>
          <cell r="H279">
            <v>0</v>
          </cell>
          <cell r="I279">
            <v>179.2</v>
          </cell>
        </row>
        <row r="285">
          <cell r="G285">
            <v>210.3</v>
          </cell>
          <cell r="H285">
            <v>500</v>
          </cell>
          <cell r="I285">
            <v>0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</row>
        <row r="399">
          <cell r="G399">
            <v>1500</v>
          </cell>
          <cell r="H399">
            <v>4429.9</v>
          </cell>
          <cell r="I399">
            <v>0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</row>
        <row r="487">
          <cell r="G487">
            <v>46525.7</v>
          </cell>
          <cell r="H487">
            <v>39692.1</v>
          </cell>
          <cell r="I487">
            <v>100</v>
          </cell>
        </row>
        <row r="540">
          <cell r="G540">
            <v>0</v>
          </cell>
          <cell r="H540">
            <v>4725.1</v>
          </cell>
          <cell r="I540">
            <v>0</v>
          </cell>
        </row>
        <row r="564">
          <cell r="G564">
            <v>551.5</v>
          </cell>
          <cell r="H564">
            <v>0</v>
          </cell>
          <cell r="I564">
            <v>0</v>
          </cell>
        </row>
        <row r="570">
          <cell r="G570">
            <v>0</v>
          </cell>
          <cell r="H570">
            <v>438</v>
          </cell>
          <cell r="I570">
            <v>0</v>
          </cell>
        </row>
        <row r="579">
          <cell r="G579">
            <v>0</v>
          </cell>
          <cell r="H579">
            <v>1941.7</v>
          </cell>
          <cell r="I579">
            <v>0</v>
          </cell>
        </row>
        <row r="586">
          <cell r="G586">
            <v>26217</v>
          </cell>
          <cell r="H586">
            <v>895.9</v>
          </cell>
          <cell r="I586">
            <v>0</v>
          </cell>
        </row>
        <row r="617">
          <cell r="G617">
            <v>0</v>
          </cell>
          <cell r="H617">
            <v>477.6</v>
          </cell>
          <cell r="I617">
            <v>0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</row>
        <row r="669">
          <cell r="G669">
            <v>3576.4</v>
          </cell>
          <cell r="H669">
            <v>13401.4</v>
          </cell>
          <cell r="I669">
            <v>0</v>
          </cell>
        </row>
        <row r="676">
          <cell r="G676">
            <v>0</v>
          </cell>
          <cell r="H676">
            <v>46941.1</v>
          </cell>
          <cell r="I6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8"/>
  <sheetViews>
    <sheetView view="pageBreakPreview" zoomScale="70" zoomScaleNormal="85" zoomScaleSheetLayoutView="70" zoomScalePageLayoutView="0" workbookViewId="0" topLeftCell="A1">
      <selection activeCell="H28" sqref="H2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66" t="s">
        <v>665</v>
      </c>
      <c r="D1" s="167"/>
      <c r="E1" s="167"/>
      <c r="F1" s="167"/>
      <c r="G1" s="167"/>
      <c r="H1" s="167"/>
      <c r="I1" s="167"/>
      <c r="J1" s="167"/>
      <c r="K1" s="167"/>
      <c r="L1" s="167"/>
    </row>
    <row r="2" spans="1:15" ht="20.25">
      <c r="A2" s="25"/>
      <c r="B2" s="62"/>
      <c r="C2" s="166" t="s">
        <v>162</v>
      </c>
      <c r="D2" s="167"/>
      <c r="E2" s="167"/>
      <c r="F2" s="167"/>
      <c r="G2" s="167"/>
      <c r="H2" s="167"/>
      <c r="I2" s="167"/>
      <c r="J2" s="167"/>
      <c r="K2" s="167"/>
      <c r="L2" s="167"/>
      <c r="M2" s="19"/>
      <c r="N2" s="19"/>
      <c r="O2" s="19"/>
    </row>
    <row r="3" spans="1:15" ht="20.25">
      <c r="A3" s="25"/>
      <c r="B3" s="62"/>
      <c r="C3" s="166" t="s">
        <v>142</v>
      </c>
      <c r="D3" s="167"/>
      <c r="E3" s="167"/>
      <c r="F3" s="167"/>
      <c r="G3" s="167"/>
      <c r="H3" s="167"/>
      <c r="I3" s="167"/>
      <c r="J3" s="167"/>
      <c r="K3" s="167"/>
      <c r="L3" s="167"/>
      <c r="M3" s="19"/>
      <c r="N3" s="19"/>
      <c r="O3" s="19"/>
    </row>
    <row r="4" spans="1:15" ht="20.25">
      <c r="A4" s="25"/>
      <c r="B4" s="62"/>
      <c r="C4" s="166" t="s">
        <v>632</v>
      </c>
      <c r="D4" s="167"/>
      <c r="E4" s="167"/>
      <c r="F4" s="167"/>
      <c r="G4" s="167"/>
      <c r="H4" s="167"/>
      <c r="I4" s="167"/>
      <c r="J4" s="167"/>
      <c r="K4" s="167"/>
      <c r="L4" s="167"/>
      <c r="M4" s="19"/>
      <c r="N4" s="19"/>
      <c r="O4" s="19"/>
    </row>
    <row r="5" spans="1:15" ht="20.25">
      <c r="A5" s="25"/>
      <c r="B5" s="62"/>
      <c r="C5" s="166" t="s">
        <v>633</v>
      </c>
      <c r="D5" s="167"/>
      <c r="E5" s="167"/>
      <c r="F5" s="167"/>
      <c r="G5" s="167"/>
      <c r="H5" s="167"/>
      <c r="I5" s="167"/>
      <c r="J5" s="167"/>
      <c r="K5" s="167"/>
      <c r="L5" s="167"/>
      <c r="M5" s="19"/>
      <c r="N5" s="19"/>
      <c r="O5" s="19"/>
    </row>
    <row r="6" spans="1:15" ht="31.5" customHeight="1">
      <c r="A6" s="170" t="s">
        <v>382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9"/>
      <c r="N6" s="19"/>
      <c r="O6" s="19"/>
    </row>
    <row r="7" spans="1:19" ht="28.5" customHeight="1">
      <c r="A7" s="171" t="s">
        <v>383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9"/>
      <c r="N7" s="19"/>
      <c r="O7" s="19"/>
      <c r="S7" s="1" t="s">
        <v>158</v>
      </c>
    </row>
    <row r="8" spans="1:15" ht="23.25" customHeight="1">
      <c r="A8" s="171" t="s">
        <v>627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9"/>
      <c r="N8" s="19"/>
      <c r="O8" s="19"/>
    </row>
    <row r="9" spans="1:15" ht="2.25" customHeight="1" hidden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9"/>
      <c r="N9" s="19"/>
      <c r="O9" s="19"/>
    </row>
    <row r="10" spans="1:15" ht="19.5" customHeight="1" hidden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19"/>
      <c r="N10" s="19"/>
      <c r="O10" s="19"/>
    </row>
    <row r="11" spans="1:15" ht="16.5" customHeight="1">
      <c r="A11" s="20"/>
      <c r="B11" s="21"/>
      <c r="C11" s="21"/>
      <c r="D11" s="19"/>
      <c r="E11" s="22" t="s">
        <v>283</v>
      </c>
      <c r="F11" s="22"/>
      <c r="G11" s="19"/>
      <c r="H11" s="19"/>
      <c r="I11" s="19"/>
      <c r="J11" s="19"/>
      <c r="K11" s="19"/>
      <c r="L11" s="7" t="s">
        <v>215</v>
      </c>
      <c r="M11" s="19"/>
      <c r="N11" s="19"/>
      <c r="O11" s="19"/>
    </row>
    <row r="12" spans="1:15" ht="48" customHeight="1">
      <c r="A12" s="163" t="s">
        <v>112</v>
      </c>
      <c r="B12" s="163" t="s">
        <v>515</v>
      </c>
      <c r="C12" s="163" t="s">
        <v>516</v>
      </c>
      <c r="D12" s="165" t="s">
        <v>159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ht="30.75" customHeight="1">
      <c r="A13" s="172"/>
      <c r="B13" s="164"/>
      <c r="C13" s="164"/>
      <c r="D13" s="5" t="s">
        <v>552</v>
      </c>
      <c r="E13" s="5" t="s">
        <v>345</v>
      </c>
      <c r="F13" s="5" t="s">
        <v>343</v>
      </c>
      <c r="G13" s="5" t="s">
        <v>344</v>
      </c>
      <c r="H13" s="84" t="s">
        <v>594</v>
      </c>
      <c r="I13" s="5" t="s">
        <v>345</v>
      </c>
      <c r="J13" s="5" t="s">
        <v>343</v>
      </c>
      <c r="K13" s="5" t="s">
        <v>344</v>
      </c>
      <c r="L13" s="84" t="s">
        <v>626</v>
      </c>
      <c r="M13" s="5" t="s">
        <v>345</v>
      </c>
      <c r="N13" s="5" t="s">
        <v>343</v>
      </c>
      <c r="O13" s="5" t="s">
        <v>344</v>
      </c>
    </row>
    <row r="14" spans="1:15" ht="21.75" customHeight="1">
      <c r="A14" s="77">
        <v>1</v>
      </c>
      <c r="B14" s="75">
        <v>2</v>
      </c>
      <c r="C14" s="75">
        <v>3</v>
      </c>
      <c r="D14" s="28">
        <v>4</v>
      </c>
      <c r="E14" s="5"/>
      <c r="F14" s="5"/>
      <c r="G14" s="5"/>
      <c r="H14" s="77">
        <v>5</v>
      </c>
      <c r="I14" s="5"/>
      <c r="J14" s="5"/>
      <c r="K14" s="5"/>
      <c r="L14" s="77">
        <v>6</v>
      </c>
      <c r="M14" s="5"/>
      <c r="N14" s="5"/>
      <c r="O14" s="5"/>
    </row>
    <row r="15" spans="1:15" ht="18.75">
      <c r="A15" s="79" t="s">
        <v>203</v>
      </c>
      <c r="B15" s="10" t="s">
        <v>113</v>
      </c>
      <c r="C15" s="10" t="s">
        <v>374</v>
      </c>
      <c r="D15" s="11">
        <f aca="true" t="shared" si="0" ref="D15:O15">D16+D17+D18+D19+D20+D21+D22</f>
        <v>97598</v>
      </c>
      <c r="E15" s="11" t="e">
        <f t="shared" si="0"/>
        <v>#REF!</v>
      </c>
      <c r="F15" s="11" t="e">
        <f t="shared" si="0"/>
        <v>#REF!</v>
      </c>
      <c r="G15" s="11" t="e">
        <f t="shared" si="0"/>
        <v>#REF!</v>
      </c>
      <c r="H15" s="11">
        <f t="shared" si="0"/>
        <v>95700.70000000001</v>
      </c>
      <c r="I15" s="11" t="e">
        <f t="shared" si="0"/>
        <v>#REF!</v>
      </c>
      <c r="J15" s="11" t="e">
        <f t="shared" si="0"/>
        <v>#REF!</v>
      </c>
      <c r="K15" s="11" t="e">
        <f t="shared" si="0"/>
        <v>#REF!</v>
      </c>
      <c r="L15" s="11">
        <f t="shared" si="0"/>
        <v>80908.1</v>
      </c>
      <c r="M15" s="11" t="e">
        <f t="shared" si="0"/>
        <v>#REF!</v>
      </c>
      <c r="N15" s="11" t="e">
        <f t="shared" si="0"/>
        <v>#REF!</v>
      </c>
      <c r="O15" s="11" t="e">
        <f t="shared" si="0"/>
        <v>#REF!</v>
      </c>
    </row>
    <row r="16" spans="1:15" ht="37.5">
      <c r="A16" s="12" t="s">
        <v>94</v>
      </c>
      <c r="B16" s="13" t="s">
        <v>113</v>
      </c>
      <c r="C16" s="13" t="s">
        <v>117</v>
      </c>
      <c r="D16" s="9">
        <f>'7 целевые  '!F12</f>
        <v>1772.6</v>
      </c>
      <c r="E16" s="9" t="e">
        <f>#REF!</f>
        <v>#REF!</v>
      </c>
      <c r="F16" s="9" t="e">
        <f>#REF!</f>
        <v>#REF!</v>
      </c>
      <c r="G16" s="9" t="e">
        <f>#REF!</f>
        <v>#REF!</v>
      </c>
      <c r="H16" s="9">
        <f>'7 целевые  '!J12</f>
        <v>1772.6000000000001</v>
      </c>
      <c r="I16" s="9">
        <f>'7 целевые  '!K12</f>
        <v>0</v>
      </c>
      <c r="J16" s="9">
        <f>'7 целевые  '!L12</f>
        <v>1772.6000000000001</v>
      </c>
      <c r="K16" s="9">
        <f>'7 целевые  '!M12</f>
        <v>0</v>
      </c>
      <c r="L16" s="9">
        <f>'7 целевые  '!N12</f>
        <v>1772.6000000000001</v>
      </c>
      <c r="M16" s="9" t="e">
        <f>#REF!</f>
        <v>#REF!</v>
      </c>
      <c r="N16" s="9" t="e">
        <f>#REF!</f>
        <v>#REF!</v>
      </c>
      <c r="O16" s="9" t="e">
        <f>#REF!</f>
        <v>#REF!</v>
      </c>
    </row>
    <row r="17" spans="1:15" ht="56.25">
      <c r="A17" s="78" t="s">
        <v>187</v>
      </c>
      <c r="B17" s="13" t="s">
        <v>113</v>
      </c>
      <c r="C17" s="13" t="s">
        <v>116</v>
      </c>
      <c r="D17" s="9">
        <f>'7 целевые  '!F19</f>
        <v>1364.2</v>
      </c>
      <c r="E17" s="9">
        <f>'7 целевые  '!G19</f>
        <v>0</v>
      </c>
      <c r="F17" s="9">
        <f>'7 целевые  '!H19</f>
        <v>1364.2</v>
      </c>
      <c r="G17" s="9">
        <f>'7 целевые  '!I19</f>
        <v>0</v>
      </c>
      <c r="H17" s="9">
        <f>'7 целевые  '!J19</f>
        <v>1464.2</v>
      </c>
      <c r="I17" s="9">
        <f>'7 целевые  '!K19</f>
        <v>0</v>
      </c>
      <c r="J17" s="9">
        <f>'7 целевые  '!L19</f>
        <v>1464.2</v>
      </c>
      <c r="K17" s="9">
        <f>'7 целевые  '!M19</f>
        <v>0</v>
      </c>
      <c r="L17" s="9">
        <f>'7 целевые  '!N19</f>
        <v>1364.2</v>
      </c>
      <c r="M17" s="9" t="e">
        <f>#REF!</f>
        <v>#REF!</v>
      </c>
      <c r="N17" s="9" t="e">
        <f>#REF!</f>
        <v>#REF!</v>
      </c>
      <c r="O17" s="9" t="e">
        <f>#REF!</f>
        <v>#REF!</v>
      </c>
    </row>
    <row r="18" spans="1:15" ht="56.25">
      <c r="A18" s="78" t="s">
        <v>90</v>
      </c>
      <c r="B18" s="13" t="s">
        <v>113</v>
      </c>
      <c r="C18" s="13" t="s">
        <v>114</v>
      </c>
      <c r="D18" s="9">
        <f>'7 целевые  '!F26</f>
        <v>44035.30000000001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>
        <f>'7 целевые  '!J26</f>
        <v>41535.90000000001</v>
      </c>
      <c r="I18" s="9">
        <f>'7 целевые  '!K26</f>
        <v>3161</v>
      </c>
      <c r="J18" s="9">
        <f>'7 целевые  '!L26</f>
        <v>37886.600000000006</v>
      </c>
      <c r="K18" s="9">
        <f>'7 целевые  '!M26</f>
        <v>488.3</v>
      </c>
      <c r="L18" s="9">
        <f>'7 целевые  '!N26</f>
        <v>41036.50000000001</v>
      </c>
      <c r="M18" s="9" t="e">
        <f>#REF!</f>
        <v>#REF!</v>
      </c>
      <c r="N18" s="9" t="e">
        <f>#REF!</f>
        <v>#REF!</v>
      </c>
      <c r="O18" s="9" t="e">
        <f>#REF!</f>
        <v>#REF!</v>
      </c>
    </row>
    <row r="19" spans="1:15" ht="18.75">
      <c r="A19" s="78" t="s">
        <v>157</v>
      </c>
      <c r="B19" s="13" t="s">
        <v>113</v>
      </c>
      <c r="C19" s="13" t="s">
        <v>121</v>
      </c>
      <c r="D19" s="9">
        <f>'7 целевые  '!F94</f>
        <v>0.8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>
        <f>'7 целевые  '!J94</f>
        <v>0.9</v>
      </c>
      <c r="I19" s="9" t="e">
        <f>#REF!</f>
        <v>#REF!</v>
      </c>
      <c r="J19" s="9" t="e">
        <f>#REF!</f>
        <v>#REF!</v>
      </c>
      <c r="K19" s="9" t="e">
        <f>#REF!</f>
        <v>#REF!</v>
      </c>
      <c r="L19" s="9">
        <f>'7 целевые  '!N94</f>
        <v>0.8</v>
      </c>
      <c r="M19" s="9" t="e">
        <f>#REF!</f>
        <v>#REF!</v>
      </c>
      <c r="N19" s="9" t="e">
        <f>#REF!</f>
        <v>#REF!</v>
      </c>
      <c r="O19" s="9" t="e">
        <f>#REF!</f>
        <v>#REF!</v>
      </c>
    </row>
    <row r="20" spans="1:15" ht="37.5">
      <c r="A20" s="35" t="s">
        <v>189</v>
      </c>
      <c r="B20" s="13" t="s">
        <v>113</v>
      </c>
      <c r="C20" s="13" t="s">
        <v>129</v>
      </c>
      <c r="D20" s="9">
        <f>'7 целевые  '!F98</f>
        <v>10472.699999999999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'7 целевые  '!J98</f>
        <v>10622.699999999999</v>
      </c>
      <c r="I20" s="9">
        <f>'7 целевые  '!K98</f>
        <v>0</v>
      </c>
      <c r="J20" s="9">
        <f>'7 целевые  '!L98</f>
        <v>10078.099999999999</v>
      </c>
      <c r="K20" s="9">
        <f>'7 целевые  '!M98</f>
        <v>544.6</v>
      </c>
      <c r="L20" s="9">
        <f>'7 целевые  '!N98</f>
        <v>10472.699999999999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18.75">
      <c r="A21" s="78" t="s">
        <v>115</v>
      </c>
      <c r="B21" s="13" t="s">
        <v>113</v>
      </c>
      <c r="C21" s="13" t="s">
        <v>135</v>
      </c>
      <c r="D21" s="9">
        <f>'7 целевые  '!F121</f>
        <v>15000</v>
      </c>
      <c r="E21" s="9">
        <f>'[1]7 целевые 1 '!G126</f>
        <v>0</v>
      </c>
      <c r="F21" s="9">
        <f>'[1]7 целевые 1 '!H126</f>
        <v>15860.6</v>
      </c>
      <c r="G21" s="9">
        <f>'[1]7 целевые 1 '!I126</f>
        <v>0</v>
      </c>
      <c r="H21" s="9">
        <f>'7 целевые  '!J121</f>
        <v>15000</v>
      </c>
      <c r="I21" s="9">
        <f>'7 целевые  '!K121</f>
        <v>0</v>
      </c>
      <c r="J21" s="9">
        <f>'7 целевые  '!L121</f>
        <v>15000</v>
      </c>
      <c r="K21" s="9">
        <f>'7 целевые  '!M121</f>
        <v>0</v>
      </c>
      <c r="L21" s="9">
        <f>'7 целевые  '!N121</f>
        <v>1308.9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24.75" customHeight="1">
      <c r="A22" s="78" t="s">
        <v>136</v>
      </c>
      <c r="B22" s="13" t="s">
        <v>113</v>
      </c>
      <c r="C22" s="13" t="s">
        <v>148</v>
      </c>
      <c r="D22" s="9">
        <f>'7 целевые  '!F125</f>
        <v>24952.4</v>
      </c>
      <c r="E22" s="9">
        <f>'[1]7 целевые 1 '!G130</f>
        <v>5524.2</v>
      </c>
      <c r="F22" s="9">
        <f>'[1]7 целевые 1 '!H130</f>
        <v>16617</v>
      </c>
      <c r="G22" s="9">
        <f>'[1]7 целевые 1 '!I130</f>
        <v>2200.3999999999996</v>
      </c>
      <c r="H22" s="9">
        <f>'7 целевые  '!J125</f>
        <v>25304.4</v>
      </c>
      <c r="I22" s="9">
        <f>'7 целевые  '!K125</f>
        <v>5275.5</v>
      </c>
      <c r="J22" s="9">
        <f>'7 целевые  '!L125</f>
        <v>17828.5</v>
      </c>
      <c r="K22" s="9">
        <f>'7 целевые  '!M125</f>
        <v>2200.4</v>
      </c>
      <c r="L22" s="9">
        <f>'7 целевые  '!N125</f>
        <v>24952.4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37.5">
      <c r="A23" s="79" t="s">
        <v>195</v>
      </c>
      <c r="B23" s="10" t="s">
        <v>116</v>
      </c>
      <c r="C23" s="10" t="s">
        <v>374</v>
      </c>
      <c r="D23" s="11">
        <f>D25+D26+D24</f>
        <v>1346.4</v>
      </c>
      <c r="E23" s="11">
        <f aca="true" t="shared" si="1" ref="E23:O23">E25+E26+E24</f>
        <v>242.1</v>
      </c>
      <c r="F23" s="11">
        <f t="shared" si="1"/>
        <v>413.1</v>
      </c>
      <c r="G23" s="11">
        <f t="shared" si="1"/>
        <v>54.7</v>
      </c>
      <c r="H23" s="11">
        <f t="shared" si="1"/>
        <v>701.1</v>
      </c>
      <c r="I23" s="11">
        <f t="shared" si="1"/>
        <v>220.6</v>
      </c>
      <c r="J23" s="11">
        <f t="shared" si="1"/>
        <v>425.8</v>
      </c>
      <c r="K23" s="11">
        <f t="shared" si="1"/>
        <v>54.7</v>
      </c>
      <c r="L23" s="11">
        <f t="shared" si="1"/>
        <v>701.1</v>
      </c>
      <c r="M23" s="11" t="e">
        <f t="shared" si="1"/>
        <v>#REF!</v>
      </c>
      <c r="N23" s="11" t="e">
        <f t="shared" si="1"/>
        <v>#REF!</v>
      </c>
      <c r="O23" s="11" t="e">
        <f t="shared" si="1"/>
        <v>#REF!</v>
      </c>
    </row>
    <row r="24" spans="1:15" ht="18.75">
      <c r="A24" s="78" t="s">
        <v>567</v>
      </c>
      <c r="B24" s="13" t="s">
        <v>116</v>
      </c>
      <c r="C24" s="13" t="s">
        <v>118</v>
      </c>
      <c r="D24" s="9">
        <f>'7 целевые  '!F162</f>
        <v>177.4</v>
      </c>
      <c r="E24" s="9">
        <f>'[1]7 целевые 1 '!G170</f>
        <v>0</v>
      </c>
      <c r="F24" s="9">
        <f>'[1]7 целевые 1 '!H170</f>
        <v>120</v>
      </c>
      <c r="G24" s="9">
        <f>'[1]7 целевые 1 '!I170</f>
        <v>27.4</v>
      </c>
      <c r="H24" s="9">
        <f>'7 целевые  '!J162</f>
        <v>177.4</v>
      </c>
      <c r="I24" s="9">
        <f>'7 целевые  '!K162</f>
        <v>0</v>
      </c>
      <c r="J24" s="9">
        <f>'7 целевые  '!L162</f>
        <v>150</v>
      </c>
      <c r="K24" s="9">
        <f>'7 целевые  '!M162</f>
        <v>27.4</v>
      </c>
      <c r="L24" s="9">
        <f>'7 целевые  '!N162</f>
        <v>177.4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6" ht="43.5" customHeight="1">
      <c r="A25" s="78" t="s">
        <v>562</v>
      </c>
      <c r="B25" s="13" t="s">
        <v>116</v>
      </c>
      <c r="C25" s="13" t="s">
        <v>119</v>
      </c>
      <c r="D25" s="9">
        <f>'7 целевые  '!F171</f>
        <v>177.3</v>
      </c>
      <c r="E25" s="9">
        <f>'[1]7 целевые 1 '!G179</f>
        <v>0</v>
      </c>
      <c r="F25" s="9">
        <f>'[1]7 целевые 1 '!H179</f>
        <v>140</v>
      </c>
      <c r="G25" s="9">
        <f>'[1]7 целевые 1 '!I179</f>
        <v>27.3</v>
      </c>
      <c r="H25" s="9">
        <f>'7 целевые  '!J171</f>
        <v>177.3</v>
      </c>
      <c r="I25" s="9">
        <f>'7 целевые  '!K171</f>
        <v>0</v>
      </c>
      <c r="J25" s="9">
        <f>'7 целевые  '!L171</f>
        <v>150</v>
      </c>
      <c r="K25" s="9">
        <f>'7 целевые  '!M171</f>
        <v>27.3</v>
      </c>
      <c r="L25" s="9">
        <f>'7 целевые  '!N171</f>
        <v>177.3</v>
      </c>
      <c r="M25" s="9" t="e">
        <f>#REF!</f>
        <v>#REF!</v>
      </c>
      <c r="N25" s="9" t="e">
        <f>#REF!</f>
        <v>#REF!</v>
      </c>
      <c r="O25" s="9" t="e">
        <f>#REF!</f>
        <v>#REF!</v>
      </c>
      <c r="P25" s="54"/>
    </row>
    <row r="26" spans="1:15" ht="37.5">
      <c r="A26" s="12" t="s">
        <v>196</v>
      </c>
      <c r="B26" s="13" t="s">
        <v>116</v>
      </c>
      <c r="C26" s="13" t="s">
        <v>138</v>
      </c>
      <c r="D26" s="9">
        <f>'7 целевые  '!F180</f>
        <v>991.7</v>
      </c>
      <c r="E26" s="9">
        <f>'[1]7 целевые 1 '!G188</f>
        <v>242.1</v>
      </c>
      <c r="F26" s="9">
        <f>'[1]7 целевые 1 '!H188</f>
        <v>153.10000000000002</v>
      </c>
      <c r="G26" s="9">
        <f>'[1]7 целевые 1 '!I188</f>
        <v>0</v>
      </c>
      <c r="H26" s="9">
        <f>'7 целевые  '!J180</f>
        <v>346.4</v>
      </c>
      <c r="I26" s="9">
        <f>'7 целевые  '!K180</f>
        <v>220.6</v>
      </c>
      <c r="J26" s="9">
        <f>'7 целевые  '!L180</f>
        <v>125.80000000000001</v>
      </c>
      <c r="K26" s="9">
        <f>'7 целевые  '!M180</f>
        <v>0</v>
      </c>
      <c r="L26" s="9">
        <f>'7 целевые  '!N180</f>
        <v>346.4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18.75">
      <c r="A27" s="79" t="s">
        <v>120</v>
      </c>
      <c r="B27" s="10" t="s">
        <v>114</v>
      </c>
      <c r="C27" s="10" t="s">
        <v>374</v>
      </c>
      <c r="D27" s="11">
        <f>D29+D30+D28</f>
        <v>28784.7</v>
      </c>
      <c r="E27" s="11">
        <f aca="true" t="shared" si="2" ref="E27:L27">E29+E30+E28</f>
        <v>33792.100000000006</v>
      </c>
      <c r="F27" s="11">
        <f t="shared" si="2"/>
        <v>15673</v>
      </c>
      <c r="G27" s="11">
        <f t="shared" si="2"/>
        <v>0</v>
      </c>
      <c r="H27" s="11">
        <f t="shared" si="2"/>
        <v>28784.7</v>
      </c>
      <c r="I27" s="11">
        <f t="shared" si="2"/>
        <v>13007.8</v>
      </c>
      <c r="J27" s="11">
        <f t="shared" si="2"/>
        <v>15776.9</v>
      </c>
      <c r="K27" s="11">
        <f t="shared" si="2"/>
        <v>0</v>
      </c>
      <c r="L27" s="11">
        <f t="shared" si="2"/>
        <v>28784.7</v>
      </c>
      <c r="M27" s="11" t="e">
        <f>M29+M30+M28</f>
        <v>#REF!</v>
      </c>
      <c r="N27" s="11" t="e">
        <f>N29+N30+N28</f>
        <v>#REF!</v>
      </c>
      <c r="O27" s="11" t="e">
        <f>O29+O30+O28</f>
        <v>#REF!</v>
      </c>
    </row>
    <row r="28" spans="1:15" ht="18.75">
      <c r="A28" s="78" t="s">
        <v>532</v>
      </c>
      <c r="B28" s="13" t="s">
        <v>114</v>
      </c>
      <c r="C28" s="13" t="s">
        <v>126</v>
      </c>
      <c r="D28" s="9">
        <f>'7 целевые  '!F202</f>
        <v>5337.400000000001</v>
      </c>
      <c r="E28" s="9">
        <f>'[1]7 целевые 1 '!G215</f>
        <v>2642</v>
      </c>
      <c r="F28" s="9">
        <f>'[1]7 целевые 1 '!H215</f>
        <v>81.7</v>
      </c>
      <c r="G28" s="9">
        <f>'[1]7 целевые 1 '!I215</f>
        <v>0</v>
      </c>
      <c r="H28" s="9">
        <f>'7 целевые  '!J202</f>
        <v>5337.400000000001</v>
      </c>
      <c r="I28" s="9">
        <f>'7 целевые  '!K202</f>
        <v>5177.3</v>
      </c>
      <c r="J28" s="9">
        <f>'7 целевые  '!L202</f>
        <v>160.1</v>
      </c>
      <c r="K28" s="9">
        <f>'7 целевые  '!M202</f>
        <v>0</v>
      </c>
      <c r="L28" s="9">
        <f>'7 целевые  '!N202</f>
        <v>5337.400000000001</v>
      </c>
      <c r="M28" s="9" t="e">
        <f>#REF!</f>
        <v>#REF!</v>
      </c>
      <c r="N28" s="9" t="e">
        <f>#REF!</f>
        <v>#REF!</v>
      </c>
      <c r="O28" s="9" t="e">
        <f>#REF!</f>
        <v>#REF!</v>
      </c>
    </row>
    <row r="29" spans="1:15" ht="22.5" customHeight="1">
      <c r="A29" s="78" t="s">
        <v>149</v>
      </c>
      <c r="B29" s="13" t="s">
        <v>114</v>
      </c>
      <c r="C29" s="13" t="s">
        <v>118</v>
      </c>
      <c r="D29" s="9">
        <f>'7 целевые  '!F208</f>
        <v>22399.1</v>
      </c>
      <c r="E29" s="9">
        <f>'[1]7 целевые 1 '!G221</f>
        <v>29801.9</v>
      </c>
      <c r="F29" s="9">
        <f>'[1]7 целевые 1 '!H221</f>
        <v>15439.4</v>
      </c>
      <c r="G29" s="9">
        <f>'[1]7 целевые 1 '!I221</f>
        <v>0</v>
      </c>
      <c r="H29" s="9">
        <f>'7 целевые  '!J208</f>
        <v>22399.1</v>
      </c>
      <c r="I29" s="9">
        <f>'7 целевые  '!K208</f>
        <v>6889.099999999999</v>
      </c>
      <c r="J29" s="9">
        <f>'7 целевые  '!L208</f>
        <v>15510</v>
      </c>
      <c r="K29" s="9">
        <f>'7 целевые  '!M208</f>
        <v>0</v>
      </c>
      <c r="L29" s="9">
        <f>'7 целевые  '!N208</f>
        <v>22399.1</v>
      </c>
      <c r="M29" s="9" t="e">
        <f>#REF!</f>
        <v>#REF!</v>
      </c>
      <c r="N29" s="9" t="e">
        <f>#REF!</f>
        <v>#REF!</v>
      </c>
      <c r="O29" s="9" t="e">
        <f>#REF!</f>
        <v>#REF!</v>
      </c>
    </row>
    <row r="30" spans="1:15" ht="21.75" customHeight="1">
      <c r="A30" s="12" t="s">
        <v>160</v>
      </c>
      <c r="B30" s="13" t="s">
        <v>114</v>
      </c>
      <c r="C30" s="13" t="s">
        <v>161</v>
      </c>
      <c r="D30" s="9">
        <f>'7 целевые  '!F222</f>
        <v>1048.2</v>
      </c>
      <c r="E30" s="9">
        <f>'[1]7 целевые 1 '!G235</f>
        <v>1348.2</v>
      </c>
      <c r="F30" s="9">
        <f>'[1]7 целевые 1 '!H235</f>
        <v>151.89999999999998</v>
      </c>
      <c r="G30" s="9">
        <f>'[1]7 целевые 1 '!I235</f>
        <v>0</v>
      </c>
      <c r="H30" s="9">
        <f>'7 целевые  '!J222</f>
        <v>1048.2</v>
      </c>
      <c r="I30" s="9">
        <f>'7 целевые  '!K222</f>
        <v>941.4</v>
      </c>
      <c r="J30" s="9">
        <f>'7 целевые  '!L222</f>
        <v>106.8</v>
      </c>
      <c r="K30" s="9">
        <f>'7 целевые  '!M222</f>
        <v>0</v>
      </c>
      <c r="L30" s="9">
        <f>'7 целевые  '!N222</f>
        <v>1048.2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5" ht="26.25" customHeight="1">
      <c r="A31" s="79" t="s">
        <v>155</v>
      </c>
      <c r="B31" s="10" t="s">
        <v>121</v>
      </c>
      <c r="C31" s="10" t="s">
        <v>374</v>
      </c>
      <c r="D31" s="11">
        <f>D32+D33+D34</f>
        <v>6056.1</v>
      </c>
      <c r="E31" s="11">
        <f aca="true" t="shared" si="3" ref="E31:L31">E32+E33+E34</f>
        <v>5071</v>
      </c>
      <c r="F31" s="11">
        <f t="shared" si="3"/>
        <v>2397</v>
      </c>
      <c r="G31" s="11">
        <f t="shared" si="3"/>
        <v>179.2</v>
      </c>
      <c r="H31" s="11">
        <f t="shared" si="3"/>
        <v>2785.5</v>
      </c>
      <c r="I31" s="11">
        <f t="shared" si="3"/>
        <v>1739.5</v>
      </c>
      <c r="J31" s="11">
        <f t="shared" si="3"/>
        <v>850</v>
      </c>
      <c r="K31" s="11">
        <f t="shared" si="3"/>
        <v>196</v>
      </c>
      <c r="L31" s="11">
        <f t="shared" si="3"/>
        <v>850</v>
      </c>
      <c r="M31" s="11" t="e">
        <f>M32+M33+M34</f>
        <v>#REF!</v>
      </c>
      <c r="N31" s="11" t="e">
        <f>N32+N33+N34</f>
        <v>#REF!</v>
      </c>
      <c r="O31" s="11" t="e">
        <f>O32+O33+O34</f>
        <v>#REF!</v>
      </c>
    </row>
    <row r="32" spans="1:15" ht="22.5" customHeight="1">
      <c r="A32" s="78" t="s">
        <v>156</v>
      </c>
      <c r="B32" s="13" t="s">
        <v>121</v>
      </c>
      <c r="C32" s="13" t="s">
        <v>113</v>
      </c>
      <c r="D32" s="9">
        <f>'7 целевые  '!F237</f>
        <v>300</v>
      </c>
      <c r="E32" s="9">
        <f>'[1]7 целевые 1 '!G254</f>
        <v>0</v>
      </c>
      <c r="F32" s="9">
        <f>'[1]7 целевые 1 '!H254</f>
        <v>300</v>
      </c>
      <c r="G32" s="9">
        <f>'[1]7 целевые 1 '!I254</f>
        <v>0</v>
      </c>
      <c r="H32" s="9">
        <f>'7 целевые  '!J237</f>
        <v>800</v>
      </c>
      <c r="I32" s="9">
        <f>'7 целевые  '!K237</f>
        <v>0</v>
      </c>
      <c r="J32" s="9">
        <f>'7 целевые  '!L237</f>
        <v>800</v>
      </c>
      <c r="K32" s="9">
        <f>'7 целевые  '!M237</f>
        <v>0</v>
      </c>
      <c r="L32" s="9">
        <f>'7 целевые  '!N237</f>
        <v>800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21" customHeight="1">
      <c r="A33" s="12" t="s">
        <v>147</v>
      </c>
      <c r="B33" s="13" t="s">
        <v>121</v>
      </c>
      <c r="C33" s="13" t="s">
        <v>117</v>
      </c>
      <c r="D33" s="9">
        <f>'7 целевые  '!F245</f>
        <v>1787.5</v>
      </c>
      <c r="E33" s="9">
        <f>'[1]7 целевые 1 '!G264</f>
        <v>3458</v>
      </c>
      <c r="F33" s="9">
        <f>'[1]7 целевые 1 '!H264</f>
        <v>2097</v>
      </c>
      <c r="G33" s="9">
        <f>'[1]7 целевые 1 '!I264</f>
        <v>0</v>
      </c>
      <c r="H33" s="9">
        <f>'7 целевые  '!J245</f>
        <v>50</v>
      </c>
      <c r="I33" s="9">
        <f>'7 целевые  '!K245</f>
        <v>0</v>
      </c>
      <c r="J33" s="9">
        <f>'7 целевые  '!L245</f>
        <v>50</v>
      </c>
      <c r="K33" s="9">
        <f>'7 целевые  '!M245</f>
        <v>0</v>
      </c>
      <c r="L33" s="9">
        <f>'7 целевые  '!N245</f>
        <v>50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18" customHeight="1">
      <c r="A34" s="78" t="s">
        <v>390</v>
      </c>
      <c r="B34" s="13" t="s">
        <v>121</v>
      </c>
      <c r="C34" s="13" t="s">
        <v>116</v>
      </c>
      <c r="D34" s="9">
        <f>'7 целевые  '!F258</f>
        <v>3968.6</v>
      </c>
      <c r="E34" s="9">
        <f>'[1]7 целевые 1 '!G279</f>
        <v>1613</v>
      </c>
      <c r="F34" s="9">
        <f>'[1]7 целевые 1 '!H279</f>
        <v>0</v>
      </c>
      <c r="G34" s="9">
        <f>'[1]7 целевые 1 '!I279</f>
        <v>179.2</v>
      </c>
      <c r="H34" s="9">
        <f>'7 целевые  '!J258</f>
        <v>1935.5</v>
      </c>
      <c r="I34" s="9">
        <f>'7 целевые  '!K258</f>
        <v>1739.5</v>
      </c>
      <c r="J34" s="9">
        <f>'7 целевые  '!L258</f>
        <v>0</v>
      </c>
      <c r="K34" s="9">
        <f>'7 целевые  '!M258</f>
        <v>196</v>
      </c>
      <c r="L34" s="9">
        <f>'7 целевые  '!N258</f>
        <v>0</v>
      </c>
      <c r="M34" s="9" t="e">
        <f>#REF!</f>
        <v>#REF!</v>
      </c>
      <c r="N34" s="9" t="e">
        <f>#REF!</f>
        <v>#REF!</v>
      </c>
      <c r="O34" s="9" t="e">
        <f>#REF!</f>
        <v>#REF!</v>
      </c>
    </row>
    <row r="35" spans="1:15" ht="18.75">
      <c r="A35" s="79" t="s">
        <v>133</v>
      </c>
      <c r="B35" s="10" t="s">
        <v>129</v>
      </c>
      <c r="C35" s="10" t="s">
        <v>374</v>
      </c>
      <c r="D35" s="11">
        <f>D36</f>
        <v>3861.5</v>
      </c>
      <c r="E35" s="11">
        <f aca="true" t="shared" si="4" ref="E35:O35">E36</f>
        <v>210.3</v>
      </c>
      <c r="F35" s="11">
        <f t="shared" si="4"/>
        <v>500</v>
      </c>
      <c r="G35" s="11">
        <f t="shared" si="4"/>
        <v>0</v>
      </c>
      <c r="H35" s="11">
        <f t="shared" si="4"/>
        <v>5534.8</v>
      </c>
      <c r="I35" s="11">
        <f t="shared" si="4"/>
        <v>4550.8</v>
      </c>
      <c r="J35" s="11">
        <f t="shared" si="4"/>
        <v>984</v>
      </c>
      <c r="K35" s="11">
        <f t="shared" si="4"/>
        <v>0</v>
      </c>
      <c r="L35" s="11">
        <f t="shared" si="4"/>
        <v>768.2</v>
      </c>
      <c r="M35" s="11" t="e">
        <f t="shared" si="4"/>
        <v>#REF!</v>
      </c>
      <c r="N35" s="11" t="e">
        <f t="shared" si="4"/>
        <v>#REF!</v>
      </c>
      <c r="O35" s="11" t="e">
        <f t="shared" si="4"/>
        <v>#REF!</v>
      </c>
    </row>
    <row r="36" spans="1:15" ht="18.75">
      <c r="A36" s="78" t="s">
        <v>154</v>
      </c>
      <c r="B36" s="13" t="s">
        <v>129</v>
      </c>
      <c r="C36" s="13" t="s">
        <v>121</v>
      </c>
      <c r="D36" s="9">
        <f>'7 целевые  '!F266</f>
        <v>3861.5</v>
      </c>
      <c r="E36" s="9">
        <f>'[1]7 целевые 1 '!G285</f>
        <v>210.3</v>
      </c>
      <c r="F36" s="9">
        <f>'[1]7 целевые 1 '!H285</f>
        <v>500</v>
      </c>
      <c r="G36" s="9">
        <f>'[1]7 целевые 1 '!I285</f>
        <v>0</v>
      </c>
      <c r="H36" s="9">
        <f>'7 целевые  '!J266</f>
        <v>5534.8</v>
      </c>
      <c r="I36" s="9">
        <f>'7 целевые  '!K266</f>
        <v>4550.8</v>
      </c>
      <c r="J36" s="9">
        <f>'7 целевые  '!L266</f>
        <v>984</v>
      </c>
      <c r="K36" s="9">
        <f>'7 целевые  '!M266</f>
        <v>0</v>
      </c>
      <c r="L36" s="9">
        <f>'7 целевые  '!N266</f>
        <v>768.2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18.75">
      <c r="A37" s="79" t="s">
        <v>123</v>
      </c>
      <c r="B37" s="10" t="s">
        <v>122</v>
      </c>
      <c r="C37" s="10" t="s">
        <v>374</v>
      </c>
      <c r="D37" s="11">
        <f aca="true" t="shared" si="5" ref="D37:O37">D38+D39+D40+D41+D42</f>
        <v>685118.2999999999</v>
      </c>
      <c r="E37" s="11">
        <f t="shared" si="5"/>
        <v>472797</v>
      </c>
      <c r="F37" s="11">
        <f t="shared" si="5"/>
        <v>227279.09999999998</v>
      </c>
      <c r="G37" s="11">
        <f t="shared" si="5"/>
        <v>0</v>
      </c>
      <c r="H37" s="11">
        <f t="shared" si="5"/>
        <v>657181.6000000001</v>
      </c>
      <c r="I37" s="11">
        <f t="shared" si="5"/>
        <v>406030.39999999997</v>
      </c>
      <c r="J37" s="11">
        <f t="shared" si="5"/>
        <v>251151.2</v>
      </c>
      <c r="K37" s="11">
        <f t="shared" si="5"/>
        <v>0</v>
      </c>
      <c r="L37" s="11">
        <f t="shared" si="5"/>
        <v>661574.5000000001</v>
      </c>
      <c r="M37" s="11" t="e">
        <f t="shared" si="5"/>
        <v>#REF!</v>
      </c>
      <c r="N37" s="11" t="e">
        <f t="shared" si="5"/>
        <v>#REF!</v>
      </c>
      <c r="O37" s="11" t="e">
        <f t="shared" si="5"/>
        <v>#REF!</v>
      </c>
    </row>
    <row r="38" spans="1:15" ht="18.75">
      <c r="A38" s="78" t="s">
        <v>124</v>
      </c>
      <c r="B38" s="13" t="s">
        <v>122</v>
      </c>
      <c r="C38" s="13" t="s">
        <v>113</v>
      </c>
      <c r="D38" s="9">
        <f>'7 целевые  '!F284</f>
        <v>160186.90000000002</v>
      </c>
      <c r="E38" s="9">
        <f>'[1]7 целевые 1 '!G301</f>
        <v>142510.30000000002</v>
      </c>
      <c r="F38" s="9">
        <f>'[1]7 целевые 1 '!H301</f>
        <v>40642.6</v>
      </c>
      <c r="G38" s="9">
        <f>'[1]7 целевые 1 '!I301</f>
        <v>0</v>
      </c>
      <c r="H38" s="9">
        <f>'7 целевые  '!J284</f>
        <v>168024.2</v>
      </c>
      <c r="I38" s="9">
        <f>'7 целевые  '!K284</f>
        <v>120992.6</v>
      </c>
      <c r="J38" s="9">
        <f>'7 целевые  '!L284</f>
        <v>47031.6</v>
      </c>
      <c r="K38" s="9">
        <f>'7 целевые  '!M284</f>
        <v>0</v>
      </c>
      <c r="L38" s="9">
        <f>'7 целевые  '!N284</f>
        <v>173857.6</v>
      </c>
      <c r="M38" s="9" t="e">
        <f>#REF!</f>
        <v>#REF!</v>
      </c>
      <c r="N38" s="9" t="e">
        <f>#REF!</f>
        <v>#REF!</v>
      </c>
      <c r="O38" s="9" t="e">
        <f>#REF!</f>
        <v>#REF!</v>
      </c>
    </row>
    <row r="39" spans="1:15" ht="18.75">
      <c r="A39" s="8" t="s">
        <v>102</v>
      </c>
      <c r="B39" s="13" t="s">
        <v>122</v>
      </c>
      <c r="C39" s="13" t="s">
        <v>117</v>
      </c>
      <c r="D39" s="9">
        <f>'7 целевые  '!F300</f>
        <v>426965.10000000003</v>
      </c>
      <c r="E39" s="9">
        <f>'[1]7 целевые 1 '!G326</f>
        <v>323515.2</v>
      </c>
      <c r="F39" s="9">
        <f>'[1]7 целевые 1 '!H326</f>
        <v>96366.89999999998</v>
      </c>
      <c r="G39" s="9">
        <f>'[1]7 целевые 1 '!I326</f>
        <v>0</v>
      </c>
      <c r="H39" s="9">
        <f>'7 целевые  '!J300</f>
        <v>391319.4</v>
      </c>
      <c r="I39" s="9">
        <f>'7 целевые  '!K300</f>
        <v>285009.99999999994</v>
      </c>
      <c r="J39" s="9">
        <f>'7 целевые  '!L300</f>
        <v>106309.40000000001</v>
      </c>
      <c r="K39" s="9">
        <f>'7 целевые  '!M300</f>
        <v>0</v>
      </c>
      <c r="L39" s="9">
        <f>'7 целевые  '!N300</f>
        <v>391844.3000000001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18.75">
      <c r="A40" s="78" t="s">
        <v>99</v>
      </c>
      <c r="B40" s="13" t="s">
        <v>122</v>
      </c>
      <c r="C40" s="13" t="s">
        <v>116</v>
      </c>
      <c r="D40" s="9">
        <f>'7 целевые  '!F357</f>
        <v>33145.2</v>
      </c>
      <c r="E40" s="9">
        <f>'[1]7 целевые 1 '!G376</f>
        <v>5152.3</v>
      </c>
      <c r="F40" s="9">
        <f>'[1]7 целевые 1 '!H376</f>
        <v>29609.100000000002</v>
      </c>
      <c r="G40" s="9">
        <f>'[1]7 целевые 1 '!I376</f>
        <v>0</v>
      </c>
      <c r="H40" s="9">
        <f>'7 целевые  '!J357</f>
        <v>34065.5</v>
      </c>
      <c r="I40" s="9">
        <f>'7 целевые  '!K357</f>
        <v>0</v>
      </c>
      <c r="J40" s="9">
        <f>'7 целевые  '!L357</f>
        <v>34065.5</v>
      </c>
      <c r="K40" s="9">
        <f>'7 целевые  '!M357</f>
        <v>0</v>
      </c>
      <c r="L40" s="9">
        <f>'7 целевые  '!N357</f>
        <v>33720.8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.75">
      <c r="A41" s="78" t="s">
        <v>101</v>
      </c>
      <c r="B41" s="13" t="s">
        <v>122</v>
      </c>
      <c r="C41" s="13" t="s">
        <v>122</v>
      </c>
      <c r="D41" s="9">
        <f>'7 целевые  '!F377</f>
        <v>6402.6</v>
      </c>
      <c r="E41" s="9">
        <f>'[1]7 целевые 1 '!G399</f>
        <v>1500</v>
      </c>
      <c r="F41" s="9">
        <f>'[1]7 целевые 1 '!H399</f>
        <v>4429.9</v>
      </c>
      <c r="G41" s="9">
        <f>'[1]7 целевые 1 '!I399</f>
        <v>0</v>
      </c>
      <c r="H41" s="9">
        <f>'7 целевые  '!J377</f>
        <v>5082.2</v>
      </c>
      <c r="I41" s="9">
        <f>'7 целевые  '!K377</f>
        <v>0</v>
      </c>
      <c r="J41" s="9">
        <f>'7 целевые  '!L377</f>
        <v>5082.2</v>
      </c>
      <c r="K41" s="9">
        <f>'7 целевые  '!M377</f>
        <v>0</v>
      </c>
      <c r="L41" s="9">
        <f>'7 целевые  '!N377</f>
        <v>5082.2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78" t="s">
        <v>145</v>
      </c>
      <c r="B42" s="13" t="s">
        <v>122</v>
      </c>
      <c r="C42" s="13" t="s">
        <v>118</v>
      </c>
      <c r="D42" s="9">
        <f>'7 целевые  '!F414</f>
        <v>58418.49999999999</v>
      </c>
      <c r="E42" s="9">
        <f>'[1]7 целевые 1 '!G437</f>
        <v>119.19999999999999</v>
      </c>
      <c r="F42" s="9">
        <f>'[1]7 целевые 1 '!H437</f>
        <v>56230.600000000006</v>
      </c>
      <c r="G42" s="9">
        <f>'[1]7 целевые 1 '!I437</f>
        <v>0</v>
      </c>
      <c r="H42" s="9">
        <f>'7 целевые  '!J414</f>
        <v>58690.299999999996</v>
      </c>
      <c r="I42" s="9">
        <f>'7 целевые  '!K414</f>
        <v>27.8</v>
      </c>
      <c r="J42" s="9">
        <f>'7 целевые  '!L414</f>
        <v>58662.49999999999</v>
      </c>
      <c r="K42" s="9">
        <f>'7 целевые  '!M414</f>
        <v>0</v>
      </c>
      <c r="L42" s="9">
        <f>'7 целевые  '!N414</f>
        <v>57069.600000000006</v>
      </c>
      <c r="M42" s="9" t="e">
        <f>#REF!</f>
        <v>#REF!</v>
      </c>
      <c r="N42" s="9" t="e">
        <f>#REF!</f>
        <v>#REF!</v>
      </c>
      <c r="O42" s="9" t="e">
        <f>#REF!</f>
        <v>#REF!</v>
      </c>
    </row>
    <row r="43" spans="1:15" ht="23.25" customHeight="1">
      <c r="A43" s="79" t="s">
        <v>373</v>
      </c>
      <c r="B43" s="10" t="s">
        <v>126</v>
      </c>
      <c r="C43" s="10" t="s">
        <v>374</v>
      </c>
      <c r="D43" s="11">
        <f>D44+D45</f>
        <v>52017.100000000006</v>
      </c>
      <c r="E43" s="11">
        <f aca="true" t="shared" si="6" ref="E43:O43">E44+E45</f>
        <v>46525.7</v>
      </c>
      <c r="F43" s="11">
        <f t="shared" si="6"/>
        <v>44417.2</v>
      </c>
      <c r="G43" s="11">
        <f t="shared" si="6"/>
        <v>100</v>
      </c>
      <c r="H43" s="11">
        <f t="shared" si="6"/>
        <v>52787.3</v>
      </c>
      <c r="I43" s="11">
        <f t="shared" si="6"/>
        <v>340</v>
      </c>
      <c r="J43" s="11">
        <f t="shared" si="6"/>
        <v>52347.3</v>
      </c>
      <c r="K43" s="11">
        <f t="shared" si="6"/>
        <v>100</v>
      </c>
      <c r="L43" s="11">
        <f t="shared" si="6"/>
        <v>52844.899999999994</v>
      </c>
      <c r="M43" s="11" t="e">
        <f t="shared" si="6"/>
        <v>#REF!</v>
      </c>
      <c r="N43" s="11" t="e">
        <f t="shared" si="6"/>
        <v>#REF!</v>
      </c>
      <c r="O43" s="11" t="e">
        <f t="shared" si="6"/>
        <v>#REF!</v>
      </c>
    </row>
    <row r="44" spans="1:15" ht="21.75" customHeight="1">
      <c r="A44" s="78" t="s">
        <v>127</v>
      </c>
      <c r="B44" s="13" t="s">
        <v>126</v>
      </c>
      <c r="C44" s="13" t="s">
        <v>113</v>
      </c>
      <c r="D44" s="9">
        <f>'7 целевые  '!F460</f>
        <v>46741.200000000004</v>
      </c>
      <c r="E44" s="9">
        <f>'[1]7 целевые 1 '!G487</f>
        <v>46525.7</v>
      </c>
      <c r="F44" s="9">
        <f>'[1]7 целевые 1 '!H487</f>
        <v>39692.1</v>
      </c>
      <c r="G44" s="9">
        <f>'[1]7 целевые 1 '!I487</f>
        <v>100</v>
      </c>
      <c r="H44" s="9">
        <f>'7 целевые  '!J460</f>
        <v>47356.6</v>
      </c>
      <c r="I44" s="9">
        <f>'7 целевые  '!K460</f>
        <v>340</v>
      </c>
      <c r="J44" s="9">
        <f>'7 целевые  '!L460</f>
        <v>46916.6</v>
      </c>
      <c r="K44" s="9">
        <f>'7 целевые  '!M460</f>
        <v>100</v>
      </c>
      <c r="L44" s="9">
        <f>'7 целевые  '!N460</f>
        <v>47356.59999999999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23.25" customHeight="1">
      <c r="A45" s="78" t="s">
        <v>152</v>
      </c>
      <c r="B45" s="13" t="s">
        <v>126</v>
      </c>
      <c r="C45" s="13" t="s">
        <v>114</v>
      </c>
      <c r="D45" s="9">
        <f>'7 целевые  '!F502</f>
        <v>5275.9</v>
      </c>
      <c r="E45" s="9">
        <f>'[1]7 целевые 1 '!G540</f>
        <v>0</v>
      </c>
      <c r="F45" s="9">
        <f>'[1]7 целевые 1 '!H540</f>
        <v>4725.1</v>
      </c>
      <c r="G45" s="9">
        <f>'[1]7 целевые 1 '!I540</f>
        <v>0</v>
      </c>
      <c r="H45" s="9">
        <f>'7 целевые  '!J502</f>
        <v>5430.700000000001</v>
      </c>
      <c r="I45" s="9">
        <f>'7 целевые  '!K502</f>
        <v>0</v>
      </c>
      <c r="J45" s="9">
        <f>'7 целевые  '!L502</f>
        <v>5430.700000000001</v>
      </c>
      <c r="K45" s="9">
        <f>'7 целевые  '!M502</f>
        <v>0</v>
      </c>
      <c r="L45" s="9">
        <f>'7 целевые  '!N502</f>
        <v>5488.299999999999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18.75">
      <c r="A46" s="79" t="s">
        <v>143</v>
      </c>
      <c r="B46" s="10" t="s">
        <v>118</v>
      </c>
      <c r="C46" s="10" t="s">
        <v>374</v>
      </c>
      <c r="D46" s="11">
        <f>D47+D48</f>
        <v>989.5</v>
      </c>
      <c r="E46" s="11">
        <f aca="true" t="shared" si="7" ref="E46:O46">E47+E48</f>
        <v>551.5</v>
      </c>
      <c r="F46" s="11">
        <f t="shared" si="7"/>
        <v>438</v>
      </c>
      <c r="G46" s="11">
        <f t="shared" si="7"/>
        <v>0</v>
      </c>
      <c r="H46" s="11">
        <f t="shared" si="7"/>
        <v>989.5</v>
      </c>
      <c r="I46" s="11">
        <f t="shared" si="7"/>
        <v>551.5</v>
      </c>
      <c r="J46" s="11">
        <f t="shared" si="7"/>
        <v>438</v>
      </c>
      <c r="K46" s="11">
        <f t="shared" si="7"/>
        <v>0</v>
      </c>
      <c r="L46" s="11">
        <f t="shared" si="7"/>
        <v>989.5</v>
      </c>
      <c r="M46" s="11" t="e">
        <f t="shared" si="7"/>
        <v>#REF!</v>
      </c>
      <c r="N46" s="11" t="e">
        <f t="shared" si="7"/>
        <v>#REF!</v>
      </c>
      <c r="O46" s="11" t="e">
        <f t="shared" si="7"/>
        <v>#REF!</v>
      </c>
    </row>
    <row r="47" spans="1:15" ht="18.75">
      <c r="A47" s="78" t="s">
        <v>176</v>
      </c>
      <c r="B47" s="13" t="s">
        <v>118</v>
      </c>
      <c r="C47" s="13" t="s">
        <v>122</v>
      </c>
      <c r="D47" s="9">
        <f>'7 целевые  '!F526</f>
        <v>551.5</v>
      </c>
      <c r="E47" s="9">
        <f>'[1]7 целевые 1 '!G564</f>
        <v>551.5</v>
      </c>
      <c r="F47" s="9">
        <f>'[1]7 целевые 1 '!H564</f>
        <v>0</v>
      </c>
      <c r="G47" s="9">
        <f>'[1]7 целевые 1 '!I564</f>
        <v>0</v>
      </c>
      <c r="H47" s="9">
        <f>'7 целевые  '!J526</f>
        <v>551.5</v>
      </c>
      <c r="I47" s="9">
        <f>'7 целевые  '!K526</f>
        <v>551.5</v>
      </c>
      <c r="J47" s="9">
        <f>'7 целевые  '!L526</f>
        <v>0</v>
      </c>
      <c r="K47" s="9">
        <f>'7 целевые  '!M526</f>
        <v>0</v>
      </c>
      <c r="L47" s="9">
        <f>'7 целевые  '!N526</f>
        <v>551.5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12" t="s">
        <v>217</v>
      </c>
      <c r="B48" s="13" t="s">
        <v>118</v>
      </c>
      <c r="C48" s="13" t="s">
        <v>118</v>
      </c>
      <c r="D48" s="9">
        <f>'7 целевые  '!F532</f>
        <v>438</v>
      </c>
      <c r="E48" s="9">
        <f>'[1]7 целевые 1 '!G570</f>
        <v>0</v>
      </c>
      <c r="F48" s="9">
        <f>'[1]7 целевые 1 '!H570</f>
        <v>438</v>
      </c>
      <c r="G48" s="9">
        <f>'[1]7 целевые 1 '!I570</f>
        <v>0</v>
      </c>
      <c r="H48" s="9">
        <f>'7 целевые  '!J532</f>
        <v>438</v>
      </c>
      <c r="I48" s="9">
        <f>'7 целевые  '!K532</f>
        <v>0</v>
      </c>
      <c r="J48" s="9">
        <f>'7 целевые  '!L532</f>
        <v>438</v>
      </c>
      <c r="K48" s="9">
        <f>'7 целевые  '!M532</f>
        <v>0</v>
      </c>
      <c r="L48" s="9">
        <f>'7 целевые  '!N532</f>
        <v>438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79" t="s">
        <v>130</v>
      </c>
      <c r="B49" s="10" t="s">
        <v>119</v>
      </c>
      <c r="C49" s="10" t="s">
        <v>374</v>
      </c>
      <c r="D49" s="11">
        <f>D50+D51+D52</f>
        <v>12129.5</v>
      </c>
      <c r="E49" s="11">
        <f aca="true" t="shared" si="8" ref="E49:L49">E50+E51+E52</f>
        <v>26217</v>
      </c>
      <c r="F49" s="11">
        <f t="shared" si="8"/>
        <v>3315.2</v>
      </c>
      <c r="G49" s="11">
        <f t="shared" si="8"/>
        <v>0</v>
      </c>
      <c r="H49" s="11">
        <f t="shared" si="8"/>
        <v>10016.800000000001</v>
      </c>
      <c r="I49" s="11">
        <f t="shared" si="8"/>
        <v>6728.1</v>
      </c>
      <c r="J49" s="11">
        <f t="shared" si="8"/>
        <v>3288.7</v>
      </c>
      <c r="K49" s="11">
        <f t="shared" si="8"/>
        <v>0</v>
      </c>
      <c r="L49" s="11">
        <f t="shared" si="8"/>
        <v>9846.800000000001</v>
      </c>
      <c r="M49" s="11" t="e">
        <f>M50+M51+#REF!+M52</f>
        <v>#REF!</v>
      </c>
      <c r="N49" s="11" t="e">
        <f>N50+N51+#REF!+N52</f>
        <v>#REF!</v>
      </c>
      <c r="O49" s="11" t="e">
        <f>O50+O51+#REF!+O52</f>
        <v>#REF!</v>
      </c>
    </row>
    <row r="50" spans="1:15" ht="18.75">
      <c r="A50" s="78" t="s">
        <v>134</v>
      </c>
      <c r="B50" s="13" t="s">
        <v>119</v>
      </c>
      <c r="C50" s="13" t="s">
        <v>113</v>
      </c>
      <c r="D50" s="9">
        <f>'7 целевые  '!F541</f>
        <v>1658.2</v>
      </c>
      <c r="E50" s="9">
        <f>'[1]7 целевые 1 '!G579</f>
        <v>0</v>
      </c>
      <c r="F50" s="9">
        <f>'[1]7 целевые 1 '!H579</f>
        <v>1941.7</v>
      </c>
      <c r="G50" s="9">
        <f>'[1]7 целевые 1 '!I579</f>
        <v>0</v>
      </c>
      <c r="H50" s="9">
        <f>'7 целевые  '!J541</f>
        <v>1658.2</v>
      </c>
      <c r="I50" s="9">
        <f>'7 целевые  '!K541</f>
        <v>0</v>
      </c>
      <c r="J50" s="9">
        <f>'7 целевые  '!L541</f>
        <v>1658.2</v>
      </c>
      <c r="K50" s="9">
        <f>'7 целевые  '!M541</f>
        <v>0</v>
      </c>
      <c r="L50" s="9">
        <f>'7 целевые  '!N541</f>
        <v>1658.2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18.75">
      <c r="A51" s="78" t="s">
        <v>131</v>
      </c>
      <c r="B51" s="13" t="s">
        <v>119</v>
      </c>
      <c r="C51" s="13" t="s">
        <v>116</v>
      </c>
      <c r="D51" s="9">
        <f>'7 целевые  '!F548</f>
        <v>10061.8</v>
      </c>
      <c r="E51" s="9">
        <f>'[1]7 целевые 1 '!G586</f>
        <v>26217</v>
      </c>
      <c r="F51" s="9">
        <f>'[1]7 целевые 1 '!H586</f>
        <v>895.9</v>
      </c>
      <c r="G51" s="9">
        <f>'[1]7 целевые 1 '!I586</f>
        <v>0</v>
      </c>
      <c r="H51" s="9">
        <f>'7 целевые  '!J548</f>
        <v>7949.1</v>
      </c>
      <c r="I51" s="9">
        <f>'7 целевые  '!K548</f>
        <v>6728.1</v>
      </c>
      <c r="J51" s="9">
        <f>'7 целевые  '!L548</f>
        <v>1221</v>
      </c>
      <c r="K51" s="9">
        <f>'7 целевые  '!M548</f>
        <v>0</v>
      </c>
      <c r="L51" s="9">
        <f>'7 целевые  '!N548</f>
        <v>7779.1</v>
      </c>
      <c r="M51" s="9" t="e">
        <f>#REF!</f>
        <v>#REF!</v>
      </c>
      <c r="N51" s="9" t="e">
        <f>#REF!</f>
        <v>#REF!</v>
      </c>
      <c r="O51" s="9" t="e">
        <f>#REF!</f>
        <v>#REF!</v>
      </c>
    </row>
    <row r="52" spans="1:15" ht="18.75">
      <c r="A52" s="78" t="s">
        <v>411</v>
      </c>
      <c r="B52" s="13" t="s">
        <v>119</v>
      </c>
      <c r="C52" s="13" t="s">
        <v>129</v>
      </c>
      <c r="D52" s="9">
        <f>'7 целевые  '!F573</f>
        <v>409.5</v>
      </c>
      <c r="E52" s="9">
        <f>'[1]7 целевые 1 '!G617</f>
        <v>0</v>
      </c>
      <c r="F52" s="9">
        <f>'[1]7 целевые 1 '!H617</f>
        <v>477.6</v>
      </c>
      <c r="G52" s="9">
        <f>'[1]7 целевые 1 '!I617</f>
        <v>0</v>
      </c>
      <c r="H52" s="9">
        <f>'7 целевые  '!J573</f>
        <v>409.5</v>
      </c>
      <c r="I52" s="9">
        <f>'7 целевые  '!K573</f>
        <v>0</v>
      </c>
      <c r="J52" s="9">
        <f>'7 целевые  '!L573</f>
        <v>409.5</v>
      </c>
      <c r="K52" s="9">
        <f>'7 целевые  '!M573</f>
        <v>0</v>
      </c>
      <c r="L52" s="9">
        <f>'7 целевые  '!N573</f>
        <v>409.5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18.75">
      <c r="A53" s="79" t="s">
        <v>150</v>
      </c>
      <c r="B53" s="10" t="s">
        <v>135</v>
      </c>
      <c r="C53" s="10" t="s">
        <v>374</v>
      </c>
      <c r="D53" s="11">
        <f>D54</f>
        <v>61270</v>
      </c>
      <c r="E53" s="11">
        <f aca="true" t="shared" si="9" ref="E53:L53">E54</f>
        <v>12402.2</v>
      </c>
      <c r="F53" s="11">
        <f t="shared" si="9"/>
        <v>8441.400000000001</v>
      </c>
      <c r="G53" s="11">
        <f t="shared" si="9"/>
        <v>537.5</v>
      </c>
      <c r="H53" s="11">
        <f t="shared" si="9"/>
        <v>10826.1</v>
      </c>
      <c r="I53" s="11">
        <f t="shared" si="9"/>
        <v>600</v>
      </c>
      <c r="J53" s="11">
        <f t="shared" si="9"/>
        <v>9688.6</v>
      </c>
      <c r="K53" s="11">
        <f t="shared" si="9"/>
        <v>537.5</v>
      </c>
      <c r="L53" s="11">
        <f t="shared" si="9"/>
        <v>10826.1</v>
      </c>
      <c r="M53" s="11" t="e">
        <f>M54</f>
        <v>#REF!</v>
      </c>
      <c r="N53" s="11" t="e">
        <f>N54</f>
        <v>#REF!</v>
      </c>
      <c r="O53" s="11" t="e">
        <f>O54</f>
        <v>#REF!</v>
      </c>
    </row>
    <row r="54" spans="1:15" ht="18.75">
      <c r="A54" s="78" t="s">
        <v>151</v>
      </c>
      <c r="B54" s="13" t="s">
        <v>135</v>
      </c>
      <c r="C54" s="13" t="s">
        <v>117</v>
      </c>
      <c r="D54" s="9">
        <f>'7 целевые  '!F579</f>
        <v>61270</v>
      </c>
      <c r="E54" s="9">
        <f>'[1]7 целевые 1 '!G623</f>
        <v>12402.2</v>
      </c>
      <c r="F54" s="9">
        <f>'[1]7 целевые 1 '!H623</f>
        <v>8441.400000000001</v>
      </c>
      <c r="G54" s="9">
        <f>'[1]7 целевые 1 '!I623</f>
        <v>537.5</v>
      </c>
      <c r="H54" s="9">
        <f>'7 целевые  '!J579</f>
        <v>10826.1</v>
      </c>
      <c r="I54" s="9">
        <f>'7 целевые  '!K579</f>
        <v>600</v>
      </c>
      <c r="J54" s="9">
        <f>'7 целевые  '!L579</f>
        <v>9688.6</v>
      </c>
      <c r="K54" s="9">
        <f>'7 целевые  '!M579</f>
        <v>537.5</v>
      </c>
      <c r="L54" s="9">
        <f>'7 целевые  '!N579</f>
        <v>10826.1</v>
      </c>
      <c r="M54" s="9" t="e">
        <f>#REF!</f>
        <v>#REF!</v>
      </c>
      <c r="N54" s="9" t="e">
        <f>#REF!</f>
        <v>#REF!</v>
      </c>
      <c r="O54" s="9" t="e">
        <f>#REF!</f>
        <v>#REF!</v>
      </c>
    </row>
    <row r="55" spans="1:15" ht="40.5" customHeight="1">
      <c r="A55" s="79" t="s">
        <v>467</v>
      </c>
      <c r="B55" s="10" t="s">
        <v>138</v>
      </c>
      <c r="C55" s="10" t="s">
        <v>374</v>
      </c>
      <c r="D55" s="11">
        <f>D56+D57</f>
        <v>55975.7</v>
      </c>
      <c r="E55" s="11">
        <f aca="true" t="shared" si="10" ref="E55:O55">E56+E57</f>
        <v>3576.4</v>
      </c>
      <c r="F55" s="11">
        <f t="shared" si="10"/>
        <v>60342.5</v>
      </c>
      <c r="G55" s="11">
        <f t="shared" si="10"/>
        <v>0</v>
      </c>
      <c r="H55" s="11">
        <f t="shared" si="10"/>
        <v>57088.5</v>
      </c>
      <c r="I55" s="11">
        <f t="shared" si="10"/>
        <v>4088.6</v>
      </c>
      <c r="J55" s="11">
        <f t="shared" si="10"/>
        <v>52999.9</v>
      </c>
      <c r="K55" s="11">
        <f t="shared" si="10"/>
        <v>0</v>
      </c>
      <c r="L55" s="11">
        <f t="shared" si="10"/>
        <v>57853.7</v>
      </c>
      <c r="M55" s="11" t="e">
        <f t="shared" si="10"/>
        <v>#REF!</v>
      </c>
      <c r="N55" s="11" t="e">
        <f t="shared" si="10"/>
        <v>#REF!</v>
      </c>
      <c r="O55" s="11" t="e">
        <f t="shared" si="10"/>
        <v>#REF!</v>
      </c>
    </row>
    <row r="56" spans="1:15" ht="35.25" customHeight="1">
      <c r="A56" s="31" t="s">
        <v>205</v>
      </c>
      <c r="B56" s="13" t="s">
        <v>138</v>
      </c>
      <c r="C56" s="13" t="s">
        <v>113</v>
      </c>
      <c r="D56" s="9">
        <f>'7 целевые  '!F618</f>
        <v>18227.8</v>
      </c>
      <c r="E56" s="9">
        <f>'[1]7 целевые 1 '!G669</f>
        <v>3576.4</v>
      </c>
      <c r="F56" s="9">
        <f>'[1]7 целевые 1 '!H669</f>
        <v>13401.4</v>
      </c>
      <c r="G56" s="9">
        <f>'[1]7 целевые 1 '!I669</f>
        <v>0</v>
      </c>
      <c r="H56" s="9">
        <f>'7 целевые  '!J618</f>
        <v>18899.7</v>
      </c>
      <c r="I56" s="9">
        <f>'7 целевые  '!K618</f>
        <v>4088.6</v>
      </c>
      <c r="J56" s="9">
        <f>'7 целевые  '!L618</f>
        <v>14811.1</v>
      </c>
      <c r="K56" s="9">
        <f>'7 целевые  '!M618</f>
        <v>0</v>
      </c>
      <c r="L56" s="9">
        <f>'7 целевые  '!N618</f>
        <v>18262.7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 customHeight="1">
      <c r="A57" s="31" t="s">
        <v>466</v>
      </c>
      <c r="B57" s="13" t="s">
        <v>138</v>
      </c>
      <c r="C57" s="13" t="s">
        <v>117</v>
      </c>
      <c r="D57" s="9">
        <f>'7 целевые  '!F625</f>
        <v>37747.9</v>
      </c>
      <c r="E57" s="9">
        <f>'[1]7 целевые 1 '!G676</f>
        <v>0</v>
      </c>
      <c r="F57" s="9">
        <f>'[1]7 целевые 1 '!H676</f>
        <v>46941.1</v>
      </c>
      <c r="G57" s="9">
        <f>'[1]7 целевые 1 '!I676</f>
        <v>0</v>
      </c>
      <c r="H57" s="9">
        <f>'7 целевые  '!J625</f>
        <v>38188.8</v>
      </c>
      <c r="I57" s="9">
        <f>'7 целевые  '!K625</f>
        <v>0</v>
      </c>
      <c r="J57" s="9">
        <f>'7 целевые  '!L625</f>
        <v>38188.8</v>
      </c>
      <c r="K57" s="9">
        <f>'7 целевые  '!M625</f>
        <v>0</v>
      </c>
      <c r="L57" s="9">
        <f>'7 целевые  '!N625</f>
        <v>39591</v>
      </c>
      <c r="M57" s="9" t="e">
        <f>#REF!</f>
        <v>#REF!</v>
      </c>
      <c r="N57" s="9" t="e">
        <f>#REF!</f>
        <v>#REF!</v>
      </c>
      <c r="O57" s="9" t="e">
        <f>#REF!</f>
        <v>#REF!</v>
      </c>
    </row>
    <row r="58" spans="1:15" ht="18.75">
      <c r="A58" s="168" t="s">
        <v>308</v>
      </c>
      <c r="B58" s="169"/>
      <c r="C58" s="169"/>
      <c r="D58" s="11">
        <f aca="true" t="shared" si="11" ref="D58:O58">D15+D23+D27+D31+D35+D37+D43+D46+D49+D53+D55</f>
        <v>1005146.7999999998</v>
      </c>
      <c r="E58" s="11" t="e">
        <f t="shared" si="11"/>
        <v>#REF!</v>
      </c>
      <c r="F58" s="11" t="e">
        <f t="shared" si="11"/>
        <v>#REF!</v>
      </c>
      <c r="G58" s="11" t="e">
        <f t="shared" si="11"/>
        <v>#REF!</v>
      </c>
      <c r="H58" s="11">
        <f t="shared" si="11"/>
        <v>922396.6000000002</v>
      </c>
      <c r="I58" s="11" t="e">
        <f t="shared" si="11"/>
        <v>#REF!</v>
      </c>
      <c r="J58" s="11" t="e">
        <f t="shared" si="11"/>
        <v>#REF!</v>
      </c>
      <c r="K58" s="11" t="e">
        <f t="shared" si="11"/>
        <v>#REF!</v>
      </c>
      <c r="L58" s="11">
        <f t="shared" si="11"/>
        <v>905947.6000000001</v>
      </c>
      <c r="M58" s="11" t="e">
        <f t="shared" si="11"/>
        <v>#REF!</v>
      </c>
      <c r="N58" s="11" t="e">
        <f t="shared" si="11"/>
        <v>#REF!</v>
      </c>
      <c r="O58" s="11" t="e">
        <f t="shared" si="11"/>
        <v>#REF!</v>
      </c>
    </row>
    <row r="59" spans="1:15" ht="18.75">
      <c r="A59" s="14" t="s">
        <v>372</v>
      </c>
      <c r="B59" s="15"/>
      <c r="C59" s="15"/>
      <c r="D59" s="29">
        <f>E59+F59+G59</f>
        <v>0</v>
      </c>
      <c r="E59" s="30"/>
      <c r="F59" s="30"/>
      <c r="G59" s="30"/>
      <c r="H59" s="29">
        <v>13000</v>
      </c>
      <c r="I59" s="9"/>
      <c r="J59" s="9">
        <v>10000</v>
      </c>
      <c r="K59" s="9"/>
      <c r="L59" s="29">
        <v>25000</v>
      </c>
      <c r="M59" s="16"/>
      <c r="N59" s="16">
        <v>20000</v>
      </c>
      <c r="O59" s="16"/>
    </row>
    <row r="60" spans="1:15" ht="18.75">
      <c r="A60" s="17" t="s">
        <v>132</v>
      </c>
      <c r="B60" s="18"/>
      <c r="C60" s="18"/>
      <c r="D60" s="11">
        <f>D58+D59</f>
        <v>1005146.7999999998</v>
      </c>
      <c r="E60" s="11" t="e">
        <f aca="true" t="shared" si="12" ref="E60:O60">E58+E59</f>
        <v>#REF!</v>
      </c>
      <c r="F60" s="11" t="e">
        <f t="shared" si="12"/>
        <v>#REF!</v>
      </c>
      <c r="G60" s="11" t="e">
        <f t="shared" si="12"/>
        <v>#REF!</v>
      </c>
      <c r="H60" s="11">
        <f t="shared" si="12"/>
        <v>935396.6000000002</v>
      </c>
      <c r="I60" s="11" t="e">
        <f t="shared" si="12"/>
        <v>#REF!</v>
      </c>
      <c r="J60" s="11" t="e">
        <f t="shared" si="12"/>
        <v>#REF!</v>
      </c>
      <c r="K60" s="11" t="e">
        <f t="shared" si="12"/>
        <v>#REF!</v>
      </c>
      <c r="L60" s="11">
        <f t="shared" si="12"/>
        <v>930947.6000000001</v>
      </c>
      <c r="M60" s="11" t="e">
        <f t="shared" si="12"/>
        <v>#REF!</v>
      </c>
      <c r="N60" s="11" t="e">
        <f t="shared" si="12"/>
        <v>#REF!</v>
      </c>
      <c r="O60" s="11" t="e">
        <f t="shared" si="12"/>
        <v>#REF!</v>
      </c>
    </row>
    <row r="61" spans="4:15" ht="25.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4:15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4" spans="4:15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6" spans="4:15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ht="12.75">
      <c r="L68" s="3"/>
    </row>
  </sheetData>
  <sheetProtection/>
  <mergeCells count="13">
    <mergeCell ref="A58:C58"/>
    <mergeCell ref="C4:L4"/>
    <mergeCell ref="C5:L5"/>
    <mergeCell ref="A6:L6"/>
    <mergeCell ref="A7:L7"/>
    <mergeCell ref="A8:L8"/>
    <mergeCell ref="A12:A13"/>
    <mergeCell ref="B12:B13"/>
    <mergeCell ref="C12:C13"/>
    <mergeCell ref="D12:O12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639"/>
  <sheetViews>
    <sheetView view="pageBreakPreview" zoomScale="71" zoomScaleSheetLayoutView="71" zoomScalePageLayoutView="0" workbookViewId="0" topLeftCell="A1">
      <pane xSplit="5" ySplit="11" topLeftCell="F59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T629" sqref="T629"/>
    </sheetView>
  </sheetViews>
  <sheetFormatPr defaultColWidth="9.00390625" defaultRowHeight="12.75"/>
  <cols>
    <col min="1" max="1" width="99.375" style="6" customWidth="1"/>
    <col min="2" max="2" width="8.875" style="55" customWidth="1"/>
    <col min="3" max="3" width="8.625" style="55" customWidth="1"/>
    <col min="4" max="4" width="17.375" style="1" customWidth="1"/>
    <col min="5" max="5" width="7.75390625" style="1" customWidth="1"/>
    <col min="6" max="6" width="15.375" style="26" customWidth="1"/>
    <col min="7" max="7" width="12.875" style="26" hidden="1" customWidth="1"/>
    <col min="8" max="8" width="12.25390625" style="26" hidden="1" customWidth="1"/>
    <col min="9" max="9" width="14.25390625" style="1" hidden="1" customWidth="1"/>
    <col min="10" max="10" width="16.125" style="27" customWidth="1"/>
    <col min="11" max="11" width="14.25390625" style="1" hidden="1" customWidth="1"/>
    <col min="12" max="12" width="14.00390625" style="1" hidden="1" customWidth="1"/>
    <col min="13" max="13" width="9.25390625" style="27" hidden="1" customWidth="1"/>
    <col min="14" max="14" width="17.875" style="36" customWidth="1"/>
    <col min="15" max="15" width="20.625" style="1" hidden="1" customWidth="1"/>
    <col min="16" max="16" width="13.75390625" style="36" hidden="1" customWidth="1"/>
    <col min="17" max="17" width="14.125" style="36" hidden="1" customWidth="1"/>
    <col min="18" max="16384" width="9.125" style="1" customWidth="1"/>
  </cols>
  <sheetData>
    <row r="1" spans="1:17" ht="18.75">
      <c r="A1" s="25" t="s">
        <v>158</v>
      </c>
      <c r="B1" s="62"/>
      <c r="C1" s="19"/>
      <c r="D1" s="19"/>
      <c r="E1" s="173" t="s">
        <v>666</v>
      </c>
      <c r="F1" s="167"/>
      <c r="G1" s="167"/>
      <c r="H1" s="167"/>
      <c r="I1" s="167"/>
      <c r="J1" s="167"/>
      <c r="K1" s="167"/>
      <c r="L1" s="167"/>
      <c r="M1" s="167"/>
      <c r="N1" s="167"/>
      <c r="P1" s="1"/>
      <c r="Q1" s="1"/>
    </row>
    <row r="2" spans="1:17" ht="18.75">
      <c r="A2" s="86"/>
      <c r="B2" s="62"/>
      <c r="C2" s="19"/>
      <c r="D2" s="19"/>
      <c r="E2" s="173" t="s">
        <v>162</v>
      </c>
      <c r="F2" s="167"/>
      <c r="G2" s="167"/>
      <c r="H2" s="167"/>
      <c r="I2" s="167"/>
      <c r="J2" s="167"/>
      <c r="K2" s="167"/>
      <c r="L2" s="167"/>
      <c r="M2" s="167"/>
      <c r="N2" s="167"/>
      <c r="P2" s="1"/>
      <c r="Q2" s="1"/>
    </row>
    <row r="3" spans="1:17" ht="18.75">
      <c r="A3" s="25"/>
      <c r="B3" s="62"/>
      <c r="C3" s="19"/>
      <c r="D3" s="19"/>
      <c r="E3" s="173" t="s">
        <v>142</v>
      </c>
      <c r="F3" s="167"/>
      <c r="G3" s="167"/>
      <c r="H3" s="167"/>
      <c r="I3" s="167"/>
      <c r="J3" s="167"/>
      <c r="K3" s="167"/>
      <c r="L3" s="167"/>
      <c r="M3" s="167"/>
      <c r="N3" s="167"/>
      <c r="P3" s="1"/>
      <c r="Q3" s="1"/>
    </row>
    <row r="4" spans="1:17" ht="18.75">
      <c r="A4" s="25"/>
      <c r="B4" s="62"/>
      <c r="C4" s="19"/>
      <c r="D4" s="19"/>
      <c r="E4" s="173" t="s">
        <v>632</v>
      </c>
      <c r="F4" s="167"/>
      <c r="G4" s="167"/>
      <c r="H4" s="167"/>
      <c r="I4" s="167"/>
      <c r="J4" s="167"/>
      <c r="K4" s="167"/>
      <c r="L4" s="167"/>
      <c r="M4" s="167"/>
      <c r="N4" s="167"/>
      <c r="P4" s="1"/>
      <c r="Q4" s="1"/>
    </row>
    <row r="5" spans="1:17" ht="18.75">
      <c r="A5" s="25"/>
      <c r="B5" s="62"/>
      <c r="C5" s="19"/>
      <c r="D5" s="19"/>
      <c r="E5" s="173" t="s">
        <v>633</v>
      </c>
      <c r="F5" s="167"/>
      <c r="G5" s="167"/>
      <c r="H5" s="167"/>
      <c r="I5" s="167"/>
      <c r="J5" s="167"/>
      <c r="K5" s="167"/>
      <c r="L5" s="167"/>
      <c r="M5" s="167"/>
      <c r="N5" s="167"/>
      <c r="P5" s="1"/>
      <c r="Q5" s="1"/>
    </row>
    <row r="6" spans="1:17" ht="60.75" customHeight="1">
      <c r="A6" s="170" t="s">
        <v>636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P6" s="1"/>
      <c r="Q6" s="1"/>
    </row>
    <row r="7" spans="5:17" ht="10.5" customHeight="1">
      <c r="E7" s="61"/>
      <c r="F7" s="61"/>
      <c r="G7" s="61"/>
      <c r="H7" s="61"/>
      <c r="J7" s="61"/>
      <c r="M7" s="61"/>
      <c r="N7" s="101" t="s">
        <v>669</v>
      </c>
      <c r="P7" s="1"/>
      <c r="Q7" s="1"/>
    </row>
    <row r="8" spans="1:17" ht="18.75" customHeight="1">
      <c r="A8" s="165" t="s">
        <v>112</v>
      </c>
      <c r="B8" s="163" t="s">
        <v>563</v>
      </c>
      <c r="C8" s="165" t="s">
        <v>514</v>
      </c>
      <c r="D8" s="163" t="s">
        <v>376</v>
      </c>
      <c r="E8" s="165" t="s">
        <v>377</v>
      </c>
      <c r="F8" s="165" t="s">
        <v>159</v>
      </c>
      <c r="G8" s="165"/>
      <c r="H8" s="165"/>
      <c r="I8" s="165"/>
      <c r="J8" s="165"/>
      <c r="K8" s="165"/>
      <c r="L8" s="165"/>
      <c r="M8" s="165"/>
      <c r="N8" s="165"/>
      <c r="O8" s="56"/>
      <c r="P8" s="56"/>
      <c r="Q8" s="56"/>
    </row>
    <row r="9" spans="1:17" ht="18" customHeight="1">
      <c r="A9" s="165"/>
      <c r="B9" s="164"/>
      <c r="C9" s="165"/>
      <c r="D9" s="164"/>
      <c r="E9" s="165"/>
      <c r="F9" s="5" t="s">
        <v>552</v>
      </c>
      <c r="G9" s="5" t="s">
        <v>345</v>
      </c>
      <c r="H9" s="47" t="s">
        <v>343</v>
      </c>
      <c r="I9" s="5" t="s">
        <v>344</v>
      </c>
      <c r="J9" s="84" t="s">
        <v>594</v>
      </c>
      <c r="K9" s="5" t="s">
        <v>345</v>
      </c>
      <c r="L9" s="5" t="s">
        <v>343</v>
      </c>
      <c r="M9" s="5" t="s">
        <v>344</v>
      </c>
      <c r="N9" s="84" t="s">
        <v>626</v>
      </c>
      <c r="O9" s="57" t="s">
        <v>345</v>
      </c>
      <c r="P9" s="5" t="s">
        <v>343</v>
      </c>
      <c r="Q9" s="58" t="s">
        <v>344</v>
      </c>
    </row>
    <row r="10" spans="1:17" ht="19.5" customHeight="1">
      <c r="A10" s="77">
        <v>1</v>
      </c>
      <c r="B10" s="77">
        <v>2</v>
      </c>
      <c r="C10" s="77">
        <v>3</v>
      </c>
      <c r="D10" s="5">
        <v>4</v>
      </c>
      <c r="E10" s="5">
        <v>5</v>
      </c>
      <c r="F10" s="5">
        <v>6</v>
      </c>
      <c r="G10" s="5">
        <v>7</v>
      </c>
      <c r="H10" s="77"/>
      <c r="I10" s="5"/>
      <c r="J10" s="5">
        <v>7</v>
      </c>
      <c r="K10" s="5">
        <v>8</v>
      </c>
      <c r="L10" s="77"/>
      <c r="M10" s="5"/>
      <c r="N10" s="77">
        <v>8</v>
      </c>
      <c r="O10" s="32">
        <v>9</v>
      </c>
      <c r="P10" s="48"/>
      <c r="Q10" s="59"/>
    </row>
    <row r="11" spans="1:17" ht="19.5" customHeight="1">
      <c r="A11" s="87" t="s">
        <v>203</v>
      </c>
      <c r="B11" s="82" t="s">
        <v>113</v>
      </c>
      <c r="C11" s="82" t="s">
        <v>374</v>
      </c>
      <c r="D11" s="89"/>
      <c r="E11" s="82"/>
      <c r="F11" s="88">
        <f aca="true" t="shared" si="0" ref="F11:Q11">F12+F19+F26+F94+F98+F121+F125</f>
        <v>97598</v>
      </c>
      <c r="G11" s="88">
        <f t="shared" si="0"/>
        <v>8436.7</v>
      </c>
      <c r="H11" s="88">
        <f t="shared" si="0"/>
        <v>85928</v>
      </c>
      <c r="I11" s="88">
        <f t="shared" si="0"/>
        <v>3233.3</v>
      </c>
      <c r="J11" s="88">
        <f t="shared" si="0"/>
        <v>95700.70000000001</v>
      </c>
      <c r="K11" s="88">
        <f t="shared" si="0"/>
        <v>8437.4</v>
      </c>
      <c r="L11" s="88">
        <f t="shared" si="0"/>
        <v>84030</v>
      </c>
      <c r="M11" s="88">
        <f t="shared" si="0"/>
        <v>3233.3</v>
      </c>
      <c r="N11" s="88">
        <f t="shared" si="0"/>
        <v>80908.1</v>
      </c>
      <c r="O11" s="94">
        <f t="shared" si="0"/>
        <v>8437.9</v>
      </c>
      <c r="P11" s="81">
        <f t="shared" si="0"/>
        <v>69236.90000000001</v>
      </c>
      <c r="Q11" s="95">
        <f t="shared" si="0"/>
        <v>3233.3</v>
      </c>
    </row>
    <row r="12" spans="1:17" ht="37.5" customHeight="1">
      <c r="A12" s="104" t="s">
        <v>94</v>
      </c>
      <c r="B12" s="10" t="s">
        <v>113</v>
      </c>
      <c r="C12" s="10" t="s">
        <v>117</v>
      </c>
      <c r="D12" s="10"/>
      <c r="E12" s="103"/>
      <c r="F12" s="11">
        <f aca="true" t="shared" si="1" ref="F12:Q13">F13</f>
        <v>1772.6</v>
      </c>
      <c r="G12" s="11">
        <f t="shared" si="1"/>
        <v>0</v>
      </c>
      <c r="H12" s="11">
        <f t="shared" si="1"/>
        <v>1772.6</v>
      </c>
      <c r="I12" s="11">
        <f t="shared" si="1"/>
        <v>0</v>
      </c>
      <c r="J12" s="11">
        <f t="shared" si="1"/>
        <v>1772.6000000000001</v>
      </c>
      <c r="K12" s="11">
        <f t="shared" si="1"/>
        <v>0</v>
      </c>
      <c r="L12" s="11">
        <f t="shared" si="1"/>
        <v>1772.6000000000001</v>
      </c>
      <c r="M12" s="11">
        <f t="shared" si="1"/>
        <v>0</v>
      </c>
      <c r="N12" s="11">
        <f t="shared" si="1"/>
        <v>1772.6000000000001</v>
      </c>
      <c r="O12" s="81">
        <f t="shared" si="1"/>
        <v>0</v>
      </c>
      <c r="P12" s="81">
        <f t="shared" si="1"/>
        <v>1772.6000000000001</v>
      </c>
      <c r="Q12" s="81">
        <f t="shared" si="1"/>
        <v>0</v>
      </c>
    </row>
    <row r="13" spans="1:17" ht="24" customHeight="1">
      <c r="A13" s="111" t="s">
        <v>199</v>
      </c>
      <c r="B13" s="112" t="s">
        <v>113</v>
      </c>
      <c r="C13" s="112" t="s">
        <v>117</v>
      </c>
      <c r="D13" s="112" t="s">
        <v>226</v>
      </c>
      <c r="E13" s="113"/>
      <c r="F13" s="9">
        <f t="shared" si="1"/>
        <v>1772.6</v>
      </c>
      <c r="G13" s="9">
        <f t="shared" si="1"/>
        <v>0</v>
      </c>
      <c r="H13" s="9">
        <f t="shared" si="1"/>
        <v>1772.6</v>
      </c>
      <c r="I13" s="9">
        <f t="shared" si="1"/>
        <v>0</v>
      </c>
      <c r="J13" s="9">
        <f t="shared" si="1"/>
        <v>1772.6000000000001</v>
      </c>
      <c r="K13" s="9">
        <f t="shared" si="1"/>
        <v>0</v>
      </c>
      <c r="L13" s="9">
        <f t="shared" si="1"/>
        <v>1772.6000000000001</v>
      </c>
      <c r="M13" s="9">
        <f t="shared" si="1"/>
        <v>0</v>
      </c>
      <c r="N13" s="9">
        <f t="shared" si="1"/>
        <v>1772.6000000000001</v>
      </c>
      <c r="O13" s="81">
        <f t="shared" si="1"/>
        <v>0</v>
      </c>
      <c r="P13" s="81">
        <f t="shared" si="1"/>
        <v>1772.6000000000001</v>
      </c>
      <c r="Q13" s="81">
        <f t="shared" si="1"/>
        <v>0</v>
      </c>
    </row>
    <row r="14" spans="1:17" ht="22.5" customHeight="1">
      <c r="A14" s="111" t="s">
        <v>137</v>
      </c>
      <c r="B14" s="112" t="s">
        <v>113</v>
      </c>
      <c r="C14" s="112" t="s">
        <v>289</v>
      </c>
      <c r="D14" s="112" t="s">
        <v>288</v>
      </c>
      <c r="E14" s="113"/>
      <c r="F14" s="9">
        <f aca="true" t="shared" si="2" ref="F14:Q14">F15+F17</f>
        <v>1772.6</v>
      </c>
      <c r="G14" s="9">
        <f t="shared" si="2"/>
        <v>0</v>
      </c>
      <c r="H14" s="9">
        <f t="shared" si="2"/>
        <v>1772.6</v>
      </c>
      <c r="I14" s="9">
        <f t="shared" si="2"/>
        <v>0</v>
      </c>
      <c r="J14" s="9">
        <f t="shared" si="2"/>
        <v>1772.6000000000001</v>
      </c>
      <c r="K14" s="9">
        <f t="shared" si="2"/>
        <v>0</v>
      </c>
      <c r="L14" s="9">
        <f t="shared" si="2"/>
        <v>1772.6000000000001</v>
      </c>
      <c r="M14" s="9">
        <f t="shared" si="2"/>
        <v>0</v>
      </c>
      <c r="N14" s="9">
        <f t="shared" si="2"/>
        <v>1772.6000000000001</v>
      </c>
      <c r="O14" s="81">
        <f t="shared" si="2"/>
        <v>0</v>
      </c>
      <c r="P14" s="81">
        <f t="shared" si="2"/>
        <v>1772.6000000000001</v>
      </c>
      <c r="Q14" s="81">
        <f t="shared" si="2"/>
        <v>0</v>
      </c>
    </row>
    <row r="15" spans="1:17" ht="36" customHeight="1">
      <c r="A15" s="111" t="s">
        <v>566</v>
      </c>
      <c r="B15" s="112" t="s">
        <v>113</v>
      </c>
      <c r="C15" s="112" t="s">
        <v>289</v>
      </c>
      <c r="D15" s="112" t="s">
        <v>227</v>
      </c>
      <c r="E15" s="113"/>
      <c r="F15" s="9">
        <f aca="true" t="shared" si="3" ref="F15:Q15">F16</f>
        <v>1181.5</v>
      </c>
      <c r="G15" s="9">
        <f t="shared" si="3"/>
        <v>0</v>
      </c>
      <c r="H15" s="9">
        <f t="shared" si="3"/>
        <v>1181.5</v>
      </c>
      <c r="I15" s="9">
        <f t="shared" si="3"/>
        <v>0</v>
      </c>
      <c r="J15" s="9">
        <f t="shared" si="3"/>
        <v>1190.4</v>
      </c>
      <c r="K15" s="9">
        <f t="shared" si="3"/>
        <v>0</v>
      </c>
      <c r="L15" s="9">
        <f t="shared" si="3"/>
        <v>1190.4</v>
      </c>
      <c r="M15" s="9">
        <f t="shared" si="3"/>
        <v>0</v>
      </c>
      <c r="N15" s="9">
        <f t="shared" si="3"/>
        <v>1190.4</v>
      </c>
      <c r="O15" s="81">
        <f t="shared" si="3"/>
        <v>0</v>
      </c>
      <c r="P15" s="81">
        <f t="shared" si="3"/>
        <v>1190.4</v>
      </c>
      <c r="Q15" s="81">
        <f t="shared" si="3"/>
        <v>0</v>
      </c>
    </row>
    <row r="16" spans="1:17" ht="25.5" customHeight="1">
      <c r="A16" s="111" t="s">
        <v>164</v>
      </c>
      <c r="B16" s="112" t="s">
        <v>113</v>
      </c>
      <c r="C16" s="112" t="s">
        <v>117</v>
      </c>
      <c r="D16" s="112" t="s">
        <v>227</v>
      </c>
      <c r="E16" s="113">
        <v>120</v>
      </c>
      <c r="F16" s="9">
        <f>G16+H16+I16</f>
        <v>1181.5</v>
      </c>
      <c r="G16" s="9"/>
      <c r="H16" s="9">
        <v>1181.5</v>
      </c>
      <c r="I16" s="9"/>
      <c r="J16" s="9">
        <f>K16+L16+M16</f>
        <v>1190.4</v>
      </c>
      <c r="K16" s="9"/>
      <c r="L16" s="9">
        <v>1190.4</v>
      </c>
      <c r="M16" s="9"/>
      <c r="N16" s="9">
        <f>O16+P16+Q16</f>
        <v>1190.4</v>
      </c>
      <c r="O16" s="81">
        <v>0</v>
      </c>
      <c r="P16" s="81">
        <v>1190.4</v>
      </c>
      <c r="Q16" s="81"/>
    </row>
    <row r="17" spans="1:17" ht="42.75" customHeight="1">
      <c r="A17" s="114" t="s">
        <v>685</v>
      </c>
      <c r="B17" s="112" t="s">
        <v>113</v>
      </c>
      <c r="C17" s="112" t="s">
        <v>117</v>
      </c>
      <c r="D17" s="112" t="s">
        <v>521</v>
      </c>
      <c r="E17" s="113"/>
      <c r="F17" s="9">
        <f aca="true" t="shared" si="4" ref="F17:Q17">F18</f>
        <v>591.1</v>
      </c>
      <c r="G17" s="9">
        <f t="shared" si="4"/>
        <v>0</v>
      </c>
      <c r="H17" s="9">
        <f t="shared" si="4"/>
        <v>591.1</v>
      </c>
      <c r="I17" s="9">
        <f t="shared" si="4"/>
        <v>0</v>
      </c>
      <c r="J17" s="9">
        <f t="shared" si="4"/>
        <v>582.2</v>
      </c>
      <c r="K17" s="9">
        <f t="shared" si="4"/>
        <v>0</v>
      </c>
      <c r="L17" s="9">
        <f t="shared" si="4"/>
        <v>582.2</v>
      </c>
      <c r="M17" s="9">
        <f t="shared" si="4"/>
        <v>0</v>
      </c>
      <c r="N17" s="9">
        <f t="shared" si="4"/>
        <v>582.2</v>
      </c>
      <c r="O17" s="81">
        <f t="shared" si="4"/>
        <v>0</v>
      </c>
      <c r="P17" s="81">
        <f t="shared" si="4"/>
        <v>582.2</v>
      </c>
      <c r="Q17" s="81">
        <f t="shared" si="4"/>
        <v>0</v>
      </c>
    </row>
    <row r="18" spans="1:17" ht="26.25" customHeight="1">
      <c r="A18" s="111" t="s">
        <v>164</v>
      </c>
      <c r="B18" s="112" t="s">
        <v>113</v>
      </c>
      <c r="C18" s="112" t="s">
        <v>117</v>
      </c>
      <c r="D18" s="112" t="s">
        <v>521</v>
      </c>
      <c r="E18" s="113">
        <v>120</v>
      </c>
      <c r="F18" s="9">
        <f>G18+H18+I18</f>
        <v>591.1</v>
      </c>
      <c r="G18" s="9"/>
      <c r="H18" s="9">
        <v>591.1</v>
      </c>
      <c r="I18" s="9"/>
      <c r="J18" s="9">
        <f>K18+L18+M18</f>
        <v>582.2</v>
      </c>
      <c r="K18" s="9"/>
      <c r="L18" s="9">
        <v>582.2</v>
      </c>
      <c r="M18" s="9"/>
      <c r="N18" s="9">
        <f>O18+P18+Q18</f>
        <v>582.2</v>
      </c>
      <c r="O18" s="85"/>
      <c r="P18" s="85">
        <v>582.2</v>
      </c>
      <c r="Q18" s="85"/>
    </row>
    <row r="19" spans="1:17" ht="37.5" customHeight="1">
      <c r="A19" s="87" t="s">
        <v>187</v>
      </c>
      <c r="B19" s="82" t="s">
        <v>113</v>
      </c>
      <c r="C19" s="82" t="s">
        <v>116</v>
      </c>
      <c r="D19" s="89"/>
      <c r="E19" s="89"/>
      <c r="F19" s="11">
        <f>F20</f>
        <v>1364.2</v>
      </c>
      <c r="G19" s="11">
        <f aca="true" t="shared" si="5" ref="G19:Q19">G20</f>
        <v>0</v>
      </c>
      <c r="H19" s="11">
        <f t="shared" si="5"/>
        <v>1364.2</v>
      </c>
      <c r="I19" s="11">
        <f t="shared" si="5"/>
        <v>0</v>
      </c>
      <c r="J19" s="11">
        <f t="shared" si="5"/>
        <v>1464.2</v>
      </c>
      <c r="K19" s="11">
        <f t="shared" si="5"/>
        <v>0</v>
      </c>
      <c r="L19" s="11">
        <f t="shared" si="5"/>
        <v>1464.2</v>
      </c>
      <c r="M19" s="11">
        <f t="shared" si="5"/>
        <v>0</v>
      </c>
      <c r="N19" s="11">
        <f t="shared" si="5"/>
        <v>1364.2</v>
      </c>
      <c r="O19" s="88">
        <f t="shared" si="5"/>
        <v>0</v>
      </c>
      <c r="P19" s="88">
        <f t="shared" si="5"/>
        <v>1364.2</v>
      </c>
      <c r="Q19" s="88">
        <f t="shared" si="5"/>
        <v>0</v>
      </c>
    </row>
    <row r="20" spans="1:17" ht="27" customHeight="1">
      <c r="A20" s="111" t="s">
        <v>200</v>
      </c>
      <c r="B20" s="112" t="s">
        <v>113</v>
      </c>
      <c r="C20" s="112" t="s">
        <v>116</v>
      </c>
      <c r="D20" s="113" t="s">
        <v>221</v>
      </c>
      <c r="E20" s="112"/>
      <c r="F20" s="9">
        <f>F21+F24</f>
        <v>1364.2</v>
      </c>
      <c r="G20" s="9">
        <f>G21+G24</f>
        <v>0</v>
      </c>
      <c r="H20" s="9">
        <f>H21+H24</f>
        <v>1364.2</v>
      </c>
      <c r="I20" s="9">
        <f>I21+I24</f>
        <v>0</v>
      </c>
      <c r="J20" s="9">
        <f>J21+J24</f>
        <v>1464.2</v>
      </c>
      <c r="K20" s="9">
        <f aca="true" t="shared" si="6" ref="K20:Q20">K21+K24</f>
        <v>0</v>
      </c>
      <c r="L20" s="9">
        <f t="shared" si="6"/>
        <v>1464.2</v>
      </c>
      <c r="M20" s="9">
        <f t="shared" si="6"/>
        <v>0</v>
      </c>
      <c r="N20" s="9">
        <f t="shared" si="6"/>
        <v>1364.2</v>
      </c>
      <c r="O20" s="81">
        <f t="shared" si="6"/>
        <v>0</v>
      </c>
      <c r="P20" s="81">
        <f t="shared" si="6"/>
        <v>1364.2</v>
      </c>
      <c r="Q20" s="81">
        <f t="shared" si="6"/>
        <v>0</v>
      </c>
    </row>
    <row r="21" spans="1:17" ht="27.75" customHeight="1">
      <c r="A21" s="115" t="s">
        <v>178</v>
      </c>
      <c r="B21" s="112" t="s">
        <v>113</v>
      </c>
      <c r="C21" s="112" t="s">
        <v>116</v>
      </c>
      <c r="D21" s="113" t="s">
        <v>222</v>
      </c>
      <c r="E21" s="112"/>
      <c r="F21" s="9">
        <f>F22+F23</f>
        <v>1159.8</v>
      </c>
      <c r="G21" s="9">
        <f>G22+G23</f>
        <v>0</v>
      </c>
      <c r="H21" s="9">
        <f>H22+H23</f>
        <v>1159.8</v>
      </c>
      <c r="I21" s="9">
        <f>I22+I23</f>
        <v>0</v>
      </c>
      <c r="J21" s="9">
        <f>J22+J23</f>
        <v>1262.8</v>
      </c>
      <c r="K21" s="9">
        <f aca="true" t="shared" si="7" ref="K21:Q21">K22+K23</f>
        <v>0</v>
      </c>
      <c r="L21" s="9">
        <f t="shared" si="7"/>
        <v>1262.8</v>
      </c>
      <c r="M21" s="9">
        <f t="shared" si="7"/>
        <v>0</v>
      </c>
      <c r="N21" s="9">
        <f t="shared" si="7"/>
        <v>1162.8</v>
      </c>
      <c r="O21" s="81">
        <f t="shared" si="7"/>
        <v>0</v>
      </c>
      <c r="P21" s="81">
        <f t="shared" si="7"/>
        <v>1162.8</v>
      </c>
      <c r="Q21" s="81">
        <f t="shared" si="7"/>
        <v>0</v>
      </c>
    </row>
    <row r="22" spans="1:17" ht="25.5" customHeight="1">
      <c r="A22" s="111" t="s">
        <v>164</v>
      </c>
      <c r="B22" s="112" t="s">
        <v>113</v>
      </c>
      <c r="C22" s="112" t="s">
        <v>116</v>
      </c>
      <c r="D22" s="113" t="s">
        <v>222</v>
      </c>
      <c r="E22" s="112" t="s">
        <v>165</v>
      </c>
      <c r="F22" s="9">
        <f>G22+H22+I22</f>
        <v>407.4</v>
      </c>
      <c r="G22" s="9"/>
      <c r="H22" s="9">
        <v>407.4</v>
      </c>
      <c r="I22" s="9"/>
      <c r="J22" s="9">
        <f>K22+L22+M22</f>
        <v>410.4</v>
      </c>
      <c r="K22" s="9"/>
      <c r="L22" s="9">
        <v>410.4</v>
      </c>
      <c r="M22" s="9"/>
      <c r="N22" s="9">
        <f>O22+P22+Q22</f>
        <v>410.4</v>
      </c>
      <c r="O22" s="81"/>
      <c r="P22" s="81">
        <v>410.4</v>
      </c>
      <c r="Q22" s="81"/>
    </row>
    <row r="23" spans="1:17" ht="41.25" customHeight="1">
      <c r="A23" s="111" t="s">
        <v>87</v>
      </c>
      <c r="B23" s="112" t="s">
        <v>113</v>
      </c>
      <c r="C23" s="112" t="s">
        <v>116</v>
      </c>
      <c r="D23" s="113" t="s">
        <v>222</v>
      </c>
      <c r="E23" s="112" t="s">
        <v>168</v>
      </c>
      <c r="F23" s="9">
        <f>G23+H23+I23</f>
        <v>752.4</v>
      </c>
      <c r="G23" s="9"/>
      <c r="H23" s="9">
        <v>752.4</v>
      </c>
      <c r="I23" s="9"/>
      <c r="J23" s="9">
        <f>K23+L23+M23</f>
        <v>852.4</v>
      </c>
      <c r="K23" s="9"/>
      <c r="L23" s="9">
        <v>852.4</v>
      </c>
      <c r="M23" s="9"/>
      <c r="N23" s="9">
        <f>O23+P23+Q23</f>
        <v>752.4</v>
      </c>
      <c r="O23" s="81"/>
      <c r="P23" s="81">
        <v>752.4</v>
      </c>
      <c r="Q23" s="81"/>
    </row>
    <row r="24" spans="1:17" ht="25.5" customHeight="1">
      <c r="A24" s="114" t="s">
        <v>685</v>
      </c>
      <c r="B24" s="112" t="s">
        <v>113</v>
      </c>
      <c r="C24" s="112" t="s">
        <v>116</v>
      </c>
      <c r="D24" s="113" t="s">
        <v>522</v>
      </c>
      <c r="E24" s="112"/>
      <c r="F24" s="9">
        <f aca="true" t="shared" si="8" ref="F24:Q24">F25</f>
        <v>204.4</v>
      </c>
      <c r="G24" s="9">
        <f t="shared" si="8"/>
        <v>0</v>
      </c>
      <c r="H24" s="9">
        <f t="shared" si="8"/>
        <v>204.4</v>
      </c>
      <c r="I24" s="9">
        <f t="shared" si="8"/>
        <v>0</v>
      </c>
      <c r="J24" s="9">
        <f t="shared" si="8"/>
        <v>201.4</v>
      </c>
      <c r="K24" s="9">
        <f t="shared" si="8"/>
        <v>0</v>
      </c>
      <c r="L24" s="9">
        <f t="shared" si="8"/>
        <v>201.4</v>
      </c>
      <c r="M24" s="9">
        <f t="shared" si="8"/>
        <v>0</v>
      </c>
      <c r="N24" s="9">
        <f t="shared" si="8"/>
        <v>201.4</v>
      </c>
      <c r="O24" s="81">
        <f t="shared" si="8"/>
        <v>0</v>
      </c>
      <c r="P24" s="81">
        <f t="shared" si="8"/>
        <v>201.4</v>
      </c>
      <c r="Q24" s="81">
        <f t="shared" si="8"/>
        <v>0</v>
      </c>
    </row>
    <row r="25" spans="1:17" ht="25.5" customHeight="1">
      <c r="A25" s="111" t="s">
        <v>164</v>
      </c>
      <c r="B25" s="112" t="s">
        <v>113</v>
      </c>
      <c r="C25" s="112" t="s">
        <v>116</v>
      </c>
      <c r="D25" s="113" t="s">
        <v>522</v>
      </c>
      <c r="E25" s="112" t="s">
        <v>165</v>
      </c>
      <c r="F25" s="9">
        <f>G25+H25+I25</f>
        <v>204.4</v>
      </c>
      <c r="G25" s="9"/>
      <c r="H25" s="9">
        <v>204.4</v>
      </c>
      <c r="I25" s="9"/>
      <c r="J25" s="9">
        <f>K25+L25+M25</f>
        <v>201.4</v>
      </c>
      <c r="K25" s="9"/>
      <c r="L25" s="9">
        <v>201.4</v>
      </c>
      <c r="M25" s="9"/>
      <c r="N25" s="9">
        <f>O25+P25+Q25</f>
        <v>201.4</v>
      </c>
      <c r="O25" s="81"/>
      <c r="P25" s="81">
        <v>201.4</v>
      </c>
      <c r="Q25" s="81"/>
    </row>
    <row r="26" spans="1:17" ht="56.25" customHeight="1">
      <c r="A26" s="87" t="s">
        <v>90</v>
      </c>
      <c r="B26" s="82" t="s">
        <v>113</v>
      </c>
      <c r="C26" s="82" t="s">
        <v>114</v>
      </c>
      <c r="D26" s="89"/>
      <c r="E26" s="82"/>
      <c r="F26" s="11">
        <f>F87+F35+F27+F54+F45+F60</f>
        <v>44035.30000000001</v>
      </c>
      <c r="G26" s="11">
        <f aca="true" t="shared" si="9" ref="G26:Q26">G87+G35+G27+G54+G45+G60</f>
        <v>3160.4</v>
      </c>
      <c r="H26" s="11">
        <f t="shared" si="9"/>
        <v>40386.600000000006</v>
      </c>
      <c r="I26" s="11">
        <f t="shared" si="9"/>
        <v>488.3</v>
      </c>
      <c r="J26" s="11">
        <f t="shared" si="9"/>
        <v>41535.90000000001</v>
      </c>
      <c r="K26" s="11">
        <f t="shared" si="9"/>
        <v>3161</v>
      </c>
      <c r="L26" s="11">
        <f t="shared" si="9"/>
        <v>37886.600000000006</v>
      </c>
      <c r="M26" s="11">
        <f t="shared" si="9"/>
        <v>488.3</v>
      </c>
      <c r="N26" s="11">
        <f t="shared" si="9"/>
        <v>41036.50000000001</v>
      </c>
      <c r="O26" s="88">
        <f t="shared" si="9"/>
        <v>3161.6</v>
      </c>
      <c r="P26" s="88">
        <f t="shared" si="9"/>
        <v>37386.600000000006</v>
      </c>
      <c r="Q26" s="88">
        <f t="shared" si="9"/>
        <v>488.3</v>
      </c>
    </row>
    <row r="27" spans="1:17" ht="40.5" customHeight="1">
      <c r="A27" s="111" t="s">
        <v>431</v>
      </c>
      <c r="B27" s="112" t="s">
        <v>113</v>
      </c>
      <c r="C27" s="112" t="s">
        <v>114</v>
      </c>
      <c r="D27" s="112" t="s">
        <v>235</v>
      </c>
      <c r="E27" s="112"/>
      <c r="F27" s="9">
        <f aca="true" t="shared" si="10" ref="F27:Q27">F28</f>
        <v>3169</v>
      </c>
      <c r="G27" s="9">
        <f t="shared" si="10"/>
        <v>0</v>
      </c>
      <c r="H27" s="9">
        <f t="shared" si="10"/>
        <v>3169</v>
      </c>
      <c r="I27" s="9">
        <f t="shared" si="10"/>
        <v>0</v>
      </c>
      <c r="J27" s="9">
        <f t="shared" si="10"/>
        <v>169</v>
      </c>
      <c r="K27" s="9">
        <f t="shared" si="10"/>
        <v>0</v>
      </c>
      <c r="L27" s="9">
        <f t="shared" si="10"/>
        <v>169</v>
      </c>
      <c r="M27" s="9">
        <f t="shared" si="10"/>
        <v>0</v>
      </c>
      <c r="N27" s="9">
        <f t="shared" si="10"/>
        <v>169</v>
      </c>
      <c r="O27" s="81">
        <f t="shared" si="10"/>
        <v>0</v>
      </c>
      <c r="P27" s="81">
        <f t="shared" si="10"/>
        <v>169</v>
      </c>
      <c r="Q27" s="81">
        <f t="shared" si="10"/>
        <v>0</v>
      </c>
    </row>
    <row r="28" spans="1:17" ht="40.5" customHeight="1">
      <c r="A28" s="111" t="s">
        <v>432</v>
      </c>
      <c r="B28" s="112" t="s">
        <v>113</v>
      </c>
      <c r="C28" s="112" t="s">
        <v>114</v>
      </c>
      <c r="D28" s="112" t="s">
        <v>236</v>
      </c>
      <c r="E28" s="112"/>
      <c r="F28" s="9">
        <f aca="true" t="shared" si="11" ref="F28:Q28">F29+F32</f>
        <v>3169</v>
      </c>
      <c r="G28" s="9">
        <f t="shared" si="11"/>
        <v>0</v>
      </c>
      <c r="H28" s="9">
        <f t="shared" si="11"/>
        <v>3169</v>
      </c>
      <c r="I28" s="9">
        <f t="shared" si="11"/>
        <v>0</v>
      </c>
      <c r="J28" s="9">
        <f t="shared" si="11"/>
        <v>169</v>
      </c>
      <c r="K28" s="9">
        <f t="shared" si="11"/>
        <v>0</v>
      </c>
      <c r="L28" s="9">
        <f t="shared" si="11"/>
        <v>169</v>
      </c>
      <c r="M28" s="9">
        <f t="shared" si="11"/>
        <v>0</v>
      </c>
      <c r="N28" s="9">
        <f t="shared" si="11"/>
        <v>169</v>
      </c>
      <c r="O28" s="81">
        <f t="shared" si="11"/>
        <v>0</v>
      </c>
      <c r="P28" s="81">
        <f t="shared" si="11"/>
        <v>169</v>
      </c>
      <c r="Q28" s="81">
        <f t="shared" si="11"/>
        <v>0</v>
      </c>
    </row>
    <row r="29" spans="1:17" ht="42" customHeight="1">
      <c r="A29" s="111" t="s">
        <v>354</v>
      </c>
      <c r="B29" s="112" t="s">
        <v>113</v>
      </c>
      <c r="C29" s="112" t="s">
        <v>114</v>
      </c>
      <c r="D29" s="112" t="s">
        <v>355</v>
      </c>
      <c r="E29" s="112"/>
      <c r="F29" s="9">
        <f aca="true" t="shared" si="12" ref="F29:Q30">F30</f>
        <v>23</v>
      </c>
      <c r="G29" s="9">
        <f t="shared" si="12"/>
        <v>0</v>
      </c>
      <c r="H29" s="9">
        <f t="shared" si="12"/>
        <v>23</v>
      </c>
      <c r="I29" s="9">
        <f t="shared" si="12"/>
        <v>0</v>
      </c>
      <c r="J29" s="9">
        <f t="shared" si="12"/>
        <v>23</v>
      </c>
      <c r="K29" s="9">
        <f t="shared" si="12"/>
        <v>0</v>
      </c>
      <c r="L29" s="9">
        <f t="shared" si="12"/>
        <v>23</v>
      </c>
      <c r="M29" s="9">
        <f t="shared" si="12"/>
        <v>0</v>
      </c>
      <c r="N29" s="9">
        <f t="shared" si="12"/>
        <v>23</v>
      </c>
      <c r="O29" s="81">
        <f t="shared" si="12"/>
        <v>0</v>
      </c>
      <c r="P29" s="81">
        <f t="shared" si="12"/>
        <v>23</v>
      </c>
      <c r="Q29" s="81">
        <f t="shared" si="12"/>
        <v>0</v>
      </c>
    </row>
    <row r="30" spans="1:17" ht="21.75" customHeight="1">
      <c r="A30" s="115" t="s">
        <v>211</v>
      </c>
      <c r="B30" s="112" t="s">
        <v>113</v>
      </c>
      <c r="C30" s="112" t="s">
        <v>114</v>
      </c>
      <c r="D30" s="112" t="s">
        <v>356</v>
      </c>
      <c r="E30" s="112"/>
      <c r="F30" s="9">
        <f t="shared" si="12"/>
        <v>23</v>
      </c>
      <c r="G30" s="9">
        <f t="shared" si="12"/>
        <v>0</v>
      </c>
      <c r="H30" s="9">
        <f t="shared" si="12"/>
        <v>23</v>
      </c>
      <c r="I30" s="9">
        <f t="shared" si="12"/>
        <v>0</v>
      </c>
      <c r="J30" s="9">
        <f t="shared" si="12"/>
        <v>23</v>
      </c>
      <c r="K30" s="9">
        <f t="shared" si="12"/>
        <v>0</v>
      </c>
      <c r="L30" s="9">
        <f t="shared" si="12"/>
        <v>23</v>
      </c>
      <c r="M30" s="9">
        <f t="shared" si="12"/>
        <v>0</v>
      </c>
      <c r="N30" s="9">
        <f t="shared" si="12"/>
        <v>23</v>
      </c>
      <c r="O30" s="81">
        <f t="shared" si="12"/>
        <v>0</v>
      </c>
      <c r="P30" s="81">
        <f t="shared" si="12"/>
        <v>23</v>
      </c>
      <c r="Q30" s="81">
        <f t="shared" si="12"/>
        <v>0</v>
      </c>
    </row>
    <row r="31" spans="1:17" ht="40.5" customHeight="1">
      <c r="A31" s="111" t="s">
        <v>87</v>
      </c>
      <c r="B31" s="112" t="s">
        <v>113</v>
      </c>
      <c r="C31" s="112" t="s">
        <v>114</v>
      </c>
      <c r="D31" s="112" t="s">
        <v>356</v>
      </c>
      <c r="E31" s="112" t="s">
        <v>168</v>
      </c>
      <c r="F31" s="9">
        <f>G31+H31+I31</f>
        <v>23</v>
      </c>
      <c r="G31" s="9"/>
      <c r="H31" s="9">
        <v>23</v>
      </c>
      <c r="I31" s="9"/>
      <c r="J31" s="9">
        <f>K31+L31+M31</f>
        <v>23</v>
      </c>
      <c r="K31" s="9"/>
      <c r="L31" s="9">
        <v>23</v>
      </c>
      <c r="M31" s="9"/>
      <c r="N31" s="9">
        <f>O31+P31+Q31</f>
        <v>23</v>
      </c>
      <c r="O31" s="81"/>
      <c r="P31" s="81">
        <v>23</v>
      </c>
      <c r="Q31" s="81"/>
    </row>
    <row r="32" spans="1:17" ht="39" customHeight="1">
      <c r="A32" s="111" t="s">
        <v>386</v>
      </c>
      <c r="B32" s="112" t="s">
        <v>113</v>
      </c>
      <c r="C32" s="112" t="s">
        <v>114</v>
      </c>
      <c r="D32" s="112" t="s">
        <v>352</v>
      </c>
      <c r="E32" s="112"/>
      <c r="F32" s="9">
        <f aca="true" t="shared" si="13" ref="F32:Q33">F33</f>
        <v>3146</v>
      </c>
      <c r="G32" s="9">
        <f t="shared" si="13"/>
        <v>0</v>
      </c>
      <c r="H32" s="9">
        <f t="shared" si="13"/>
        <v>3146</v>
      </c>
      <c r="I32" s="9">
        <f t="shared" si="13"/>
        <v>0</v>
      </c>
      <c r="J32" s="9">
        <f t="shared" si="13"/>
        <v>146</v>
      </c>
      <c r="K32" s="9">
        <f t="shared" si="13"/>
        <v>0</v>
      </c>
      <c r="L32" s="9">
        <f t="shared" si="13"/>
        <v>146</v>
      </c>
      <c r="M32" s="9">
        <f t="shared" si="13"/>
        <v>0</v>
      </c>
      <c r="N32" s="9">
        <f t="shared" si="13"/>
        <v>146</v>
      </c>
      <c r="O32" s="81">
        <f t="shared" si="13"/>
        <v>0</v>
      </c>
      <c r="P32" s="81">
        <f t="shared" si="13"/>
        <v>146</v>
      </c>
      <c r="Q32" s="81">
        <f t="shared" si="13"/>
        <v>0</v>
      </c>
    </row>
    <row r="33" spans="1:17" ht="18.75">
      <c r="A33" s="111" t="s">
        <v>211</v>
      </c>
      <c r="B33" s="112" t="s">
        <v>113</v>
      </c>
      <c r="C33" s="112" t="s">
        <v>114</v>
      </c>
      <c r="D33" s="112" t="s">
        <v>363</v>
      </c>
      <c r="E33" s="112"/>
      <c r="F33" s="9">
        <f t="shared" si="13"/>
        <v>3146</v>
      </c>
      <c r="G33" s="9">
        <f t="shared" si="13"/>
        <v>0</v>
      </c>
      <c r="H33" s="9">
        <f t="shared" si="13"/>
        <v>3146</v>
      </c>
      <c r="I33" s="9">
        <f t="shared" si="13"/>
        <v>0</v>
      </c>
      <c r="J33" s="9">
        <f t="shared" si="13"/>
        <v>146</v>
      </c>
      <c r="K33" s="9">
        <f t="shared" si="13"/>
        <v>0</v>
      </c>
      <c r="L33" s="9">
        <f t="shared" si="13"/>
        <v>146</v>
      </c>
      <c r="M33" s="9">
        <f t="shared" si="13"/>
        <v>0</v>
      </c>
      <c r="N33" s="9">
        <f t="shared" si="13"/>
        <v>146</v>
      </c>
      <c r="O33" s="81">
        <f t="shared" si="13"/>
        <v>0</v>
      </c>
      <c r="P33" s="81">
        <f t="shared" si="13"/>
        <v>146</v>
      </c>
      <c r="Q33" s="81">
        <f t="shared" si="13"/>
        <v>0</v>
      </c>
    </row>
    <row r="34" spans="1:17" ht="39" customHeight="1">
      <c r="A34" s="111" t="s">
        <v>87</v>
      </c>
      <c r="B34" s="112" t="s">
        <v>113</v>
      </c>
      <c r="C34" s="112" t="s">
        <v>114</v>
      </c>
      <c r="D34" s="112" t="s">
        <v>363</v>
      </c>
      <c r="E34" s="112" t="s">
        <v>168</v>
      </c>
      <c r="F34" s="9">
        <f>G34+H34+I34</f>
        <v>3146</v>
      </c>
      <c r="G34" s="9"/>
      <c r="H34" s="9">
        <v>3146</v>
      </c>
      <c r="I34" s="9"/>
      <c r="J34" s="9">
        <f>K34+L34+M34</f>
        <v>146</v>
      </c>
      <c r="K34" s="9"/>
      <c r="L34" s="9">
        <v>146</v>
      </c>
      <c r="M34" s="9"/>
      <c r="N34" s="9">
        <f>O34+P34+Q34</f>
        <v>146</v>
      </c>
      <c r="O34" s="81"/>
      <c r="P34" s="81">
        <v>146</v>
      </c>
      <c r="Q34" s="81"/>
    </row>
    <row r="35" spans="1:17" ht="42" customHeight="1">
      <c r="A35" s="111" t="s">
        <v>475</v>
      </c>
      <c r="B35" s="112" t="s">
        <v>113</v>
      </c>
      <c r="C35" s="112" t="s">
        <v>114</v>
      </c>
      <c r="D35" s="112" t="s">
        <v>9</v>
      </c>
      <c r="E35" s="112"/>
      <c r="F35" s="9">
        <f aca="true" t="shared" si="14" ref="F35:Q35">F40+F36</f>
        <v>1509.4999999999998</v>
      </c>
      <c r="G35" s="9">
        <f t="shared" si="14"/>
        <v>1509.4999999999998</v>
      </c>
      <c r="H35" s="9">
        <f t="shared" si="14"/>
        <v>0</v>
      </c>
      <c r="I35" s="9">
        <f t="shared" si="14"/>
        <v>0</v>
      </c>
      <c r="J35" s="9">
        <f t="shared" si="14"/>
        <v>1509.4999999999998</v>
      </c>
      <c r="K35" s="9">
        <f t="shared" si="14"/>
        <v>1509.4999999999998</v>
      </c>
      <c r="L35" s="9">
        <f t="shared" si="14"/>
        <v>0</v>
      </c>
      <c r="M35" s="9">
        <f t="shared" si="14"/>
        <v>0</v>
      </c>
      <c r="N35" s="9">
        <f t="shared" si="14"/>
        <v>1509.4999999999998</v>
      </c>
      <c r="O35" s="81">
        <f t="shared" si="14"/>
        <v>1509.4999999999998</v>
      </c>
      <c r="P35" s="81">
        <f t="shared" si="14"/>
        <v>0</v>
      </c>
      <c r="Q35" s="81">
        <f t="shared" si="14"/>
        <v>0</v>
      </c>
    </row>
    <row r="36" spans="1:17" ht="40.5" customHeight="1">
      <c r="A36" s="111" t="s">
        <v>40</v>
      </c>
      <c r="B36" s="112" t="s">
        <v>113</v>
      </c>
      <c r="C36" s="112" t="s">
        <v>114</v>
      </c>
      <c r="D36" s="112" t="s">
        <v>41</v>
      </c>
      <c r="E36" s="112"/>
      <c r="F36" s="9">
        <f aca="true" t="shared" si="15" ref="F36:Q38">F37</f>
        <v>17.1</v>
      </c>
      <c r="G36" s="9">
        <f t="shared" si="15"/>
        <v>17.1</v>
      </c>
      <c r="H36" s="9">
        <f t="shared" si="15"/>
        <v>0</v>
      </c>
      <c r="I36" s="9">
        <f t="shared" si="15"/>
        <v>0</v>
      </c>
      <c r="J36" s="9">
        <f t="shared" si="15"/>
        <v>17.1</v>
      </c>
      <c r="K36" s="9">
        <f t="shared" si="15"/>
        <v>17.1</v>
      </c>
      <c r="L36" s="9">
        <f t="shared" si="15"/>
        <v>0</v>
      </c>
      <c r="M36" s="9">
        <f t="shared" si="15"/>
        <v>0</v>
      </c>
      <c r="N36" s="9">
        <f t="shared" si="15"/>
        <v>17.1</v>
      </c>
      <c r="O36" s="81">
        <f t="shared" si="15"/>
        <v>17.1</v>
      </c>
      <c r="P36" s="81">
        <f t="shared" si="15"/>
        <v>0</v>
      </c>
      <c r="Q36" s="81">
        <f t="shared" si="15"/>
        <v>0</v>
      </c>
    </row>
    <row r="37" spans="1:17" ht="61.5" customHeight="1">
      <c r="A37" s="111" t="s">
        <v>402</v>
      </c>
      <c r="B37" s="112" t="s">
        <v>113</v>
      </c>
      <c r="C37" s="112" t="s">
        <v>114</v>
      </c>
      <c r="D37" s="112" t="s">
        <v>400</v>
      </c>
      <c r="E37" s="112"/>
      <c r="F37" s="9">
        <f t="shared" si="15"/>
        <v>17.1</v>
      </c>
      <c r="G37" s="9">
        <f t="shared" si="15"/>
        <v>17.1</v>
      </c>
      <c r="H37" s="9">
        <f t="shared" si="15"/>
        <v>0</v>
      </c>
      <c r="I37" s="9">
        <f t="shared" si="15"/>
        <v>0</v>
      </c>
      <c r="J37" s="9">
        <f t="shared" si="15"/>
        <v>17.1</v>
      </c>
      <c r="K37" s="9">
        <f t="shared" si="15"/>
        <v>17.1</v>
      </c>
      <c r="L37" s="9">
        <f t="shared" si="15"/>
        <v>0</v>
      </c>
      <c r="M37" s="9">
        <f t="shared" si="15"/>
        <v>0</v>
      </c>
      <c r="N37" s="9">
        <f t="shared" si="15"/>
        <v>17.1</v>
      </c>
      <c r="O37" s="81">
        <f t="shared" si="15"/>
        <v>17.1</v>
      </c>
      <c r="P37" s="81">
        <f t="shared" si="15"/>
        <v>0</v>
      </c>
      <c r="Q37" s="81">
        <f t="shared" si="15"/>
        <v>0</v>
      </c>
    </row>
    <row r="38" spans="1:17" ht="100.5" customHeight="1">
      <c r="A38" s="114" t="s">
        <v>403</v>
      </c>
      <c r="B38" s="112" t="s">
        <v>113</v>
      </c>
      <c r="C38" s="112" t="s">
        <v>114</v>
      </c>
      <c r="D38" s="112" t="s">
        <v>399</v>
      </c>
      <c r="E38" s="112"/>
      <c r="F38" s="9">
        <f t="shared" si="15"/>
        <v>17.1</v>
      </c>
      <c r="G38" s="9">
        <f t="shared" si="15"/>
        <v>17.1</v>
      </c>
      <c r="H38" s="9">
        <f t="shared" si="15"/>
        <v>0</v>
      </c>
      <c r="I38" s="9">
        <f t="shared" si="15"/>
        <v>0</v>
      </c>
      <c r="J38" s="9">
        <f t="shared" si="15"/>
        <v>17.1</v>
      </c>
      <c r="K38" s="9">
        <f t="shared" si="15"/>
        <v>17.1</v>
      </c>
      <c r="L38" s="9">
        <f t="shared" si="15"/>
        <v>0</v>
      </c>
      <c r="M38" s="9">
        <f t="shared" si="15"/>
        <v>0</v>
      </c>
      <c r="N38" s="9">
        <f t="shared" si="15"/>
        <v>17.1</v>
      </c>
      <c r="O38" s="81">
        <f t="shared" si="15"/>
        <v>17.1</v>
      </c>
      <c r="P38" s="81">
        <f t="shared" si="15"/>
        <v>0</v>
      </c>
      <c r="Q38" s="81">
        <f t="shared" si="15"/>
        <v>0</v>
      </c>
    </row>
    <row r="39" spans="1:17" ht="41.25" customHeight="1">
      <c r="A39" s="111" t="s">
        <v>87</v>
      </c>
      <c r="B39" s="112" t="s">
        <v>113</v>
      </c>
      <c r="C39" s="112" t="s">
        <v>114</v>
      </c>
      <c r="D39" s="112" t="s">
        <v>399</v>
      </c>
      <c r="E39" s="112" t="s">
        <v>168</v>
      </c>
      <c r="F39" s="9">
        <f>G39+H39+I39</f>
        <v>17.1</v>
      </c>
      <c r="G39" s="9">
        <v>17.1</v>
      </c>
      <c r="H39" s="9"/>
      <c r="I39" s="9"/>
      <c r="J39" s="9">
        <f>L39+M39+K39</f>
        <v>17.1</v>
      </c>
      <c r="K39" s="9">
        <v>17.1</v>
      </c>
      <c r="L39" s="9"/>
      <c r="M39" s="9"/>
      <c r="N39" s="9">
        <f>O39+P39+Q39</f>
        <v>17.1</v>
      </c>
      <c r="O39" s="81">
        <v>17.1</v>
      </c>
      <c r="P39" s="81"/>
      <c r="Q39" s="81"/>
    </row>
    <row r="40" spans="1:17" ht="21" customHeight="1">
      <c r="A40" s="111" t="s">
        <v>46</v>
      </c>
      <c r="B40" s="112" t="s">
        <v>113</v>
      </c>
      <c r="C40" s="112" t="s">
        <v>114</v>
      </c>
      <c r="D40" s="112" t="s">
        <v>45</v>
      </c>
      <c r="E40" s="112"/>
      <c r="F40" s="9">
        <f aca="true" t="shared" si="16" ref="F40:Q41">F41</f>
        <v>1492.3999999999999</v>
      </c>
      <c r="G40" s="9">
        <f t="shared" si="16"/>
        <v>1492.3999999999999</v>
      </c>
      <c r="H40" s="9">
        <f t="shared" si="16"/>
        <v>0</v>
      </c>
      <c r="I40" s="9">
        <f t="shared" si="16"/>
        <v>0</v>
      </c>
      <c r="J40" s="9">
        <f t="shared" si="16"/>
        <v>1492.3999999999999</v>
      </c>
      <c r="K40" s="9">
        <f t="shared" si="16"/>
        <v>1492.3999999999999</v>
      </c>
      <c r="L40" s="9">
        <f t="shared" si="16"/>
        <v>0</v>
      </c>
      <c r="M40" s="9">
        <f t="shared" si="16"/>
        <v>0</v>
      </c>
      <c r="N40" s="9">
        <f t="shared" si="16"/>
        <v>1492.3999999999999</v>
      </c>
      <c r="O40" s="81">
        <f t="shared" si="16"/>
        <v>1492.3999999999999</v>
      </c>
      <c r="P40" s="81">
        <f t="shared" si="16"/>
        <v>0</v>
      </c>
      <c r="Q40" s="81">
        <f t="shared" si="16"/>
        <v>0</v>
      </c>
    </row>
    <row r="41" spans="1:17" ht="59.25" customHeight="1">
      <c r="A41" s="111" t="s">
        <v>301</v>
      </c>
      <c r="B41" s="112" t="s">
        <v>113</v>
      </c>
      <c r="C41" s="112" t="s">
        <v>114</v>
      </c>
      <c r="D41" s="112" t="s">
        <v>482</v>
      </c>
      <c r="E41" s="112"/>
      <c r="F41" s="9">
        <f t="shared" si="16"/>
        <v>1492.3999999999999</v>
      </c>
      <c r="G41" s="9">
        <f t="shared" si="16"/>
        <v>1492.3999999999999</v>
      </c>
      <c r="H41" s="9">
        <f t="shared" si="16"/>
        <v>0</v>
      </c>
      <c r="I41" s="9">
        <f t="shared" si="16"/>
        <v>0</v>
      </c>
      <c r="J41" s="9">
        <f t="shared" si="16"/>
        <v>1492.3999999999999</v>
      </c>
      <c r="K41" s="9">
        <f t="shared" si="16"/>
        <v>1492.3999999999999</v>
      </c>
      <c r="L41" s="9">
        <f t="shared" si="16"/>
        <v>0</v>
      </c>
      <c r="M41" s="9">
        <f t="shared" si="16"/>
        <v>0</v>
      </c>
      <c r="N41" s="9">
        <f t="shared" si="16"/>
        <v>1492.3999999999999</v>
      </c>
      <c r="O41" s="81">
        <f t="shared" si="16"/>
        <v>1492.3999999999999</v>
      </c>
      <c r="P41" s="81">
        <f t="shared" si="16"/>
        <v>0</v>
      </c>
      <c r="Q41" s="81">
        <f t="shared" si="16"/>
        <v>0</v>
      </c>
    </row>
    <row r="42" spans="1:17" ht="138" customHeight="1">
      <c r="A42" s="111" t="s">
        <v>404</v>
      </c>
      <c r="B42" s="112" t="s">
        <v>113</v>
      </c>
      <c r="C42" s="112" t="s">
        <v>114</v>
      </c>
      <c r="D42" s="112" t="s">
        <v>483</v>
      </c>
      <c r="E42" s="112"/>
      <c r="F42" s="9">
        <f aca="true" t="shared" si="17" ref="F42:Q42">F43+F44</f>
        <v>1492.3999999999999</v>
      </c>
      <c r="G42" s="9">
        <f t="shared" si="17"/>
        <v>1492.3999999999999</v>
      </c>
      <c r="H42" s="9">
        <f t="shared" si="17"/>
        <v>0</v>
      </c>
      <c r="I42" s="9">
        <f t="shared" si="17"/>
        <v>0</v>
      </c>
      <c r="J42" s="9">
        <f t="shared" si="17"/>
        <v>1492.3999999999999</v>
      </c>
      <c r="K42" s="9">
        <f t="shared" si="17"/>
        <v>1492.3999999999999</v>
      </c>
      <c r="L42" s="9">
        <f t="shared" si="17"/>
        <v>0</v>
      </c>
      <c r="M42" s="9">
        <f t="shared" si="17"/>
        <v>0</v>
      </c>
      <c r="N42" s="9">
        <f t="shared" si="17"/>
        <v>1492.3999999999999</v>
      </c>
      <c r="O42" s="81">
        <f t="shared" si="17"/>
        <v>1492.3999999999999</v>
      </c>
      <c r="P42" s="81">
        <f t="shared" si="17"/>
        <v>0</v>
      </c>
      <c r="Q42" s="81">
        <f t="shared" si="17"/>
        <v>0</v>
      </c>
    </row>
    <row r="43" spans="1:17" ht="21" customHeight="1">
      <c r="A43" s="111" t="s">
        <v>164</v>
      </c>
      <c r="B43" s="112" t="s">
        <v>113</v>
      </c>
      <c r="C43" s="112" t="s">
        <v>114</v>
      </c>
      <c r="D43" s="112" t="s">
        <v>483</v>
      </c>
      <c r="E43" s="112" t="s">
        <v>165</v>
      </c>
      <c r="F43" s="9">
        <f>G43+H43+I43</f>
        <v>1370.6</v>
      </c>
      <c r="G43" s="9">
        <f>1214+156.6</f>
        <v>1370.6</v>
      </c>
      <c r="H43" s="9"/>
      <c r="I43" s="9"/>
      <c r="J43" s="9">
        <f>K43+L43+M43</f>
        <v>1370.6</v>
      </c>
      <c r="K43" s="9">
        <f>1214+156.6</f>
        <v>1370.6</v>
      </c>
      <c r="L43" s="9"/>
      <c r="M43" s="9"/>
      <c r="N43" s="9">
        <f>O43+P43+Q43</f>
        <v>1370.6</v>
      </c>
      <c r="O43" s="81">
        <f>1214+156.6</f>
        <v>1370.6</v>
      </c>
      <c r="P43" s="85"/>
      <c r="Q43" s="85"/>
    </row>
    <row r="44" spans="1:17" ht="42.75" customHeight="1">
      <c r="A44" s="111" t="s">
        <v>87</v>
      </c>
      <c r="B44" s="112" t="s">
        <v>113</v>
      </c>
      <c r="C44" s="112" t="s">
        <v>114</v>
      </c>
      <c r="D44" s="112" t="s">
        <v>483</v>
      </c>
      <c r="E44" s="112" t="s">
        <v>168</v>
      </c>
      <c r="F44" s="9">
        <f>G44+H44+I44</f>
        <v>121.79999999999998</v>
      </c>
      <c r="G44" s="9">
        <f>278.4-156.6</f>
        <v>121.79999999999998</v>
      </c>
      <c r="H44" s="9"/>
      <c r="I44" s="9"/>
      <c r="J44" s="9">
        <f>K44+L44+M44</f>
        <v>121.79999999999998</v>
      </c>
      <c r="K44" s="9">
        <f>278.4-156.6</f>
        <v>121.79999999999998</v>
      </c>
      <c r="L44" s="9"/>
      <c r="M44" s="9"/>
      <c r="N44" s="9">
        <f>O44+P44+Q44</f>
        <v>121.79999999999998</v>
      </c>
      <c r="O44" s="81">
        <f>278.4-156.6</f>
        <v>121.79999999999998</v>
      </c>
      <c r="P44" s="85"/>
      <c r="Q44" s="85"/>
    </row>
    <row r="45" spans="1:17" ht="45" customHeight="1">
      <c r="A45" s="111" t="s">
        <v>556</v>
      </c>
      <c r="B45" s="112" t="s">
        <v>113</v>
      </c>
      <c r="C45" s="112" t="s">
        <v>114</v>
      </c>
      <c r="D45" s="112" t="s">
        <v>246</v>
      </c>
      <c r="E45" s="112"/>
      <c r="F45" s="9">
        <f aca="true" t="shared" si="18" ref="F45:Q46">F46</f>
        <v>1816.5</v>
      </c>
      <c r="G45" s="9">
        <f t="shared" si="18"/>
        <v>301.20000000000005</v>
      </c>
      <c r="H45" s="9">
        <f t="shared" si="18"/>
        <v>1515.3</v>
      </c>
      <c r="I45" s="9">
        <f t="shared" si="18"/>
        <v>0</v>
      </c>
      <c r="J45" s="9">
        <f t="shared" si="18"/>
        <v>1817.1</v>
      </c>
      <c r="K45" s="9">
        <f t="shared" si="18"/>
        <v>301.8</v>
      </c>
      <c r="L45" s="9">
        <f t="shared" si="18"/>
        <v>1515.3</v>
      </c>
      <c r="M45" s="9">
        <f t="shared" si="18"/>
        <v>0</v>
      </c>
      <c r="N45" s="9">
        <f t="shared" si="18"/>
        <v>1817.6999999999998</v>
      </c>
      <c r="O45" s="81">
        <f t="shared" si="18"/>
        <v>302.4</v>
      </c>
      <c r="P45" s="81">
        <f t="shared" si="18"/>
        <v>1515.3</v>
      </c>
      <c r="Q45" s="81">
        <f t="shared" si="18"/>
        <v>0</v>
      </c>
    </row>
    <row r="46" spans="1:17" ht="27.75" customHeight="1">
      <c r="A46" s="111" t="s">
        <v>557</v>
      </c>
      <c r="B46" s="112" t="s">
        <v>113</v>
      </c>
      <c r="C46" s="112" t="s">
        <v>114</v>
      </c>
      <c r="D46" s="112" t="s">
        <v>553</v>
      </c>
      <c r="E46" s="112"/>
      <c r="F46" s="9">
        <f t="shared" si="18"/>
        <v>1816.5</v>
      </c>
      <c r="G46" s="9">
        <f t="shared" si="18"/>
        <v>301.20000000000005</v>
      </c>
      <c r="H46" s="9">
        <f t="shared" si="18"/>
        <v>1515.3</v>
      </c>
      <c r="I46" s="9">
        <f t="shared" si="18"/>
        <v>0</v>
      </c>
      <c r="J46" s="9">
        <f t="shared" si="18"/>
        <v>1817.1</v>
      </c>
      <c r="K46" s="9">
        <f t="shared" si="18"/>
        <v>301.8</v>
      </c>
      <c r="L46" s="9">
        <f t="shared" si="18"/>
        <v>1515.3</v>
      </c>
      <c r="M46" s="9">
        <f t="shared" si="18"/>
        <v>0</v>
      </c>
      <c r="N46" s="9">
        <f t="shared" si="18"/>
        <v>1817.6999999999998</v>
      </c>
      <c r="O46" s="81">
        <f t="shared" si="18"/>
        <v>302.4</v>
      </c>
      <c r="P46" s="81">
        <f t="shared" si="18"/>
        <v>1515.3</v>
      </c>
      <c r="Q46" s="81">
        <f t="shared" si="18"/>
        <v>0</v>
      </c>
    </row>
    <row r="47" spans="1:17" ht="39" customHeight="1">
      <c r="A47" s="111" t="s">
        <v>558</v>
      </c>
      <c r="B47" s="112" t="s">
        <v>113</v>
      </c>
      <c r="C47" s="112" t="s">
        <v>114</v>
      </c>
      <c r="D47" s="112" t="s">
        <v>554</v>
      </c>
      <c r="E47" s="112"/>
      <c r="F47" s="9">
        <f aca="true" t="shared" si="19" ref="F47:Q47">F51+F48</f>
        <v>1816.5</v>
      </c>
      <c r="G47" s="9">
        <f t="shared" si="19"/>
        <v>301.20000000000005</v>
      </c>
      <c r="H47" s="9">
        <f t="shared" si="19"/>
        <v>1515.3</v>
      </c>
      <c r="I47" s="9">
        <f t="shared" si="19"/>
        <v>0</v>
      </c>
      <c r="J47" s="9">
        <f t="shared" si="19"/>
        <v>1817.1</v>
      </c>
      <c r="K47" s="9">
        <f t="shared" si="19"/>
        <v>301.8</v>
      </c>
      <c r="L47" s="9">
        <f t="shared" si="19"/>
        <v>1515.3</v>
      </c>
      <c r="M47" s="9">
        <f t="shared" si="19"/>
        <v>0</v>
      </c>
      <c r="N47" s="9">
        <f t="shared" si="19"/>
        <v>1817.6999999999998</v>
      </c>
      <c r="O47" s="81">
        <f t="shared" si="19"/>
        <v>302.4</v>
      </c>
      <c r="P47" s="81">
        <f t="shared" si="19"/>
        <v>1515.3</v>
      </c>
      <c r="Q47" s="81">
        <f t="shared" si="19"/>
        <v>0</v>
      </c>
    </row>
    <row r="48" spans="1:17" ht="26.25" customHeight="1">
      <c r="A48" s="111" t="s">
        <v>178</v>
      </c>
      <c r="B48" s="112" t="s">
        <v>113</v>
      </c>
      <c r="C48" s="112" t="s">
        <v>114</v>
      </c>
      <c r="D48" s="112" t="s">
        <v>561</v>
      </c>
      <c r="E48" s="112"/>
      <c r="F48" s="9">
        <f aca="true" t="shared" si="20" ref="F48:Q48">F49+F50</f>
        <v>1515.3</v>
      </c>
      <c r="G48" s="9">
        <f t="shared" si="20"/>
        <v>0</v>
      </c>
      <c r="H48" s="9">
        <f t="shared" si="20"/>
        <v>1515.3</v>
      </c>
      <c r="I48" s="9">
        <f t="shared" si="20"/>
        <v>0</v>
      </c>
      <c r="J48" s="9">
        <f t="shared" si="20"/>
        <v>1515.3</v>
      </c>
      <c r="K48" s="9">
        <f t="shared" si="20"/>
        <v>0</v>
      </c>
      <c r="L48" s="9">
        <f t="shared" si="20"/>
        <v>1515.3</v>
      </c>
      <c r="M48" s="9">
        <f t="shared" si="20"/>
        <v>0</v>
      </c>
      <c r="N48" s="9">
        <f t="shared" si="20"/>
        <v>1515.3</v>
      </c>
      <c r="O48" s="81">
        <f t="shared" si="20"/>
        <v>0</v>
      </c>
      <c r="P48" s="81">
        <f t="shared" si="20"/>
        <v>1515.3</v>
      </c>
      <c r="Q48" s="81">
        <f t="shared" si="20"/>
        <v>0</v>
      </c>
    </row>
    <row r="49" spans="1:17" ht="21.75" customHeight="1">
      <c r="A49" s="111" t="s">
        <v>164</v>
      </c>
      <c r="B49" s="112" t="s">
        <v>113</v>
      </c>
      <c r="C49" s="112" t="s">
        <v>114</v>
      </c>
      <c r="D49" s="112" t="s">
        <v>561</v>
      </c>
      <c r="E49" s="112" t="s">
        <v>165</v>
      </c>
      <c r="F49" s="9">
        <f>G49+H49+I49</f>
        <v>1345.3</v>
      </c>
      <c r="G49" s="9"/>
      <c r="H49" s="9">
        <v>1345.3</v>
      </c>
      <c r="I49" s="9"/>
      <c r="J49" s="9">
        <f>K49+L49+M49</f>
        <v>1345.3</v>
      </c>
      <c r="K49" s="9"/>
      <c r="L49" s="9">
        <v>1345.3</v>
      </c>
      <c r="M49" s="9"/>
      <c r="N49" s="9">
        <f>O49+P49+Q49</f>
        <v>1345.3</v>
      </c>
      <c r="O49" s="81"/>
      <c r="P49" s="81">
        <v>1345.3</v>
      </c>
      <c r="Q49" s="81"/>
    </row>
    <row r="50" spans="1:17" ht="38.25" customHeight="1">
      <c r="A50" s="111" t="s">
        <v>87</v>
      </c>
      <c r="B50" s="112" t="s">
        <v>113</v>
      </c>
      <c r="C50" s="112" t="s">
        <v>114</v>
      </c>
      <c r="D50" s="112" t="s">
        <v>561</v>
      </c>
      <c r="E50" s="112" t="s">
        <v>168</v>
      </c>
      <c r="F50" s="9">
        <f>G50+H50+I50</f>
        <v>170</v>
      </c>
      <c r="G50" s="9"/>
      <c r="H50" s="9">
        <v>170</v>
      </c>
      <c r="I50" s="9"/>
      <c r="J50" s="9">
        <f>K50+L50+M50</f>
        <v>170</v>
      </c>
      <c r="K50" s="9"/>
      <c r="L50" s="9">
        <v>170</v>
      </c>
      <c r="M50" s="9"/>
      <c r="N50" s="9">
        <f>O50+P50+Q50</f>
        <v>170</v>
      </c>
      <c r="O50" s="81"/>
      <c r="P50" s="81">
        <v>170</v>
      </c>
      <c r="Q50" s="81"/>
    </row>
    <row r="51" spans="1:17" ht="81.75" customHeight="1">
      <c r="A51" s="114" t="s">
        <v>208</v>
      </c>
      <c r="B51" s="112" t="s">
        <v>113</v>
      </c>
      <c r="C51" s="112" t="s">
        <v>114</v>
      </c>
      <c r="D51" s="112" t="s">
        <v>555</v>
      </c>
      <c r="E51" s="112"/>
      <c r="F51" s="9">
        <f aca="true" t="shared" si="21" ref="F51:Q51">F52+F53</f>
        <v>301.20000000000005</v>
      </c>
      <c r="G51" s="9">
        <f t="shared" si="21"/>
        <v>301.20000000000005</v>
      </c>
      <c r="H51" s="9">
        <f t="shared" si="21"/>
        <v>0</v>
      </c>
      <c r="I51" s="9">
        <f t="shared" si="21"/>
        <v>0</v>
      </c>
      <c r="J51" s="9">
        <f t="shared" si="21"/>
        <v>301.8</v>
      </c>
      <c r="K51" s="9">
        <f t="shared" si="21"/>
        <v>301.8</v>
      </c>
      <c r="L51" s="9">
        <f t="shared" si="21"/>
        <v>0</v>
      </c>
      <c r="M51" s="9">
        <f t="shared" si="21"/>
        <v>0</v>
      </c>
      <c r="N51" s="9">
        <f t="shared" si="21"/>
        <v>302.4</v>
      </c>
      <c r="O51" s="81">
        <f t="shared" si="21"/>
        <v>302.4</v>
      </c>
      <c r="P51" s="81">
        <f t="shared" si="21"/>
        <v>0</v>
      </c>
      <c r="Q51" s="81">
        <f t="shared" si="21"/>
        <v>0</v>
      </c>
    </row>
    <row r="52" spans="1:17" ht="25.5" customHeight="1">
      <c r="A52" s="111" t="s">
        <v>164</v>
      </c>
      <c r="B52" s="112" t="s">
        <v>113</v>
      </c>
      <c r="C52" s="112" t="s">
        <v>114</v>
      </c>
      <c r="D52" s="112" t="s">
        <v>555</v>
      </c>
      <c r="E52" s="112" t="s">
        <v>165</v>
      </c>
      <c r="F52" s="9">
        <f>G52+H52+I52</f>
        <v>150.8</v>
      </c>
      <c r="G52" s="9">
        <v>150.8</v>
      </c>
      <c r="H52" s="9"/>
      <c r="I52" s="9"/>
      <c r="J52" s="9">
        <f>K52+L51+M52</f>
        <v>150.8</v>
      </c>
      <c r="K52" s="9">
        <v>150.8</v>
      </c>
      <c r="L52" s="9"/>
      <c r="M52" s="9"/>
      <c r="N52" s="9">
        <f>O52+P51+Q52</f>
        <v>150.8</v>
      </c>
      <c r="O52" s="81">
        <v>150.8</v>
      </c>
      <c r="P52" s="91"/>
      <c r="Q52" s="91"/>
    </row>
    <row r="53" spans="1:17" ht="44.25" customHeight="1">
      <c r="A53" s="111" t="s">
        <v>87</v>
      </c>
      <c r="B53" s="112" t="s">
        <v>113</v>
      </c>
      <c r="C53" s="112" t="s">
        <v>114</v>
      </c>
      <c r="D53" s="112" t="s">
        <v>555</v>
      </c>
      <c r="E53" s="112" t="s">
        <v>168</v>
      </c>
      <c r="F53" s="9">
        <f>G53+H53+I53</f>
        <v>150.4</v>
      </c>
      <c r="G53" s="9">
        <v>150.4</v>
      </c>
      <c r="H53" s="9"/>
      <c r="I53" s="9"/>
      <c r="J53" s="9">
        <f>K53+L52+M53</f>
        <v>151</v>
      </c>
      <c r="K53" s="9">
        <v>151</v>
      </c>
      <c r="L53" s="9"/>
      <c r="M53" s="9"/>
      <c r="N53" s="9">
        <f>O53+P52+Q53</f>
        <v>151.6</v>
      </c>
      <c r="O53" s="81">
        <v>151.6</v>
      </c>
      <c r="P53" s="91"/>
      <c r="Q53" s="91"/>
    </row>
    <row r="54" spans="1:17" ht="40.5" customHeight="1">
      <c r="A54" s="111" t="s">
        <v>523</v>
      </c>
      <c r="B54" s="112" t="s">
        <v>113</v>
      </c>
      <c r="C54" s="112" t="s">
        <v>114</v>
      </c>
      <c r="D54" s="113" t="s">
        <v>231</v>
      </c>
      <c r="E54" s="112"/>
      <c r="F54" s="9">
        <f aca="true" t="shared" si="22" ref="F54:Q56">F55</f>
        <v>1326.8</v>
      </c>
      <c r="G54" s="9">
        <f t="shared" si="22"/>
        <v>1326.8</v>
      </c>
      <c r="H54" s="9">
        <f t="shared" si="22"/>
        <v>0</v>
      </c>
      <c r="I54" s="9">
        <f t="shared" si="22"/>
        <v>0</v>
      </c>
      <c r="J54" s="9">
        <f t="shared" si="22"/>
        <v>1326.8</v>
      </c>
      <c r="K54" s="9">
        <f t="shared" si="22"/>
        <v>1326.8</v>
      </c>
      <c r="L54" s="9">
        <f t="shared" si="22"/>
        <v>0</v>
      </c>
      <c r="M54" s="9">
        <f t="shared" si="22"/>
        <v>0</v>
      </c>
      <c r="N54" s="9">
        <f t="shared" si="22"/>
        <v>1326.8</v>
      </c>
      <c r="O54" s="81">
        <f t="shared" si="22"/>
        <v>1326.8</v>
      </c>
      <c r="P54" s="81">
        <f t="shared" si="22"/>
        <v>0</v>
      </c>
      <c r="Q54" s="81">
        <f t="shared" si="22"/>
        <v>0</v>
      </c>
    </row>
    <row r="55" spans="1:17" ht="24" customHeight="1">
      <c r="A55" s="111" t="s">
        <v>185</v>
      </c>
      <c r="B55" s="112" t="s">
        <v>113</v>
      </c>
      <c r="C55" s="112" t="s">
        <v>114</v>
      </c>
      <c r="D55" s="113" t="s">
        <v>61</v>
      </c>
      <c r="E55" s="112"/>
      <c r="F55" s="9">
        <f t="shared" si="22"/>
        <v>1326.8</v>
      </c>
      <c r="G55" s="9">
        <f t="shared" si="22"/>
        <v>1326.8</v>
      </c>
      <c r="H55" s="9">
        <f t="shared" si="22"/>
        <v>0</v>
      </c>
      <c r="I55" s="9">
        <f t="shared" si="22"/>
        <v>0</v>
      </c>
      <c r="J55" s="9">
        <f t="shared" si="22"/>
        <v>1326.8</v>
      </c>
      <c r="K55" s="9">
        <f t="shared" si="22"/>
        <v>1326.8</v>
      </c>
      <c r="L55" s="9">
        <f t="shared" si="22"/>
        <v>0</v>
      </c>
      <c r="M55" s="9">
        <f t="shared" si="22"/>
        <v>0</v>
      </c>
      <c r="N55" s="9">
        <f t="shared" si="22"/>
        <v>1326.8</v>
      </c>
      <c r="O55" s="81">
        <f t="shared" si="22"/>
        <v>1326.8</v>
      </c>
      <c r="P55" s="81">
        <f t="shared" si="22"/>
        <v>0</v>
      </c>
      <c r="Q55" s="81">
        <f t="shared" si="22"/>
        <v>0</v>
      </c>
    </row>
    <row r="56" spans="1:17" ht="45.75" customHeight="1">
      <c r="A56" s="111" t="s">
        <v>379</v>
      </c>
      <c r="B56" s="112" t="s">
        <v>113</v>
      </c>
      <c r="C56" s="112" t="s">
        <v>114</v>
      </c>
      <c r="D56" s="113" t="s">
        <v>378</v>
      </c>
      <c r="E56" s="112"/>
      <c r="F56" s="9">
        <f t="shared" si="22"/>
        <v>1326.8</v>
      </c>
      <c r="G56" s="9">
        <f t="shared" si="22"/>
        <v>1326.8</v>
      </c>
      <c r="H56" s="9">
        <f t="shared" si="22"/>
        <v>0</v>
      </c>
      <c r="I56" s="9">
        <f t="shared" si="22"/>
        <v>0</v>
      </c>
      <c r="J56" s="9">
        <f t="shared" si="22"/>
        <v>1326.8</v>
      </c>
      <c r="K56" s="9">
        <f t="shared" si="22"/>
        <v>1326.8</v>
      </c>
      <c r="L56" s="9">
        <f t="shared" si="22"/>
        <v>0</v>
      </c>
      <c r="M56" s="9">
        <f t="shared" si="22"/>
        <v>0</v>
      </c>
      <c r="N56" s="9">
        <f t="shared" si="22"/>
        <v>1326.8</v>
      </c>
      <c r="O56" s="81">
        <f t="shared" si="22"/>
        <v>1326.8</v>
      </c>
      <c r="P56" s="81">
        <f t="shared" si="22"/>
        <v>0</v>
      </c>
      <c r="Q56" s="81">
        <f t="shared" si="22"/>
        <v>0</v>
      </c>
    </row>
    <row r="57" spans="1:17" ht="94.5" customHeight="1">
      <c r="A57" s="111" t="s">
        <v>405</v>
      </c>
      <c r="B57" s="112" t="s">
        <v>113</v>
      </c>
      <c r="C57" s="112" t="s">
        <v>114</v>
      </c>
      <c r="D57" s="113" t="s">
        <v>406</v>
      </c>
      <c r="E57" s="112"/>
      <c r="F57" s="9">
        <f aca="true" t="shared" si="23" ref="F57:Q57">F58+F59</f>
        <v>1326.8</v>
      </c>
      <c r="G57" s="9">
        <f t="shared" si="23"/>
        <v>1326.8</v>
      </c>
      <c r="H57" s="9">
        <f t="shared" si="23"/>
        <v>0</v>
      </c>
      <c r="I57" s="9">
        <f t="shared" si="23"/>
        <v>0</v>
      </c>
      <c r="J57" s="9">
        <f t="shared" si="23"/>
        <v>1326.8</v>
      </c>
      <c r="K57" s="9">
        <f t="shared" si="23"/>
        <v>1326.8</v>
      </c>
      <c r="L57" s="9">
        <f t="shared" si="23"/>
        <v>0</v>
      </c>
      <c r="M57" s="9">
        <f t="shared" si="23"/>
        <v>0</v>
      </c>
      <c r="N57" s="9">
        <f t="shared" si="23"/>
        <v>1326.8</v>
      </c>
      <c r="O57" s="81">
        <f t="shared" si="23"/>
        <v>1326.8</v>
      </c>
      <c r="P57" s="81">
        <f t="shared" si="23"/>
        <v>0</v>
      </c>
      <c r="Q57" s="81">
        <f t="shared" si="23"/>
        <v>0</v>
      </c>
    </row>
    <row r="58" spans="1:17" ht="23.25" customHeight="1">
      <c r="A58" s="111" t="s">
        <v>164</v>
      </c>
      <c r="B58" s="112" t="s">
        <v>113</v>
      </c>
      <c r="C58" s="112" t="s">
        <v>114</v>
      </c>
      <c r="D58" s="113" t="s">
        <v>406</v>
      </c>
      <c r="E58" s="112" t="s">
        <v>165</v>
      </c>
      <c r="F58" s="9">
        <f>G58+H58+I58</f>
        <v>953.8</v>
      </c>
      <c r="G58" s="9">
        <v>953.8</v>
      </c>
      <c r="H58" s="9"/>
      <c r="I58" s="9"/>
      <c r="J58" s="9">
        <f>K58+L58+M58</f>
        <v>953.8</v>
      </c>
      <c r="K58" s="9">
        <v>953.8</v>
      </c>
      <c r="L58" s="9"/>
      <c r="M58" s="9"/>
      <c r="N58" s="9">
        <f>O58+P58+Q58</f>
        <v>953.8</v>
      </c>
      <c r="O58" s="81">
        <v>953.8</v>
      </c>
      <c r="P58" s="85"/>
      <c r="Q58" s="85"/>
    </row>
    <row r="59" spans="1:17" ht="38.25" customHeight="1">
      <c r="A59" s="111" t="s">
        <v>87</v>
      </c>
      <c r="B59" s="112" t="s">
        <v>113</v>
      </c>
      <c r="C59" s="112" t="s">
        <v>114</v>
      </c>
      <c r="D59" s="113" t="s">
        <v>406</v>
      </c>
      <c r="E59" s="112" t="s">
        <v>168</v>
      </c>
      <c r="F59" s="9">
        <f>G59+H59+I59</f>
        <v>373</v>
      </c>
      <c r="G59" s="9">
        <v>373</v>
      </c>
      <c r="H59" s="9"/>
      <c r="I59" s="9"/>
      <c r="J59" s="9">
        <f>K59+L59+M59</f>
        <v>373</v>
      </c>
      <c r="K59" s="9">
        <v>373</v>
      </c>
      <c r="L59" s="9"/>
      <c r="M59" s="9"/>
      <c r="N59" s="9">
        <f>O59+P59+Q59</f>
        <v>373</v>
      </c>
      <c r="O59" s="81">
        <v>373</v>
      </c>
      <c r="P59" s="85"/>
      <c r="Q59" s="85"/>
    </row>
    <row r="60" spans="1:17" ht="39.75" customHeight="1">
      <c r="A60" s="111" t="s">
        <v>582</v>
      </c>
      <c r="B60" s="112" t="s">
        <v>113</v>
      </c>
      <c r="C60" s="112" t="s">
        <v>114</v>
      </c>
      <c r="D60" s="113" t="s">
        <v>583</v>
      </c>
      <c r="E60" s="112"/>
      <c r="F60" s="9">
        <f>F61+F66+F84+F64</f>
        <v>35955.50000000001</v>
      </c>
      <c r="G60" s="9">
        <f aca="true" t="shared" si="24" ref="G60:Q60">G61+G66+G84+G64</f>
        <v>22.9</v>
      </c>
      <c r="H60" s="9">
        <f t="shared" si="24"/>
        <v>35452.3</v>
      </c>
      <c r="I60" s="9">
        <f t="shared" si="24"/>
        <v>480.3</v>
      </c>
      <c r="J60" s="9">
        <f t="shared" si="24"/>
        <v>36455.50000000001</v>
      </c>
      <c r="K60" s="9">
        <f t="shared" si="24"/>
        <v>22.9</v>
      </c>
      <c r="L60" s="9">
        <f t="shared" si="24"/>
        <v>35952.3</v>
      </c>
      <c r="M60" s="9">
        <f t="shared" si="24"/>
        <v>480.3</v>
      </c>
      <c r="N60" s="9">
        <f t="shared" si="24"/>
        <v>35955.50000000001</v>
      </c>
      <c r="O60" s="81">
        <f t="shared" si="24"/>
        <v>22.9</v>
      </c>
      <c r="P60" s="81">
        <f t="shared" si="24"/>
        <v>35452.3</v>
      </c>
      <c r="Q60" s="81">
        <f t="shared" si="24"/>
        <v>480.3</v>
      </c>
    </row>
    <row r="61" spans="1:17" ht="43.5" customHeight="1">
      <c r="A61" s="111" t="s">
        <v>584</v>
      </c>
      <c r="B61" s="112" t="s">
        <v>113</v>
      </c>
      <c r="C61" s="112" t="s">
        <v>114</v>
      </c>
      <c r="D61" s="113" t="s">
        <v>585</v>
      </c>
      <c r="E61" s="112"/>
      <c r="F61" s="9">
        <f aca="true" t="shared" si="25" ref="F61:Q62">F62</f>
        <v>100</v>
      </c>
      <c r="G61" s="9">
        <f t="shared" si="25"/>
        <v>0</v>
      </c>
      <c r="H61" s="9">
        <f t="shared" si="25"/>
        <v>100</v>
      </c>
      <c r="I61" s="9">
        <f t="shared" si="25"/>
        <v>0</v>
      </c>
      <c r="J61" s="9">
        <f t="shared" si="25"/>
        <v>100</v>
      </c>
      <c r="K61" s="9">
        <f t="shared" si="25"/>
        <v>0</v>
      </c>
      <c r="L61" s="9">
        <f t="shared" si="25"/>
        <v>100</v>
      </c>
      <c r="M61" s="9">
        <f t="shared" si="25"/>
        <v>0</v>
      </c>
      <c r="N61" s="9">
        <f t="shared" si="25"/>
        <v>100</v>
      </c>
      <c r="O61" s="81">
        <f t="shared" si="25"/>
        <v>0</v>
      </c>
      <c r="P61" s="81">
        <f t="shared" si="25"/>
        <v>100</v>
      </c>
      <c r="Q61" s="81">
        <f t="shared" si="25"/>
        <v>0</v>
      </c>
    </row>
    <row r="62" spans="1:17" ht="26.25" customHeight="1">
      <c r="A62" s="111" t="s">
        <v>178</v>
      </c>
      <c r="B62" s="112" t="s">
        <v>113</v>
      </c>
      <c r="C62" s="112" t="s">
        <v>114</v>
      </c>
      <c r="D62" s="113" t="s">
        <v>586</v>
      </c>
      <c r="E62" s="112"/>
      <c r="F62" s="9">
        <f t="shared" si="25"/>
        <v>100</v>
      </c>
      <c r="G62" s="9">
        <f t="shared" si="25"/>
        <v>0</v>
      </c>
      <c r="H62" s="9">
        <f t="shared" si="25"/>
        <v>100</v>
      </c>
      <c r="I62" s="9">
        <f t="shared" si="25"/>
        <v>0</v>
      </c>
      <c r="J62" s="9">
        <f t="shared" si="25"/>
        <v>100</v>
      </c>
      <c r="K62" s="9">
        <f t="shared" si="25"/>
        <v>0</v>
      </c>
      <c r="L62" s="9">
        <f t="shared" si="25"/>
        <v>100</v>
      </c>
      <c r="M62" s="9">
        <f t="shared" si="25"/>
        <v>0</v>
      </c>
      <c r="N62" s="9">
        <f t="shared" si="25"/>
        <v>100</v>
      </c>
      <c r="O62" s="81">
        <f t="shared" si="25"/>
        <v>0</v>
      </c>
      <c r="P62" s="81">
        <f t="shared" si="25"/>
        <v>100</v>
      </c>
      <c r="Q62" s="81">
        <f t="shared" si="25"/>
        <v>0</v>
      </c>
    </row>
    <row r="63" spans="1:17" ht="42.75" customHeight="1">
      <c r="A63" s="111" t="s">
        <v>87</v>
      </c>
      <c r="B63" s="112" t="s">
        <v>113</v>
      </c>
      <c r="C63" s="112" t="s">
        <v>114</v>
      </c>
      <c r="D63" s="113" t="s">
        <v>586</v>
      </c>
      <c r="E63" s="112" t="s">
        <v>168</v>
      </c>
      <c r="F63" s="9">
        <f>G63+H63+I63</f>
        <v>100</v>
      </c>
      <c r="G63" s="9"/>
      <c r="H63" s="9">
        <v>100</v>
      </c>
      <c r="I63" s="9"/>
      <c r="J63" s="9">
        <f>K63+L63+M63</f>
        <v>100</v>
      </c>
      <c r="K63" s="9"/>
      <c r="L63" s="9">
        <v>100</v>
      </c>
      <c r="M63" s="9"/>
      <c r="N63" s="9">
        <f>O63+P63+Q63</f>
        <v>100</v>
      </c>
      <c r="O63" s="81"/>
      <c r="P63" s="85">
        <v>100</v>
      </c>
      <c r="Q63" s="85"/>
    </row>
    <row r="64" spans="1:17" ht="42.75" customHeight="1">
      <c r="A64" s="111" t="s">
        <v>364</v>
      </c>
      <c r="B64" s="112" t="s">
        <v>113</v>
      </c>
      <c r="C64" s="112" t="s">
        <v>114</v>
      </c>
      <c r="D64" s="113" t="s">
        <v>608</v>
      </c>
      <c r="E64" s="112"/>
      <c r="F64" s="9">
        <f>F65</f>
        <v>15.7</v>
      </c>
      <c r="G64" s="9">
        <f aca="true" t="shared" si="26" ref="G64:Q64">G65</f>
        <v>0</v>
      </c>
      <c r="H64" s="9">
        <f t="shared" si="26"/>
        <v>0</v>
      </c>
      <c r="I64" s="9">
        <f t="shared" si="26"/>
        <v>15.7</v>
      </c>
      <c r="J64" s="9">
        <f t="shared" si="26"/>
        <v>15.7</v>
      </c>
      <c r="K64" s="9">
        <f t="shared" si="26"/>
        <v>0</v>
      </c>
      <c r="L64" s="9">
        <f t="shared" si="26"/>
        <v>0</v>
      </c>
      <c r="M64" s="9">
        <f t="shared" si="26"/>
        <v>15.7</v>
      </c>
      <c r="N64" s="9">
        <f t="shared" si="26"/>
        <v>15.7</v>
      </c>
      <c r="O64" s="81">
        <f t="shared" si="26"/>
        <v>0</v>
      </c>
      <c r="P64" s="81">
        <f t="shared" si="26"/>
        <v>0</v>
      </c>
      <c r="Q64" s="81">
        <f t="shared" si="26"/>
        <v>15.7</v>
      </c>
    </row>
    <row r="65" spans="1:17" ht="45" customHeight="1">
      <c r="A65" s="111" t="s">
        <v>87</v>
      </c>
      <c r="B65" s="112" t="s">
        <v>113</v>
      </c>
      <c r="C65" s="112" t="s">
        <v>114</v>
      </c>
      <c r="D65" s="113" t="s">
        <v>608</v>
      </c>
      <c r="E65" s="112" t="s">
        <v>168</v>
      </c>
      <c r="F65" s="9">
        <f>G65+H65+I65</f>
        <v>15.7</v>
      </c>
      <c r="G65" s="9"/>
      <c r="H65" s="9"/>
      <c r="I65" s="9">
        <v>15.7</v>
      </c>
      <c r="J65" s="9">
        <f>K65+L65+M65</f>
        <v>15.7</v>
      </c>
      <c r="K65" s="9"/>
      <c r="L65" s="9"/>
      <c r="M65" s="9">
        <v>15.7</v>
      </c>
      <c r="N65" s="9">
        <f>O65+P65+Q65</f>
        <v>15.7</v>
      </c>
      <c r="O65" s="81"/>
      <c r="P65" s="85"/>
      <c r="Q65" s="81">
        <v>15.7</v>
      </c>
    </row>
    <row r="66" spans="1:17" ht="43.5" customHeight="1">
      <c r="A66" s="111" t="s">
        <v>587</v>
      </c>
      <c r="B66" s="112" t="s">
        <v>113</v>
      </c>
      <c r="C66" s="112" t="s">
        <v>114</v>
      </c>
      <c r="D66" s="113" t="s">
        <v>588</v>
      </c>
      <c r="E66" s="112"/>
      <c r="F66" s="9">
        <f>F67+F79+F81+F71+F73+F76</f>
        <v>34839.80000000001</v>
      </c>
      <c r="G66" s="9">
        <f aca="true" t="shared" si="27" ref="G66:Q66">G67+G79+G81+G71+G73+G76</f>
        <v>22.9</v>
      </c>
      <c r="H66" s="9">
        <f t="shared" si="27"/>
        <v>34352.3</v>
      </c>
      <c r="I66" s="9">
        <f t="shared" si="27"/>
        <v>464.6</v>
      </c>
      <c r="J66" s="9">
        <f t="shared" si="27"/>
        <v>35839.80000000001</v>
      </c>
      <c r="K66" s="9">
        <f t="shared" si="27"/>
        <v>22.9</v>
      </c>
      <c r="L66" s="9">
        <f t="shared" si="27"/>
        <v>35352.3</v>
      </c>
      <c r="M66" s="9">
        <f t="shared" si="27"/>
        <v>464.6</v>
      </c>
      <c r="N66" s="9">
        <f t="shared" si="27"/>
        <v>35339.80000000001</v>
      </c>
      <c r="O66" s="81">
        <f t="shared" si="27"/>
        <v>22.9</v>
      </c>
      <c r="P66" s="81">
        <f t="shared" si="27"/>
        <v>34852.3</v>
      </c>
      <c r="Q66" s="81">
        <f t="shared" si="27"/>
        <v>464.6</v>
      </c>
    </row>
    <row r="67" spans="1:17" ht="26.25" customHeight="1">
      <c r="A67" s="111" t="s">
        <v>178</v>
      </c>
      <c r="B67" s="112" t="s">
        <v>113</v>
      </c>
      <c r="C67" s="112" t="s">
        <v>114</v>
      </c>
      <c r="D67" s="113" t="s">
        <v>589</v>
      </c>
      <c r="E67" s="112"/>
      <c r="F67" s="9">
        <f>F68+F69+F70</f>
        <v>26242.2</v>
      </c>
      <c r="G67" s="9">
        <f aca="true" t="shared" si="28" ref="G67:Q67">G68+G69+G70</f>
        <v>0</v>
      </c>
      <c r="H67" s="9">
        <f t="shared" si="28"/>
        <v>26242.2</v>
      </c>
      <c r="I67" s="9">
        <f t="shared" si="28"/>
        <v>0</v>
      </c>
      <c r="J67" s="9">
        <f t="shared" si="28"/>
        <v>27410.7</v>
      </c>
      <c r="K67" s="9">
        <f t="shared" si="28"/>
        <v>0</v>
      </c>
      <c r="L67" s="9">
        <f t="shared" si="28"/>
        <v>27410.7</v>
      </c>
      <c r="M67" s="9">
        <f t="shared" si="28"/>
        <v>0</v>
      </c>
      <c r="N67" s="9">
        <f t="shared" si="28"/>
        <v>26910.7</v>
      </c>
      <c r="O67" s="81">
        <f t="shared" si="28"/>
        <v>0</v>
      </c>
      <c r="P67" s="81">
        <f t="shared" si="28"/>
        <v>26910.7</v>
      </c>
      <c r="Q67" s="81">
        <f t="shared" si="28"/>
        <v>0</v>
      </c>
    </row>
    <row r="68" spans="1:17" ht="25.5" customHeight="1">
      <c r="A68" s="111" t="s">
        <v>164</v>
      </c>
      <c r="B68" s="112" t="s">
        <v>113</v>
      </c>
      <c r="C68" s="112" t="s">
        <v>114</v>
      </c>
      <c r="D68" s="113" t="s">
        <v>589</v>
      </c>
      <c r="E68" s="112" t="s">
        <v>165</v>
      </c>
      <c r="F68" s="9">
        <f>G68+H68+I68</f>
        <v>21292.2</v>
      </c>
      <c r="G68" s="9"/>
      <c r="H68" s="9">
        <v>21292.2</v>
      </c>
      <c r="I68" s="9"/>
      <c r="J68" s="9">
        <f>K68+L68+M68</f>
        <v>21460.7</v>
      </c>
      <c r="K68" s="9"/>
      <c r="L68" s="9">
        <v>21460.7</v>
      </c>
      <c r="M68" s="9"/>
      <c r="N68" s="9">
        <f>O68+P68+Q68</f>
        <v>21460.7</v>
      </c>
      <c r="O68" s="81"/>
      <c r="P68" s="85">
        <v>21460.7</v>
      </c>
      <c r="Q68" s="85"/>
    </row>
    <row r="69" spans="1:17" ht="43.5" customHeight="1">
      <c r="A69" s="111" t="s">
        <v>87</v>
      </c>
      <c r="B69" s="112" t="s">
        <v>113</v>
      </c>
      <c r="C69" s="112" t="s">
        <v>114</v>
      </c>
      <c r="D69" s="113" t="s">
        <v>589</v>
      </c>
      <c r="E69" s="112" t="s">
        <v>168</v>
      </c>
      <c r="F69" s="9">
        <f>G69+H69+I69</f>
        <v>4850</v>
      </c>
      <c r="G69" s="9"/>
      <c r="H69" s="9">
        <v>4850</v>
      </c>
      <c r="I69" s="9"/>
      <c r="J69" s="9">
        <f>K69+L69+M69</f>
        <v>5850</v>
      </c>
      <c r="K69" s="9"/>
      <c r="L69" s="9">
        <v>5850</v>
      </c>
      <c r="M69" s="9"/>
      <c r="N69" s="9">
        <f>O69+P69+Q69</f>
        <v>5350</v>
      </c>
      <c r="O69" s="81"/>
      <c r="P69" s="85">
        <v>5350</v>
      </c>
      <c r="Q69" s="85"/>
    </row>
    <row r="70" spans="1:17" ht="21" customHeight="1">
      <c r="A70" s="111" t="s">
        <v>166</v>
      </c>
      <c r="B70" s="112" t="s">
        <v>113</v>
      </c>
      <c r="C70" s="112" t="s">
        <v>114</v>
      </c>
      <c r="D70" s="113" t="s">
        <v>589</v>
      </c>
      <c r="E70" s="112" t="s">
        <v>167</v>
      </c>
      <c r="F70" s="9">
        <f>G70+H70+I70</f>
        <v>100</v>
      </c>
      <c r="G70" s="9"/>
      <c r="H70" s="9">
        <v>100</v>
      </c>
      <c r="I70" s="9"/>
      <c r="J70" s="9">
        <f>K70+L70+M70</f>
        <v>100</v>
      </c>
      <c r="K70" s="9"/>
      <c r="L70" s="9">
        <v>100</v>
      </c>
      <c r="M70" s="9"/>
      <c r="N70" s="9">
        <f>O70+P70+Q70</f>
        <v>100</v>
      </c>
      <c r="O70" s="81"/>
      <c r="P70" s="85">
        <v>100</v>
      </c>
      <c r="Q70" s="85"/>
    </row>
    <row r="71" spans="1:17" ht="46.5" customHeight="1">
      <c r="A71" s="111" t="s">
        <v>364</v>
      </c>
      <c r="B71" s="112" t="s">
        <v>113</v>
      </c>
      <c r="C71" s="112" t="s">
        <v>114</v>
      </c>
      <c r="D71" s="113" t="s">
        <v>609</v>
      </c>
      <c r="E71" s="112"/>
      <c r="F71" s="9">
        <f>F72</f>
        <v>36.4</v>
      </c>
      <c r="G71" s="9">
        <f aca="true" t="shared" si="29" ref="G71:Q71">G72</f>
        <v>0</v>
      </c>
      <c r="H71" s="9">
        <f t="shared" si="29"/>
        <v>0</v>
      </c>
      <c r="I71" s="9">
        <f t="shared" si="29"/>
        <v>36.4</v>
      </c>
      <c r="J71" s="9">
        <f t="shared" si="29"/>
        <v>36.4</v>
      </c>
      <c r="K71" s="9">
        <f t="shared" si="29"/>
        <v>0</v>
      </c>
      <c r="L71" s="9">
        <f t="shared" si="29"/>
        <v>0</v>
      </c>
      <c r="M71" s="9">
        <f t="shared" si="29"/>
        <v>36.4</v>
      </c>
      <c r="N71" s="9">
        <f t="shared" si="29"/>
        <v>36.4</v>
      </c>
      <c r="O71" s="81">
        <f t="shared" si="29"/>
        <v>0</v>
      </c>
      <c r="P71" s="81">
        <f t="shared" si="29"/>
        <v>0</v>
      </c>
      <c r="Q71" s="81">
        <f t="shared" si="29"/>
        <v>36.4</v>
      </c>
    </row>
    <row r="72" spans="1:17" ht="47.25" customHeight="1">
      <c r="A72" s="111" t="s">
        <v>87</v>
      </c>
      <c r="B72" s="112" t="s">
        <v>113</v>
      </c>
      <c r="C72" s="112" t="s">
        <v>114</v>
      </c>
      <c r="D72" s="113" t="s">
        <v>609</v>
      </c>
      <c r="E72" s="112" t="s">
        <v>168</v>
      </c>
      <c r="F72" s="9">
        <f>G72+H72+I72</f>
        <v>36.4</v>
      </c>
      <c r="G72" s="9"/>
      <c r="H72" s="9"/>
      <c r="I72" s="9">
        <v>36.4</v>
      </c>
      <c r="J72" s="9">
        <f>K72+L72+M72</f>
        <v>36.4</v>
      </c>
      <c r="K72" s="9"/>
      <c r="L72" s="9"/>
      <c r="M72" s="9">
        <v>36.4</v>
      </c>
      <c r="N72" s="9">
        <f>O72+P72+Q72</f>
        <v>36.4</v>
      </c>
      <c r="O72" s="81"/>
      <c r="P72" s="85"/>
      <c r="Q72" s="81">
        <v>36.4</v>
      </c>
    </row>
    <row r="73" spans="1:17" ht="41.25" customHeight="1">
      <c r="A73" s="115" t="s">
        <v>570</v>
      </c>
      <c r="B73" s="112" t="s">
        <v>113</v>
      </c>
      <c r="C73" s="112" t="s">
        <v>114</v>
      </c>
      <c r="D73" s="113" t="s">
        <v>610</v>
      </c>
      <c r="E73" s="112"/>
      <c r="F73" s="9">
        <f>F74+F75</f>
        <v>177.4</v>
      </c>
      <c r="G73" s="9">
        <f aca="true" t="shared" si="30" ref="G73:Q73">G74+G75</f>
        <v>0</v>
      </c>
      <c r="H73" s="9">
        <f t="shared" si="30"/>
        <v>0</v>
      </c>
      <c r="I73" s="9">
        <f t="shared" si="30"/>
        <v>177.4</v>
      </c>
      <c r="J73" s="9">
        <f t="shared" si="30"/>
        <v>177.4</v>
      </c>
      <c r="K73" s="9">
        <f t="shared" si="30"/>
        <v>0</v>
      </c>
      <c r="L73" s="9">
        <f t="shared" si="30"/>
        <v>0</v>
      </c>
      <c r="M73" s="9">
        <f t="shared" si="30"/>
        <v>177.4</v>
      </c>
      <c r="N73" s="9">
        <f t="shared" si="30"/>
        <v>177.4</v>
      </c>
      <c r="O73" s="81">
        <f t="shared" si="30"/>
        <v>0</v>
      </c>
      <c r="P73" s="81">
        <f t="shared" si="30"/>
        <v>0</v>
      </c>
      <c r="Q73" s="81">
        <f t="shared" si="30"/>
        <v>177.4</v>
      </c>
    </row>
    <row r="74" spans="1:17" ht="23.25" customHeight="1">
      <c r="A74" s="111" t="s">
        <v>164</v>
      </c>
      <c r="B74" s="112" t="s">
        <v>113</v>
      </c>
      <c r="C74" s="112" t="s">
        <v>114</v>
      </c>
      <c r="D74" s="113" t="s">
        <v>610</v>
      </c>
      <c r="E74" s="112" t="s">
        <v>165</v>
      </c>
      <c r="F74" s="9">
        <f>G74+H74+I74</f>
        <v>124.2</v>
      </c>
      <c r="G74" s="9"/>
      <c r="H74" s="9"/>
      <c r="I74" s="9">
        <v>124.2</v>
      </c>
      <c r="J74" s="9">
        <f>K74+L74+M74</f>
        <v>124.2</v>
      </c>
      <c r="K74" s="9"/>
      <c r="L74" s="9"/>
      <c r="M74" s="9">
        <v>124.2</v>
      </c>
      <c r="N74" s="9">
        <f>O74+P74+Q74</f>
        <v>124.2</v>
      </c>
      <c r="O74" s="81"/>
      <c r="P74" s="81"/>
      <c r="Q74" s="81">
        <v>124.2</v>
      </c>
    </row>
    <row r="75" spans="1:17" ht="41.25" customHeight="1">
      <c r="A75" s="111" t="s">
        <v>87</v>
      </c>
      <c r="B75" s="112" t="s">
        <v>113</v>
      </c>
      <c r="C75" s="112" t="s">
        <v>114</v>
      </c>
      <c r="D75" s="113" t="s">
        <v>610</v>
      </c>
      <c r="E75" s="112" t="s">
        <v>168</v>
      </c>
      <c r="F75" s="9">
        <f>G75+H75+I75</f>
        <v>53.2</v>
      </c>
      <c r="G75" s="9"/>
      <c r="H75" s="9"/>
      <c r="I75" s="9">
        <v>53.2</v>
      </c>
      <c r="J75" s="9">
        <f>K75+L75+M75</f>
        <v>53.2</v>
      </c>
      <c r="K75" s="9"/>
      <c r="L75" s="9"/>
      <c r="M75" s="9">
        <v>53.2</v>
      </c>
      <c r="N75" s="9">
        <f>O75+P75+Q75</f>
        <v>53.2</v>
      </c>
      <c r="O75" s="81"/>
      <c r="P75" s="81"/>
      <c r="Q75" s="81">
        <v>53.2</v>
      </c>
    </row>
    <row r="76" spans="1:17" ht="42.75" customHeight="1">
      <c r="A76" s="111" t="s">
        <v>569</v>
      </c>
      <c r="B76" s="112" t="s">
        <v>113</v>
      </c>
      <c r="C76" s="112" t="s">
        <v>114</v>
      </c>
      <c r="D76" s="113" t="s">
        <v>611</v>
      </c>
      <c r="E76" s="112"/>
      <c r="F76" s="9">
        <f>F77+F78</f>
        <v>250.8</v>
      </c>
      <c r="G76" s="9">
        <f aca="true" t="shared" si="31" ref="G76:Q76">G77+G78</f>
        <v>0</v>
      </c>
      <c r="H76" s="9">
        <f t="shared" si="31"/>
        <v>0</v>
      </c>
      <c r="I76" s="9">
        <f t="shared" si="31"/>
        <v>250.8</v>
      </c>
      <c r="J76" s="9">
        <f t="shared" si="31"/>
        <v>250.8</v>
      </c>
      <c r="K76" s="9">
        <f t="shared" si="31"/>
        <v>0</v>
      </c>
      <c r="L76" s="9">
        <f t="shared" si="31"/>
        <v>0</v>
      </c>
      <c r="M76" s="9">
        <f t="shared" si="31"/>
        <v>250.8</v>
      </c>
      <c r="N76" s="9">
        <f t="shared" si="31"/>
        <v>250.8</v>
      </c>
      <c r="O76" s="81">
        <f t="shared" si="31"/>
        <v>0</v>
      </c>
      <c r="P76" s="81">
        <f t="shared" si="31"/>
        <v>0</v>
      </c>
      <c r="Q76" s="81">
        <f t="shared" si="31"/>
        <v>250.8</v>
      </c>
    </row>
    <row r="77" spans="1:17" ht="21" customHeight="1">
      <c r="A77" s="111" t="s">
        <v>164</v>
      </c>
      <c r="B77" s="112" t="s">
        <v>113</v>
      </c>
      <c r="C77" s="112" t="s">
        <v>114</v>
      </c>
      <c r="D77" s="113" t="s">
        <v>611</v>
      </c>
      <c r="E77" s="112" t="s">
        <v>165</v>
      </c>
      <c r="F77" s="9">
        <f>G77+H77+I77</f>
        <v>175.5</v>
      </c>
      <c r="G77" s="9"/>
      <c r="H77" s="9"/>
      <c r="I77" s="9">
        <v>175.5</v>
      </c>
      <c r="J77" s="9">
        <f>K77+L77+M77</f>
        <v>175.5</v>
      </c>
      <c r="K77" s="9"/>
      <c r="L77" s="9"/>
      <c r="M77" s="9">
        <v>175.5</v>
      </c>
      <c r="N77" s="9">
        <f>O77+P77+Q77</f>
        <v>175.5</v>
      </c>
      <c r="O77" s="81"/>
      <c r="P77" s="81"/>
      <c r="Q77" s="81">
        <v>175.5</v>
      </c>
    </row>
    <row r="78" spans="1:17" ht="42.75" customHeight="1">
      <c r="A78" s="111" t="s">
        <v>87</v>
      </c>
      <c r="B78" s="112" t="s">
        <v>113</v>
      </c>
      <c r="C78" s="112" t="s">
        <v>114</v>
      </c>
      <c r="D78" s="113" t="s">
        <v>611</v>
      </c>
      <c r="E78" s="112" t="s">
        <v>168</v>
      </c>
      <c r="F78" s="9">
        <f>G78+H78+I78</f>
        <v>75.3</v>
      </c>
      <c r="G78" s="9"/>
      <c r="H78" s="9"/>
      <c r="I78" s="9">
        <v>75.3</v>
      </c>
      <c r="J78" s="9">
        <f>K78+L78+M78</f>
        <v>75.3</v>
      </c>
      <c r="K78" s="9"/>
      <c r="L78" s="9"/>
      <c r="M78" s="9">
        <v>75.3</v>
      </c>
      <c r="N78" s="9">
        <f>O78+P78+Q78</f>
        <v>75.3</v>
      </c>
      <c r="O78" s="81"/>
      <c r="P78" s="81"/>
      <c r="Q78" s="81">
        <v>75.3</v>
      </c>
    </row>
    <row r="79" spans="1:17" ht="44.25" customHeight="1">
      <c r="A79" s="114" t="s">
        <v>685</v>
      </c>
      <c r="B79" s="112" t="s">
        <v>113</v>
      </c>
      <c r="C79" s="112" t="s">
        <v>114</v>
      </c>
      <c r="D79" s="113" t="s">
        <v>590</v>
      </c>
      <c r="E79" s="112"/>
      <c r="F79" s="9">
        <f aca="true" t="shared" si="32" ref="F79:Q79">F80</f>
        <v>8110.1</v>
      </c>
      <c r="G79" s="9">
        <f t="shared" si="32"/>
        <v>0</v>
      </c>
      <c r="H79" s="9">
        <f t="shared" si="32"/>
        <v>8110.1</v>
      </c>
      <c r="I79" s="9">
        <f t="shared" si="32"/>
        <v>0</v>
      </c>
      <c r="J79" s="9">
        <f t="shared" si="32"/>
        <v>7941.6</v>
      </c>
      <c r="K79" s="9">
        <f t="shared" si="32"/>
        <v>0</v>
      </c>
      <c r="L79" s="9">
        <f t="shared" si="32"/>
        <v>7941.6</v>
      </c>
      <c r="M79" s="9">
        <f t="shared" si="32"/>
        <v>0</v>
      </c>
      <c r="N79" s="9">
        <f t="shared" si="32"/>
        <v>7941.6</v>
      </c>
      <c r="O79" s="81">
        <f t="shared" si="32"/>
        <v>0</v>
      </c>
      <c r="P79" s="81">
        <f t="shared" si="32"/>
        <v>7941.6</v>
      </c>
      <c r="Q79" s="81">
        <f t="shared" si="32"/>
        <v>0</v>
      </c>
    </row>
    <row r="80" spans="1:17" ht="21.75" customHeight="1">
      <c r="A80" s="111" t="s">
        <v>164</v>
      </c>
      <c r="B80" s="112" t="s">
        <v>113</v>
      </c>
      <c r="C80" s="112" t="s">
        <v>114</v>
      </c>
      <c r="D80" s="113" t="s">
        <v>590</v>
      </c>
      <c r="E80" s="112" t="s">
        <v>165</v>
      </c>
      <c r="F80" s="9">
        <f>G80+H80+I80</f>
        <v>8110.1</v>
      </c>
      <c r="G80" s="9"/>
      <c r="H80" s="9">
        <v>8110.1</v>
      </c>
      <c r="I80" s="9"/>
      <c r="J80" s="9">
        <f>K80+L80+M80</f>
        <v>7941.6</v>
      </c>
      <c r="K80" s="9"/>
      <c r="L80" s="9">
        <v>7941.6</v>
      </c>
      <c r="M80" s="9"/>
      <c r="N80" s="9">
        <f>O80+P80+Q80</f>
        <v>7941.6</v>
      </c>
      <c r="O80" s="81"/>
      <c r="P80" s="85">
        <v>7941.6</v>
      </c>
      <c r="Q80" s="85"/>
    </row>
    <row r="81" spans="1:17" ht="100.5" customHeight="1">
      <c r="A81" s="111" t="s">
        <v>407</v>
      </c>
      <c r="B81" s="112" t="s">
        <v>113</v>
      </c>
      <c r="C81" s="112" t="s">
        <v>114</v>
      </c>
      <c r="D81" s="112" t="s">
        <v>607</v>
      </c>
      <c r="E81" s="112"/>
      <c r="F81" s="9">
        <f>F82+F83</f>
        <v>22.9</v>
      </c>
      <c r="G81" s="9">
        <f aca="true" t="shared" si="33" ref="G81:Q81">G82+G83</f>
        <v>22.9</v>
      </c>
      <c r="H81" s="9">
        <f t="shared" si="33"/>
        <v>0</v>
      </c>
      <c r="I81" s="9">
        <f t="shared" si="33"/>
        <v>0</v>
      </c>
      <c r="J81" s="9">
        <f t="shared" si="33"/>
        <v>22.9</v>
      </c>
      <c r="K81" s="9">
        <f t="shared" si="33"/>
        <v>22.9</v>
      </c>
      <c r="L81" s="9">
        <f t="shared" si="33"/>
        <v>0</v>
      </c>
      <c r="M81" s="9">
        <f t="shared" si="33"/>
        <v>0</v>
      </c>
      <c r="N81" s="9">
        <f t="shared" si="33"/>
        <v>22.9</v>
      </c>
      <c r="O81" s="81">
        <f t="shared" si="33"/>
        <v>22.9</v>
      </c>
      <c r="P81" s="81">
        <f t="shared" si="33"/>
        <v>0</v>
      </c>
      <c r="Q81" s="81">
        <f t="shared" si="33"/>
        <v>0</v>
      </c>
    </row>
    <row r="82" spans="1:17" ht="23.25" customHeight="1">
      <c r="A82" s="111" t="s">
        <v>164</v>
      </c>
      <c r="B82" s="112" t="s">
        <v>113</v>
      </c>
      <c r="C82" s="112" t="s">
        <v>114</v>
      </c>
      <c r="D82" s="112" t="s">
        <v>607</v>
      </c>
      <c r="E82" s="112" t="s">
        <v>165</v>
      </c>
      <c r="F82" s="9">
        <f>G82+H82+I82</f>
        <v>17</v>
      </c>
      <c r="G82" s="9">
        <v>17</v>
      </c>
      <c r="H82" s="106"/>
      <c r="I82" s="9"/>
      <c r="J82" s="9">
        <f>K82+L82+M82</f>
        <v>17</v>
      </c>
      <c r="K82" s="9">
        <v>17</v>
      </c>
      <c r="L82" s="106"/>
      <c r="M82" s="9"/>
      <c r="N82" s="9">
        <f>O82+P82+Q82</f>
        <v>17</v>
      </c>
      <c r="O82" s="81">
        <v>17</v>
      </c>
      <c r="P82" s="85"/>
      <c r="Q82" s="85"/>
    </row>
    <row r="83" spans="1:17" ht="40.5" customHeight="1">
      <c r="A83" s="111" t="s">
        <v>87</v>
      </c>
      <c r="B83" s="112" t="s">
        <v>113</v>
      </c>
      <c r="C83" s="112" t="s">
        <v>114</v>
      </c>
      <c r="D83" s="112" t="s">
        <v>607</v>
      </c>
      <c r="E83" s="112" t="s">
        <v>168</v>
      </c>
      <c r="F83" s="9">
        <f>G83+H83+I83</f>
        <v>5.9</v>
      </c>
      <c r="G83" s="9">
        <v>5.9</v>
      </c>
      <c r="H83" s="106"/>
      <c r="I83" s="9"/>
      <c r="J83" s="9">
        <f>K83+L83+M83</f>
        <v>5.9</v>
      </c>
      <c r="K83" s="9">
        <v>5.9</v>
      </c>
      <c r="L83" s="106"/>
      <c r="M83" s="9"/>
      <c r="N83" s="9">
        <f>O83+P83+Q83</f>
        <v>5.9</v>
      </c>
      <c r="O83" s="81">
        <v>5.9</v>
      </c>
      <c r="P83" s="85"/>
      <c r="Q83" s="85"/>
    </row>
    <row r="84" spans="1:17" ht="45" customHeight="1">
      <c r="A84" s="111" t="s">
        <v>591</v>
      </c>
      <c r="B84" s="112" t="s">
        <v>113</v>
      </c>
      <c r="C84" s="112" t="s">
        <v>114</v>
      </c>
      <c r="D84" s="113" t="s">
        <v>592</v>
      </c>
      <c r="E84" s="112"/>
      <c r="F84" s="9">
        <f aca="true" t="shared" si="34" ref="F84:Q85">F85</f>
        <v>1000</v>
      </c>
      <c r="G84" s="9">
        <f t="shared" si="34"/>
        <v>0</v>
      </c>
      <c r="H84" s="9">
        <f t="shared" si="34"/>
        <v>1000</v>
      </c>
      <c r="I84" s="9">
        <f t="shared" si="34"/>
        <v>0</v>
      </c>
      <c r="J84" s="9">
        <f t="shared" si="34"/>
        <v>500</v>
      </c>
      <c r="K84" s="9">
        <f t="shared" si="34"/>
        <v>0</v>
      </c>
      <c r="L84" s="9">
        <f t="shared" si="34"/>
        <v>500</v>
      </c>
      <c r="M84" s="9">
        <f t="shared" si="34"/>
        <v>0</v>
      </c>
      <c r="N84" s="9">
        <f t="shared" si="34"/>
        <v>500</v>
      </c>
      <c r="O84" s="81">
        <f t="shared" si="34"/>
        <v>0</v>
      </c>
      <c r="P84" s="81">
        <f t="shared" si="34"/>
        <v>500</v>
      </c>
      <c r="Q84" s="81">
        <f t="shared" si="34"/>
        <v>0</v>
      </c>
    </row>
    <row r="85" spans="1:17" ht="22.5" customHeight="1">
      <c r="A85" s="111" t="s">
        <v>178</v>
      </c>
      <c r="B85" s="112" t="s">
        <v>113</v>
      </c>
      <c r="C85" s="112" t="s">
        <v>114</v>
      </c>
      <c r="D85" s="113" t="s">
        <v>593</v>
      </c>
      <c r="E85" s="112"/>
      <c r="F85" s="9">
        <f t="shared" si="34"/>
        <v>1000</v>
      </c>
      <c r="G85" s="9">
        <f t="shared" si="34"/>
        <v>0</v>
      </c>
      <c r="H85" s="9">
        <f t="shared" si="34"/>
        <v>1000</v>
      </c>
      <c r="I85" s="9">
        <f t="shared" si="34"/>
        <v>0</v>
      </c>
      <c r="J85" s="9">
        <f t="shared" si="34"/>
        <v>500</v>
      </c>
      <c r="K85" s="9">
        <f t="shared" si="34"/>
        <v>0</v>
      </c>
      <c r="L85" s="9">
        <f t="shared" si="34"/>
        <v>500</v>
      </c>
      <c r="M85" s="9">
        <f t="shared" si="34"/>
        <v>0</v>
      </c>
      <c r="N85" s="9">
        <f t="shared" si="34"/>
        <v>500</v>
      </c>
      <c r="O85" s="81">
        <f t="shared" si="34"/>
        <v>0</v>
      </c>
      <c r="P85" s="81">
        <f t="shared" si="34"/>
        <v>500</v>
      </c>
      <c r="Q85" s="81">
        <f t="shared" si="34"/>
        <v>0</v>
      </c>
    </row>
    <row r="86" spans="1:17" ht="43.5" customHeight="1">
      <c r="A86" s="115" t="s">
        <v>87</v>
      </c>
      <c r="B86" s="112" t="s">
        <v>113</v>
      </c>
      <c r="C86" s="112" t="s">
        <v>114</v>
      </c>
      <c r="D86" s="113" t="s">
        <v>593</v>
      </c>
      <c r="E86" s="112" t="s">
        <v>168</v>
      </c>
      <c r="F86" s="9">
        <f>G86+H86+I86</f>
        <v>1000</v>
      </c>
      <c r="G86" s="9"/>
      <c r="H86" s="9">
        <v>1000</v>
      </c>
      <c r="I86" s="9"/>
      <c r="J86" s="9">
        <f>K86+L86+M86</f>
        <v>500</v>
      </c>
      <c r="K86" s="9"/>
      <c r="L86" s="9">
        <v>500</v>
      </c>
      <c r="M86" s="9"/>
      <c r="N86" s="9">
        <f>O86+P86+Q86</f>
        <v>500</v>
      </c>
      <c r="O86" s="81"/>
      <c r="P86" s="85">
        <v>500</v>
      </c>
      <c r="Q86" s="85"/>
    </row>
    <row r="87" spans="1:17" ht="27" customHeight="1">
      <c r="A87" s="111" t="s">
        <v>320</v>
      </c>
      <c r="B87" s="112" t="s">
        <v>113</v>
      </c>
      <c r="C87" s="112" t="s">
        <v>114</v>
      </c>
      <c r="D87" s="113" t="s">
        <v>224</v>
      </c>
      <c r="E87" s="112"/>
      <c r="F87" s="9">
        <f aca="true" t="shared" si="35" ref="F87:Q87">F88+F91</f>
        <v>258</v>
      </c>
      <c r="G87" s="9">
        <f t="shared" si="35"/>
        <v>0</v>
      </c>
      <c r="H87" s="9">
        <f t="shared" si="35"/>
        <v>250</v>
      </c>
      <c r="I87" s="9">
        <f t="shared" si="35"/>
        <v>8</v>
      </c>
      <c r="J87" s="9">
        <f t="shared" si="35"/>
        <v>258</v>
      </c>
      <c r="K87" s="9">
        <f t="shared" si="35"/>
        <v>0</v>
      </c>
      <c r="L87" s="9">
        <f t="shared" si="35"/>
        <v>250</v>
      </c>
      <c r="M87" s="9">
        <f t="shared" si="35"/>
        <v>8</v>
      </c>
      <c r="N87" s="9">
        <f t="shared" si="35"/>
        <v>258</v>
      </c>
      <c r="O87" s="81">
        <f t="shared" si="35"/>
        <v>0</v>
      </c>
      <c r="P87" s="81">
        <f t="shared" si="35"/>
        <v>250</v>
      </c>
      <c r="Q87" s="81">
        <f t="shared" si="35"/>
        <v>8</v>
      </c>
    </row>
    <row r="88" spans="1:17" ht="38.25" customHeight="1">
      <c r="A88" s="111" t="s">
        <v>219</v>
      </c>
      <c r="B88" s="112" t="s">
        <v>113</v>
      </c>
      <c r="C88" s="112" t="s">
        <v>114</v>
      </c>
      <c r="D88" s="113" t="s">
        <v>225</v>
      </c>
      <c r="E88" s="112"/>
      <c r="F88" s="9">
        <f>F89</f>
        <v>8</v>
      </c>
      <c r="G88" s="9">
        <f aca="true" t="shared" si="36" ref="G88:Q88">G89</f>
        <v>0</v>
      </c>
      <c r="H88" s="9">
        <f t="shared" si="36"/>
        <v>0</v>
      </c>
      <c r="I88" s="9">
        <f t="shared" si="36"/>
        <v>8</v>
      </c>
      <c r="J88" s="9">
        <f t="shared" si="36"/>
        <v>8</v>
      </c>
      <c r="K88" s="9">
        <f t="shared" si="36"/>
        <v>0</v>
      </c>
      <c r="L88" s="9">
        <f t="shared" si="36"/>
        <v>0</v>
      </c>
      <c r="M88" s="9">
        <f t="shared" si="36"/>
        <v>8</v>
      </c>
      <c r="N88" s="9">
        <f t="shared" si="36"/>
        <v>8</v>
      </c>
      <c r="O88" s="81">
        <f t="shared" si="36"/>
        <v>0</v>
      </c>
      <c r="P88" s="81">
        <f t="shared" si="36"/>
        <v>0</v>
      </c>
      <c r="Q88" s="81">
        <f t="shared" si="36"/>
        <v>8</v>
      </c>
    </row>
    <row r="89" spans="1:17" ht="63.75" customHeight="1">
      <c r="A89" s="111" t="s">
        <v>648</v>
      </c>
      <c r="B89" s="112" t="s">
        <v>113</v>
      </c>
      <c r="C89" s="112" t="s">
        <v>114</v>
      </c>
      <c r="D89" s="113" t="s">
        <v>322</v>
      </c>
      <c r="E89" s="112"/>
      <c r="F89" s="9">
        <f aca="true" t="shared" si="37" ref="F89:Q89">F90</f>
        <v>8</v>
      </c>
      <c r="G89" s="9">
        <f t="shared" si="37"/>
        <v>0</v>
      </c>
      <c r="H89" s="9">
        <f t="shared" si="37"/>
        <v>0</v>
      </c>
      <c r="I89" s="9">
        <f t="shared" si="37"/>
        <v>8</v>
      </c>
      <c r="J89" s="9">
        <f t="shared" si="37"/>
        <v>8</v>
      </c>
      <c r="K89" s="9">
        <f t="shared" si="37"/>
        <v>0</v>
      </c>
      <c r="L89" s="9">
        <f t="shared" si="37"/>
        <v>0</v>
      </c>
      <c r="M89" s="9">
        <f t="shared" si="37"/>
        <v>8</v>
      </c>
      <c r="N89" s="9">
        <f t="shared" si="37"/>
        <v>8</v>
      </c>
      <c r="O89" s="81">
        <f t="shared" si="37"/>
        <v>0</v>
      </c>
      <c r="P89" s="81">
        <f t="shared" si="37"/>
        <v>0</v>
      </c>
      <c r="Q89" s="81">
        <f t="shared" si="37"/>
        <v>8</v>
      </c>
    </row>
    <row r="90" spans="1:17" ht="37.5">
      <c r="A90" s="111" t="s">
        <v>87</v>
      </c>
      <c r="B90" s="112" t="s">
        <v>113</v>
      </c>
      <c r="C90" s="112" t="s">
        <v>114</v>
      </c>
      <c r="D90" s="113" t="s">
        <v>322</v>
      </c>
      <c r="E90" s="112" t="s">
        <v>168</v>
      </c>
      <c r="F90" s="9">
        <f>G90+H89+I90</f>
        <v>8</v>
      </c>
      <c r="G90" s="9"/>
      <c r="H90" s="9"/>
      <c r="I90" s="9">
        <v>8</v>
      </c>
      <c r="J90" s="9">
        <f>K90+L90+M90</f>
        <v>8</v>
      </c>
      <c r="K90" s="9"/>
      <c r="L90" s="9"/>
      <c r="M90" s="9">
        <v>8</v>
      </c>
      <c r="N90" s="9">
        <f>O90+P90+Q90</f>
        <v>8</v>
      </c>
      <c r="O90" s="91"/>
      <c r="P90" s="91"/>
      <c r="Q90" s="96">
        <v>8</v>
      </c>
    </row>
    <row r="91" spans="1:17" ht="44.25" customHeight="1">
      <c r="A91" s="111" t="s">
        <v>220</v>
      </c>
      <c r="B91" s="112" t="s">
        <v>113</v>
      </c>
      <c r="C91" s="112" t="s">
        <v>114</v>
      </c>
      <c r="D91" s="113" t="s">
        <v>66</v>
      </c>
      <c r="E91" s="112"/>
      <c r="F91" s="9">
        <f aca="true" t="shared" si="38" ref="F91:Q92">F92</f>
        <v>250</v>
      </c>
      <c r="G91" s="9">
        <f t="shared" si="38"/>
        <v>0</v>
      </c>
      <c r="H91" s="9">
        <f t="shared" si="38"/>
        <v>250</v>
      </c>
      <c r="I91" s="9">
        <f t="shared" si="38"/>
        <v>0</v>
      </c>
      <c r="J91" s="9">
        <f t="shared" si="38"/>
        <v>250</v>
      </c>
      <c r="K91" s="9">
        <f t="shared" si="38"/>
        <v>0</v>
      </c>
      <c r="L91" s="9">
        <f t="shared" si="38"/>
        <v>250</v>
      </c>
      <c r="M91" s="9">
        <f t="shared" si="38"/>
        <v>0</v>
      </c>
      <c r="N91" s="9">
        <f t="shared" si="38"/>
        <v>250</v>
      </c>
      <c r="O91" s="81">
        <f t="shared" si="38"/>
        <v>0</v>
      </c>
      <c r="P91" s="81">
        <f t="shared" si="38"/>
        <v>250</v>
      </c>
      <c r="Q91" s="81">
        <f t="shared" si="38"/>
        <v>0</v>
      </c>
    </row>
    <row r="92" spans="1:17" ht="120.75" customHeight="1">
      <c r="A92" s="111" t="s">
        <v>605</v>
      </c>
      <c r="B92" s="112" t="s">
        <v>113</v>
      </c>
      <c r="C92" s="112" t="s">
        <v>114</v>
      </c>
      <c r="D92" s="113" t="s">
        <v>69</v>
      </c>
      <c r="E92" s="112"/>
      <c r="F92" s="9">
        <f t="shared" si="38"/>
        <v>250</v>
      </c>
      <c r="G92" s="9">
        <f t="shared" si="38"/>
        <v>0</v>
      </c>
      <c r="H92" s="9">
        <f t="shared" si="38"/>
        <v>250</v>
      </c>
      <c r="I92" s="9">
        <f t="shared" si="38"/>
        <v>0</v>
      </c>
      <c r="J92" s="9">
        <f t="shared" si="38"/>
        <v>250</v>
      </c>
      <c r="K92" s="9">
        <f t="shared" si="38"/>
        <v>0</v>
      </c>
      <c r="L92" s="9">
        <f t="shared" si="38"/>
        <v>250</v>
      </c>
      <c r="M92" s="9">
        <f t="shared" si="38"/>
        <v>0</v>
      </c>
      <c r="N92" s="9">
        <f t="shared" si="38"/>
        <v>250</v>
      </c>
      <c r="O92" s="81">
        <f t="shared" si="38"/>
        <v>0</v>
      </c>
      <c r="P92" s="81">
        <f t="shared" si="38"/>
        <v>250</v>
      </c>
      <c r="Q92" s="81">
        <f t="shared" si="38"/>
        <v>0</v>
      </c>
    </row>
    <row r="93" spans="1:17" ht="18.75">
      <c r="A93" s="115" t="s">
        <v>214</v>
      </c>
      <c r="B93" s="112" t="s">
        <v>113</v>
      </c>
      <c r="C93" s="112" t="s">
        <v>114</v>
      </c>
      <c r="D93" s="113" t="s">
        <v>69</v>
      </c>
      <c r="E93" s="112" t="s">
        <v>213</v>
      </c>
      <c r="F93" s="9">
        <f>G93+H93+I93</f>
        <v>250</v>
      </c>
      <c r="G93" s="9"/>
      <c r="H93" s="9">
        <v>250</v>
      </c>
      <c r="I93" s="9"/>
      <c r="J93" s="9">
        <f>K93+L93+M93</f>
        <v>250</v>
      </c>
      <c r="K93" s="9"/>
      <c r="L93" s="9">
        <v>250</v>
      </c>
      <c r="M93" s="9"/>
      <c r="N93" s="9">
        <f>O93+P93+Q93</f>
        <v>250</v>
      </c>
      <c r="O93" s="81"/>
      <c r="P93" s="81">
        <v>250</v>
      </c>
      <c r="Q93" s="85"/>
    </row>
    <row r="94" spans="1:17" ht="18.75">
      <c r="A94" s="87" t="s">
        <v>157</v>
      </c>
      <c r="B94" s="82" t="s">
        <v>113</v>
      </c>
      <c r="C94" s="82" t="s">
        <v>121</v>
      </c>
      <c r="D94" s="89"/>
      <c r="E94" s="82"/>
      <c r="F94" s="11">
        <f aca="true" t="shared" si="39" ref="F94:Q96">F95</f>
        <v>0.8</v>
      </c>
      <c r="G94" s="11">
        <f t="shared" si="39"/>
        <v>0.8</v>
      </c>
      <c r="H94" s="11">
        <f t="shared" si="39"/>
        <v>0</v>
      </c>
      <c r="I94" s="11">
        <f t="shared" si="39"/>
        <v>0</v>
      </c>
      <c r="J94" s="11">
        <f t="shared" si="39"/>
        <v>0.9</v>
      </c>
      <c r="K94" s="11">
        <f t="shared" si="39"/>
        <v>0.9</v>
      </c>
      <c r="L94" s="11">
        <f t="shared" si="39"/>
        <v>0</v>
      </c>
      <c r="M94" s="11">
        <f t="shared" si="39"/>
        <v>0</v>
      </c>
      <c r="N94" s="11">
        <f t="shared" si="39"/>
        <v>0.8</v>
      </c>
      <c r="O94" s="81">
        <f t="shared" si="39"/>
        <v>0.8</v>
      </c>
      <c r="P94" s="81">
        <f t="shared" si="39"/>
        <v>0</v>
      </c>
      <c r="Q94" s="81">
        <f t="shared" si="39"/>
        <v>0</v>
      </c>
    </row>
    <row r="95" spans="1:17" ht="28.5" customHeight="1">
      <c r="A95" s="115" t="s">
        <v>204</v>
      </c>
      <c r="B95" s="112" t="s">
        <v>113</v>
      </c>
      <c r="C95" s="112" t="s">
        <v>121</v>
      </c>
      <c r="D95" s="113" t="s">
        <v>223</v>
      </c>
      <c r="E95" s="112"/>
      <c r="F95" s="9">
        <f t="shared" si="39"/>
        <v>0.8</v>
      </c>
      <c r="G95" s="9">
        <f t="shared" si="39"/>
        <v>0.8</v>
      </c>
      <c r="H95" s="9">
        <f t="shared" si="39"/>
        <v>0</v>
      </c>
      <c r="I95" s="9">
        <f t="shared" si="39"/>
        <v>0</v>
      </c>
      <c r="J95" s="9">
        <f t="shared" si="39"/>
        <v>0.9</v>
      </c>
      <c r="K95" s="9">
        <f t="shared" si="39"/>
        <v>0.9</v>
      </c>
      <c r="L95" s="9">
        <f t="shared" si="39"/>
        <v>0</v>
      </c>
      <c r="M95" s="9">
        <f t="shared" si="39"/>
        <v>0</v>
      </c>
      <c r="N95" s="9">
        <f t="shared" si="39"/>
        <v>0.8</v>
      </c>
      <c r="O95" s="81">
        <f t="shared" si="39"/>
        <v>0.8</v>
      </c>
      <c r="P95" s="81">
        <f t="shared" si="39"/>
        <v>0</v>
      </c>
      <c r="Q95" s="81">
        <f t="shared" si="39"/>
        <v>0</v>
      </c>
    </row>
    <row r="96" spans="1:17" ht="65.25" customHeight="1">
      <c r="A96" s="111" t="s">
        <v>595</v>
      </c>
      <c r="B96" s="112" t="s">
        <v>113</v>
      </c>
      <c r="C96" s="112" t="s">
        <v>121</v>
      </c>
      <c r="D96" s="113" t="s">
        <v>228</v>
      </c>
      <c r="E96" s="112"/>
      <c r="F96" s="9">
        <f t="shared" si="39"/>
        <v>0.8</v>
      </c>
      <c r="G96" s="9">
        <f t="shared" si="39"/>
        <v>0.8</v>
      </c>
      <c r="H96" s="9">
        <f t="shared" si="39"/>
        <v>0</v>
      </c>
      <c r="I96" s="9">
        <f t="shared" si="39"/>
        <v>0</v>
      </c>
      <c r="J96" s="9">
        <f t="shared" si="39"/>
        <v>0.9</v>
      </c>
      <c r="K96" s="9">
        <f t="shared" si="39"/>
        <v>0.9</v>
      </c>
      <c r="L96" s="9">
        <f t="shared" si="39"/>
        <v>0</v>
      </c>
      <c r="M96" s="9">
        <f t="shared" si="39"/>
        <v>0</v>
      </c>
      <c r="N96" s="9">
        <f t="shared" si="39"/>
        <v>0.8</v>
      </c>
      <c r="O96" s="81">
        <f t="shared" si="39"/>
        <v>0.8</v>
      </c>
      <c r="P96" s="81">
        <f t="shared" si="39"/>
        <v>0</v>
      </c>
      <c r="Q96" s="81">
        <f t="shared" si="39"/>
        <v>0</v>
      </c>
    </row>
    <row r="97" spans="1:17" ht="37.5">
      <c r="A97" s="111" t="s">
        <v>87</v>
      </c>
      <c r="B97" s="112" t="s">
        <v>113</v>
      </c>
      <c r="C97" s="112" t="s">
        <v>121</v>
      </c>
      <c r="D97" s="113" t="s">
        <v>228</v>
      </c>
      <c r="E97" s="112" t="s">
        <v>168</v>
      </c>
      <c r="F97" s="9">
        <f>G97+H96+I97</f>
        <v>0.8</v>
      </c>
      <c r="G97" s="9">
        <v>0.8</v>
      </c>
      <c r="H97" s="9"/>
      <c r="I97" s="9"/>
      <c r="J97" s="9">
        <f>K97+L97+M97</f>
        <v>0.9</v>
      </c>
      <c r="K97" s="9">
        <v>0.9</v>
      </c>
      <c r="L97" s="9"/>
      <c r="M97" s="9"/>
      <c r="N97" s="9">
        <f>O97+P97+Q97</f>
        <v>0.8</v>
      </c>
      <c r="O97" s="91">
        <v>0.8</v>
      </c>
      <c r="P97" s="91"/>
      <c r="Q97" s="91"/>
    </row>
    <row r="98" spans="1:17" ht="39" customHeight="1">
      <c r="A98" s="87" t="s">
        <v>189</v>
      </c>
      <c r="B98" s="82" t="s">
        <v>113</v>
      </c>
      <c r="C98" s="82" t="s">
        <v>129</v>
      </c>
      <c r="D98" s="89"/>
      <c r="E98" s="82"/>
      <c r="F98" s="11">
        <f aca="true" t="shared" si="40" ref="F98:Q98">F99+F115+F110</f>
        <v>10472.699999999999</v>
      </c>
      <c r="G98" s="11">
        <f t="shared" si="40"/>
        <v>0</v>
      </c>
      <c r="H98" s="11">
        <f t="shared" si="40"/>
        <v>9928.099999999999</v>
      </c>
      <c r="I98" s="11">
        <f t="shared" si="40"/>
        <v>544.6</v>
      </c>
      <c r="J98" s="11">
        <f t="shared" si="40"/>
        <v>10622.699999999999</v>
      </c>
      <c r="K98" s="11">
        <f t="shared" si="40"/>
        <v>0</v>
      </c>
      <c r="L98" s="11">
        <f t="shared" si="40"/>
        <v>10078.099999999999</v>
      </c>
      <c r="M98" s="11">
        <f t="shared" si="40"/>
        <v>544.6</v>
      </c>
      <c r="N98" s="11">
        <f t="shared" si="40"/>
        <v>10472.699999999999</v>
      </c>
      <c r="O98" s="88">
        <f t="shared" si="40"/>
        <v>0</v>
      </c>
      <c r="P98" s="88">
        <f t="shared" si="40"/>
        <v>9928.099999999999</v>
      </c>
      <c r="Q98" s="88">
        <f t="shared" si="40"/>
        <v>544.6</v>
      </c>
    </row>
    <row r="99" spans="1:17" ht="44.25" customHeight="1">
      <c r="A99" s="111" t="s">
        <v>445</v>
      </c>
      <c r="B99" s="112" t="s">
        <v>113</v>
      </c>
      <c r="C99" s="112" t="s">
        <v>129</v>
      </c>
      <c r="D99" s="113" t="s">
        <v>260</v>
      </c>
      <c r="E99" s="112"/>
      <c r="F99" s="9">
        <f>F104+F100</f>
        <v>9271.199999999999</v>
      </c>
      <c r="G99" s="9">
        <f aca="true" t="shared" si="41" ref="G99:Q99">G104+G100</f>
        <v>0</v>
      </c>
      <c r="H99" s="9">
        <f t="shared" si="41"/>
        <v>9051.3</v>
      </c>
      <c r="I99" s="9">
        <f t="shared" si="41"/>
        <v>219.9</v>
      </c>
      <c r="J99" s="9">
        <f t="shared" si="41"/>
        <v>9371.199999999999</v>
      </c>
      <c r="K99" s="9">
        <f t="shared" si="41"/>
        <v>0</v>
      </c>
      <c r="L99" s="9">
        <f t="shared" si="41"/>
        <v>9151.3</v>
      </c>
      <c r="M99" s="9">
        <f t="shared" si="41"/>
        <v>219.9</v>
      </c>
      <c r="N99" s="9">
        <f t="shared" si="41"/>
        <v>9271.199999999999</v>
      </c>
      <c r="O99" s="81">
        <f t="shared" si="41"/>
        <v>0</v>
      </c>
      <c r="P99" s="81">
        <f t="shared" si="41"/>
        <v>9051.3</v>
      </c>
      <c r="Q99" s="81">
        <f t="shared" si="41"/>
        <v>219.9</v>
      </c>
    </row>
    <row r="100" spans="1:17" ht="63.75" customHeight="1">
      <c r="A100" s="111" t="s">
        <v>453</v>
      </c>
      <c r="B100" s="112" t="s">
        <v>113</v>
      </c>
      <c r="C100" s="112" t="s">
        <v>129</v>
      </c>
      <c r="D100" s="113" t="s">
        <v>262</v>
      </c>
      <c r="E100" s="112"/>
      <c r="F100" s="9">
        <f aca="true" t="shared" si="42" ref="F100:Q100">F101</f>
        <v>219.9</v>
      </c>
      <c r="G100" s="9">
        <f t="shared" si="42"/>
        <v>0</v>
      </c>
      <c r="H100" s="9">
        <f t="shared" si="42"/>
        <v>0</v>
      </c>
      <c r="I100" s="9">
        <f t="shared" si="42"/>
        <v>219.9</v>
      </c>
      <c r="J100" s="9">
        <f t="shared" si="42"/>
        <v>219.9</v>
      </c>
      <c r="K100" s="9">
        <f t="shared" si="42"/>
        <v>0</v>
      </c>
      <c r="L100" s="9">
        <f t="shared" si="42"/>
        <v>0</v>
      </c>
      <c r="M100" s="9">
        <f t="shared" si="42"/>
        <v>219.9</v>
      </c>
      <c r="N100" s="9">
        <f t="shared" si="42"/>
        <v>219.9</v>
      </c>
      <c r="O100" s="81">
        <f t="shared" si="42"/>
        <v>0</v>
      </c>
      <c r="P100" s="81">
        <f t="shared" si="42"/>
        <v>0</v>
      </c>
      <c r="Q100" s="81">
        <f t="shared" si="42"/>
        <v>219.9</v>
      </c>
    </row>
    <row r="101" spans="1:17" ht="43.5" customHeight="1">
      <c r="A101" s="111" t="s">
        <v>26</v>
      </c>
      <c r="B101" s="112" t="s">
        <v>113</v>
      </c>
      <c r="C101" s="112" t="s">
        <v>129</v>
      </c>
      <c r="D101" s="113" t="s">
        <v>452</v>
      </c>
      <c r="E101" s="112"/>
      <c r="F101" s="9">
        <f aca="true" t="shared" si="43" ref="F101:Q101">F102+F103</f>
        <v>219.9</v>
      </c>
      <c r="G101" s="9">
        <f t="shared" si="43"/>
        <v>0</v>
      </c>
      <c r="H101" s="9">
        <f t="shared" si="43"/>
        <v>0</v>
      </c>
      <c r="I101" s="9">
        <f t="shared" si="43"/>
        <v>219.9</v>
      </c>
      <c r="J101" s="9">
        <f t="shared" si="43"/>
        <v>219.9</v>
      </c>
      <c r="K101" s="9">
        <f t="shared" si="43"/>
        <v>0</v>
      </c>
      <c r="L101" s="9">
        <f t="shared" si="43"/>
        <v>0</v>
      </c>
      <c r="M101" s="9">
        <f t="shared" si="43"/>
        <v>219.9</v>
      </c>
      <c r="N101" s="9">
        <f t="shared" si="43"/>
        <v>219.9</v>
      </c>
      <c r="O101" s="81">
        <f t="shared" si="43"/>
        <v>0</v>
      </c>
      <c r="P101" s="81">
        <f t="shared" si="43"/>
        <v>0</v>
      </c>
      <c r="Q101" s="81">
        <f t="shared" si="43"/>
        <v>219.9</v>
      </c>
    </row>
    <row r="102" spans="1:17" ht="27" customHeight="1">
      <c r="A102" s="111" t="s">
        <v>164</v>
      </c>
      <c r="B102" s="112" t="s">
        <v>113</v>
      </c>
      <c r="C102" s="112" t="s">
        <v>129</v>
      </c>
      <c r="D102" s="113" t="s">
        <v>452</v>
      </c>
      <c r="E102" s="112" t="s">
        <v>165</v>
      </c>
      <c r="F102" s="9">
        <f>G102+H102+I102</f>
        <v>153.9</v>
      </c>
      <c r="G102" s="9"/>
      <c r="H102" s="9"/>
      <c r="I102" s="9">
        <v>153.9</v>
      </c>
      <c r="J102" s="9">
        <f>K102+L102+M102</f>
        <v>153.9</v>
      </c>
      <c r="K102" s="9"/>
      <c r="L102" s="9"/>
      <c r="M102" s="9">
        <v>153.9</v>
      </c>
      <c r="N102" s="9">
        <f>O102+P102+Q102</f>
        <v>153.9</v>
      </c>
      <c r="O102" s="85"/>
      <c r="P102" s="85"/>
      <c r="Q102" s="81">
        <v>153.9</v>
      </c>
    </row>
    <row r="103" spans="1:17" ht="40.5" customHeight="1">
      <c r="A103" s="111" t="s">
        <v>87</v>
      </c>
      <c r="B103" s="112" t="s">
        <v>113</v>
      </c>
      <c r="C103" s="112" t="s">
        <v>129</v>
      </c>
      <c r="D103" s="113" t="s">
        <v>452</v>
      </c>
      <c r="E103" s="112" t="s">
        <v>168</v>
      </c>
      <c r="F103" s="9">
        <f>G103+H103+I103</f>
        <v>66</v>
      </c>
      <c r="G103" s="9"/>
      <c r="H103" s="9"/>
      <c r="I103" s="9">
        <v>66</v>
      </c>
      <c r="J103" s="9">
        <f>K103+L103+M103</f>
        <v>66</v>
      </c>
      <c r="K103" s="9"/>
      <c r="L103" s="9"/>
      <c r="M103" s="9">
        <v>66</v>
      </c>
      <c r="N103" s="9">
        <f>O103+P103+Q103</f>
        <v>66</v>
      </c>
      <c r="O103" s="85"/>
      <c r="P103" s="85"/>
      <c r="Q103" s="81">
        <v>66</v>
      </c>
    </row>
    <row r="104" spans="1:17" ht="42" customHeight="1">
      <c r="A104" s="111" t="s">
        <v>389</v>
      </c>
      <c r="B104" s="112" t="s">
        <v>113</v>
      </c>
      <c r="C104" s="112" t="s">
        <v>129</v>
      </c>
      <c r="D104" s="113" t="s">
        <v>67</v>
      </c>
      <c r="E104" s="112"/>
      <c r="F104" s="9">
        <f aca="true" t="shared" si="44" ref="F104:Q104">F105+F108</f>
        <v>9051.3</v>
      </c>
      <c r="G104" s="9">
        <f t="shared" si="44"/>
        <v>0</v>
      </c>
      <c r="H104" s="9">
        <f t="shared" si="44"/>
        <v>9051.3</v>
      </c>
      <c r="I104" s="9">
        <f t="shared" si="44"/>
        <v>0</v>
      </c>
      <c r="J104" s="9">
        <f t="shared" si="44"/>
        <v>9151.3</v>
      </c>
      <c r="K104" s="9">
        <f t="shared" si="44"/>
        <v>0</v>
      </c>
      <c r="L104" s="9">
        <f t="shared" si="44"/>
        <v>9151.3</v>
      </c>
      <c r="M104" s="9">
        <f t="shared" si="44"/>
        <v>0</v>
      </c>
      <c r="N104" s="9">
        <f t="shared" si="44"/>
        <v>9051.3</v>
      </c>
      <c r="O104" s="81">
        <f t="shared" si="44"/>
        <v>0</v>
      </c>
      <c r="P104" s="81">
        <f t="shared" si="44"/>
        <v>9051.3</v>
      </c>
      <c r="Q104" s="81">
        <f t="shared" si="44"/>
        <v>0</v>
      </c>
    </row>
    <row r="105" spans="1:17" ht="30.75" customHeight="1">
      <c r="A105" s="115" t="s">
        <v>178</v>
      </c>
      <c r="B105" s="112" t="s">
        <v>113</v>
      </c>
      <c r="C105" s="112" t="s">
        <v>129</v>
      </c>
      <c r="D105" s="113" t="s">
        <v>454</v>
      </c>
      <c r="E105" s="112"/>
      <c r="F105" s="9">
        <f aca="true" t="shared" si="45" ref="F105:Q105">F106+F107</f>
        <v>6857.299999999999</v>
      </c>
      <c r="G105" s="9">
        <f t="shared" si="45"/>
        <v>0</v>
      </c>
      <c r="H105" s="9">
        <f t="shared" si="45"/>
        <v>6857.299999999999</v>
      </c>
      <c r="I105" s="9">
        <f t="shared" si="45"/>
        <v>0</v>
      </c>
      <c r="J105" s="9">
        <f t="shared" si="45"/>
        <v>6997.799999999999</v>
      </c>
      <c r="K105" s="9">
        <f t="shared" si="45"/>
        <v>0</v>
      </c>
      <c r="L105" s="9">
        <f t="shared" si="45"/>
        <v>6997.799999999999</v>
      </c>
      <c r="M105" s="9">
        <f t="shared" si="45"/>
        <v>0</v>
      </c>
      <c r="N105" s="9">
        <f t="shared" si="45"/>
        <v>6897.8</v>
      </c>
      <c r="O105" s="81">
        <f t="shared" si="45"/>
        <v>0</v>
      </c>
      <c r="P105" s="81">
        <f t="shared" si="45"/>
        <v>6897.8</v>
      </c>
      <c r="Q105" s="81">
        <f t="shared" si="45"/>
        <v>0</v>
      </c>
    </row>
    <row r="106" spans="1:17" ht="27.75" customHeight="1">
      <c r="A106" s="111" t="s">
        <v>164</v>
      </c>
      <c r="B106" s="112" t="s">
        <v>113</v>
      </c>
      <c r="C106" s="112" t="s">
        <v>129</v>
      </c>
      <c r="D106" s="113" t="s">
        <v>454</v>
      </c>
      <c r="E106" s="112" t="s">
        <v>165</v>
      </c>
      <c r="F106" s="9">
        <f>G106+H106+I106</f>
        <v>5795.2</v>
      </c>
      <c r="G106" s="9"/>
      <c r="H106" s="63">
        <v>5795.2</v>
      </c>
      <c r="I106" s="9"/>
      <c r="J106" s="9">
        <f>K106+L106+M106</f>
        <v>5935.7</v>
      </c>
      <c r="K106" s="9"/>
      <c r="L106" s="63">
        <v>5935.7</v>
      </c>
      <c r="M106" s="9"/>
      <c r="N106" s="9">
        <f>O106+P106+Q106</f>
        <v>5935.7</v>
      </c>
      <c r="O106" s="81"/>
      <c r="P106" s="83">
        <v>5935.7</v>
      </c>
      <c r="Q106" s="81"/>
    </row>
    <row r="107" spans="1:17" ht="45.75" customHeight="1">
      <c r="A107" s="111" t="s">
        <v>87</v>
      </c>
      <c r="B107" s="112" t="s">
        <v>113</v>
      </c>
      <c r="C107" s="112" t="s">
        <v>129</v>
      </c>
      <c r="D107" s="113" t="s">
        <v>454</v>
      </c>
      <c r="E107" s="112" t="s">
        <v>168</v>
      </c>
      <c r="F107" s="9">
        <f>G107+H107+I107</f>
        <v>1062.1</v>
      </c>
      <c r="G107" s="9"/>
      <c r="H107" s="63">
        <v>1062.1</v>
      </c>
      <c r="I107" s="9"/>
      <c r="J107" s="9">
        <f>K107+L107+M107</f>
        <v>1062.1</v>
      </c>
      <c r="K107" s="9"/>
      <c r="L107" s="63">
        <v>1062.1</v>
      </c>
      <c r="M107" s="9"/>
      <c r="N107" s="9">
        <f>O107+P107+Q107</f>
        <v>962.1</v>
      </c>
      <c r="O107" s="81"/>
      <c r="P107" s="83">
        <v>962.1</v>
      </c>
      <c r="Q107" s="81"/>
    </row>
    <row r="108" spans="1:17" ht="39" customHeight="1">
      <c r="A108" s="114" t="s">
        <v>685</v>
      </c>
      <c r="B108" s="112" t="s">
        <v>113</v>
      </c>
      <c r="C108" s="112" t="s">
        <v>129</v>
      </c>
      <c r="D108" s="113" t="s">
        <v>520</v>
      </c>
      <c r="E108" s="112"/>
      <c r="F108" s="9">
        <f aca="true" t="shared" si="46" ref="F108:Q108">F109</f>
        <v>2194</v>
      </c>
      <c r="G108" s="9">
        <f t="shared" si="46"/>
        <v>0</v>
      </c>
      <c r="H108" s="9">
        <f t="shared" si="46"/>
        <v>2194</v>
      </c>
      <c r="I108" s="9">
        <f t="shared" si="46"/>
        <v>0</v>
      </c>
      <c r="J108" s="9">
        <f t="shared" si="46"/>
        <v>2153.5</v>
      </c>
      <c r="K108" s="9">
        <f t="shared" si="46"/>
        <v>0</v>
      </c>
      <c r="L108" s="9">
        <f t="shared" si="46"/>
        <v>2153.5</v>
      </c>
      <c r="M108" s="9">
        <f t="shared" si="46"/>
        <v>0</v>
      </c>
      <c r="N108" s="9">
        <f t="shared" si="46"/>
        <v>2153.5</v>
      </c>
      <c r="O108" s="81">
        <f t="shared" si="46"/>
        <v>0</v>
      </c>
      <c r="P108" s="81">
        <f t="shared" si="46"/>
        <v>2153.5</v>
      </c>
      <c r="Q108" s="81">
        <f t="shared" si="46"/>
        <v>0</v>
      </c>
    </row>
    <row r="109" spans="1:17" ht="27.75" customHeight="1">
      <c r="A109" s="116" t="s">
        <v>164</v>
      </c>
      <c r="B109" s="117" t="s">
        <v>113</v>
      </c>
      <c r="C109" s="117" t="s">
        <v>129</v>
      </c>
      <c r="D109" s="118" t="s">
        <v>520</v>
      </c>
      <c r="E109" s="112" t="s">
        <v>165</v>
      </c>
      <c r="F109" s="9">
        <f>G109+H109+I109</f>
        <v>2194</v>
      </c>
      <c r="G109" s="9"/>
      <c r="H109" s="63">
        <v>2194</v>
      </c>
      <c r="I109" s="9"/>
      <c r="J109" s="9">
        <f>K109+L109+M109</f>
        <v>2153.5</v>
      </c>
      <c r="K109" s="9"/>
      <c r="L109" s="63">
        <v>2153.5</v>
      </c>
      <c r="M109" s="9"/>
      <c r="N109" s="9">
        <f>O109+P109+Q109</f>
        <v>2153.5</v>
      </c>
      <c r="O109" s="81"/>
      <c r="P109" s="83">
        <v>2153.5</v>
      </c>
      <c r="Q109" s="81"/>
    </row>
    <row r="110" spans="1:17" ht="25.5" customHeight="1">
      <c r="A110" s="111" t="s">
        <v>320</v>
      </c>
      <c r="B110" s="112" t="s">
        <v>113</v>
      </c>
      <c r="C110" s="112" t="s">
        <v>129</v>
      </c>
      <c r="D110" s="113" t="s">
        <v>224</v>
      </c>
      <c r="E110" s="119"/>
      <c r="F110" s="9">
        <f>F111</f>
        <v>324.70000000000005</v>
      </c>
      <c r="G110" s="9">
        <f aca="true" t="shared" si="47" ref="G110:Q111">G111</f>
        <v>0</v>
      </c>
      <c r="H110" s="9">
        <f t="shared" si="47"/>
        <v>0</v>
      </c>
      <c r="I110" s="9">
        <f t="shared" si="47"/>
        <v>324.70000000000005</v>
      </c>
      <c r="J110" s="9">
        <f t="shared" si="47"/>
        <v>324.70000000000005</v>
      </c>
      <c r="K110" s="9">
        <f t="shared" si="47"/>
        <v>0</v>
      </c>
      <c r="L110" s="9">
        <f t="shared" si="47"/>
        <v>0</v>
      </c>
      <c r="M110" s="9">
        <f t="shared" si="47"/>
        <v>324.70000000000005</v>
      </c>
      <c r="N110" s="9">
        <f t="shared" si="47"/>
        <v>324.70000000000005</v>
      </c>
      <c r="O110" s="81">
        <f t="shared" si="47"/>
        <v>0</v>
      </c>
      <c r="P110" s="81">
        <f t="shared" si="47"/>
        <v>0</v>
      </c>
      <c r="Q110" s="81">
        <f t="shared" si="47"/>
        <v>324.70000000000005</v>
      </c>
    </row>
    <row r="111" spans="1:17" ht="43.5" customHeight="1">
      <c r="A111" s="111" t="s">
        <v>218</v>
      </c>
      <c r="B111" s="112" t="s">
        <v>113</v>
      </c>
      <c r="C111" s="112" t="s">
        <v>129</v>
      </c>
      <c r="D111" s="113" t="s">
        <v>225</v>
      </c>
      <c r="E111" s="119"/>
      <c r="F111" s="9">
        <f>F112</f>
        <v>324.70000000000005</v>
      </c>
      <c r="G111" s="9">
        <f t="shared" si="47"/>
        <v>0</v>
      </c>
      <c r="H111" s="9">
        <f t="shared" si="47"/>
        <v>0</v>
      </c>
      <c r="I111" s="9">
        <f t="shared" si="47"/>
        <v>324.70000000000005</v>
      </c>
      <c r="J111" s="9">
        <f t="shared" si="47"/>
        <v>324.70000000000005</v>
      </c>
      <c r="K111" s="9">
        <f t="shared" si="47"/>
        <v>0</v>
      </c>
      <c r="L111" s="9">
        <f t="shared" si="47"/>
        <v>0</v>
      </c>
      <c r="M111" s="9">
        <f t="shared" si="47"/>
        <v>324.70000000000005</v>
      </c>
      <c r="N111" s="9">
        <f t="shared" si="47"/>
        <v>324.70000000000005</v>
      </c>
      <c r="O111" s="81">
        <f t="shared" si="47"/>
        <v>0</v>
      </c>
      <c r="P111" s="81">
        <f t="shared" si="47"/>
        <v>0</v>
      </c>
      <c r="Q111" s="81">
        <f t="shared" si="47"/>
        <v>324.70000000000005</v>
      </c>
    </row>
    <row r="112" spans="1:17" ht="40.5" customHeight="1">
      <c r="A112" s="111" t="s">
        <v>649</v>
      </c>
      <c r="B112" s="112" t="s">
        <v>113</v>
      </c>
      <c r="C112" s="112" t="s">
        <v>129</v>
      </c>
      <c r="D112" s="113" t="s">
        <v>111</v>
      </c>
      <c r="E112" s="119"/>
      <c r="F112" s="9">
        <f>F113+F114</f>
        <v>324.70000000000005</v>
      </c>
      <c r="G112" s="9">
        <f aca="true" t="shared" si="48" ref="G112:Q112">G113+G114</f>
        <v>0</v>
      </c>
      <c r="H112" s="9">
        <f t="shared" si="48"/>
        <v>0</v>
      </c>
      <c r="I112" s="9">
        <f t="shared" si="48"/>
        <v>324.70000000000005</v>
      </c>
      <c r="J112" s="9">
        <f t="shared" si="48"/>
        <v>324.70000000000005</v>
      </c>
      <c r="K112" s="9">
        <f t="shared" si="48"/>
        <v>0</v>
      </c>
      <c r="L112" s="9">
        <f t="shared" si="48"/>
        <v>0</v>
      </c>
      <c r="M112" s="9">
        <f t="shared" si="48"/>
        <v>324.70000000000005</v>
      </c>
      <c r="N112" s="9">
        <f t="shared" si="48"/>
        <v>324.70000000000005</v>
      </c>
      <c r="O112" s="81">
        <f t="shared" si="48"/>
        <v>0</v>
      </c>
      <c r="P112" s="81">
        <f t="shared" si="48"/>
        <v>0</v>
      </c>
      <c r="Q112" s="81">
        <f t="shared" si="48"/>
        <v>324.70000000000005</v>
      </c>
    </row>
    <row r="113" spans="1:17" ht="26.25" customHeight="1">
      <c r="A113" s="115" t="s">
        <v>164</v>
      </c>
      <c r="B113" s="112" t="s">
        <v>113</v>
      </c>
      <c r="C113" s="112" t="s">
        <v>129</v>
      </c>
      <c r="D113" s="113" t="s">
        <v>111</v>
      </c>
      <c r="E113" s="119" t="s">
        <v>165</v>
      </c>
      <c r="F113" s="9">
        <f>G113+H113+I113</f>
        <v>237.3</v>
      </c>
      <c r="G113" s="9"/>
      <c r="H113" s="63"/>
      <c r="I113" s="9">
        <v>237.3</v>
      </c>
      <c r="J113" s="9">
        <f>K113+L113+M113</f>
        <v>237.3</v>
      </c>
      <c r="K113" s="9"/>
      <c r="L113" s="63"/>
      <c r="M113" s="9">
        <v>237.3</v>
      </c>
      <c r="N113" s="9">
        <f>O113+P113+Q113</f>
        <v>237.3</v>
      </c>
      <c r="O113" s="81"/>
      <c r="P113" s="83"/>
      <c r="Q113" s="81">
        <v>237.3</v>
      </c>
    </row>
    <row r="114" spans="1:17" ht="44.25" customHeight="1">
      <c r="A114" s="111" t="s">
        <v>87</v>
      </c>
      <c r="B114" s="112" t="s">
        <v>113</v>
      </c>
      <c r="C114" s="112" t="s">
        <v>129</v>
      </c>
      <c r="D114" s="113" t="s">
        <v>111</v>
      </c>
      <c r="E114" s="119" t="s">
        <v>168</v>
      </c>
      <c r="F114" s="9">
        <f>G114+H114+I114</f>
        <v>87.4</v>
      </c>
      <c r="G114" s="9"/>
      <c r="H114" s="63"/>
      <c r="I114" s="9">
        <v>87.4</v>
      </c>
      <c r="J114" s="9">
        <f>K114+L114+M114</f>
        <v>87.4</v>
      </c>
      <c r="K114" s="9"/>
      <c r="L114" s="63"/>
      <c r="M114" s="9">
        <v>87.4</v>
      </c>
      <c r="N114" s="9">
        <f>O114+P114+Q114</f>
        <v>87.4</v>
      </c>
      <c r="O114" s="81"/>
      <c r="P114" s="83"/>
      <c r="Q114" s="81">
        <v>87.4</v>
      </c>
    </row>
    <row r="115" spans="1:17" ht="26.25" customHeight="1">
      <c r="A115" s="120" t="s">
        <v>621</v>
      </c>
      <c r="B115" s="121" t="s">
        <v>113</v>
      </c>
      <c r="C115" s="121" t="s">
        <v>129</v>
      </c>
      <c r="D115" s="122" t="s">
        <v>618</v>
      </c>
      <c r="E115" s="112"/>
      <c r="F115" s="9">
        <f aca="true" t="shared" si="49" ref="F115:Q115">F116+F119</f>
        <v>876.8</v>
      </c>
      <c r="G115" s="9">
        <f t="shared" si="49"/>
        <v>0</v>
      </c>
      <c r="H115" s="9">
        <f t="shared" si="49"/>
        <v>876.8</v>
      </c>
      <c r="I115" s="9">
        <f t="shared" si="49"/>
        <v>0</v>
      </c>
      <c r="J115" s="9">
        <f t="shared" si="49"/>
        <v>926.8000000000001</v>
      </c>
      <c r="K115" s="9">
        <f t="shared" si="49"/>
        <v>0</v>
      </c>
      <c r="L115" s="9">
        <f t="shared" si="49"/>
        <v>926.8000000000001</v>
      </c>
      <c r="M115" s="9">
        <f t="shared" si="49"/>
        <v>0</v>
      </c>
      <c r="N115" s="9">
        <f t="shared" si="49"/>
        <v>876.8000000000001</v>
      </c>
      <c r="O115" s="81">
        <f t="shared" si="49"/>
        <v>0</v>
      </c>
      <c r="P115" s="81">
        <f t="shared" si="49"/>
        <v>876.8000000000001</v>
      </c>
      <c r="Q115" s="81">
        <f t="shared" si="49"/>
        <v>0</v>
      </c>
    </row>
    <row r="116" spans="1:17" ht="24.75" customHeight="1">
      <c r="A116" s="111" t="s">
        <v>178</v>
      </c>
      <c r="B116" s="112" t="s">
        <v>113</v>
      </c>
      <c r="C116" s="112" t="s">
        <v>129</v>
      </c>
      <c r="D116" s="113" t="s">
        <v>619</v>
      </c>
      <c r="E116" s="112"/>
      <c r="F116" s="9">
        <f>F117+F118</f>
        <v>720.9</v>
      </c>
      <c r="G116" s="9">
        <f aca="true" t="shared" si="50" ref="G116:Q116">G117+G118</f>
        <v>0</v>
      </c>
      <c r="H116" s="9">
        <f t="shared" si="50"/>
        <v>720.9</v>
      </c>
      <c r="I116" s="9">
        <f t="shared" si="50"/>
        <v>0</v>
      </c>
      <c r="J116" s="9">
        <f t="shared" si="50"/>
        <v>776.2</v>
      </c>
      <c r="K116" s="9">
        <f t="shared" si="50"/>
        <v>0</v>
      </c>
      <c r="L116" s="9">
        <f t="shared" si="50"/>
        <v>776.2</v>
      </c>
      <c r="M116" s="9">
        <f t="shared" si="50"/>
        <v>0</v>
      </c>
      <c r="N116" s="9">
        <f t="shared" si="50"/>
        <v>726.2</v>
      </c>
      <c r="O116" s="81">
        <f t="shared" si="50"/>
        <v>0</v>
      </c>
      <c r="P116" s="81">
        <f t="shared" si="50"/>
        <v>726.2</v>
      </c>
      <c r="Q116" s="81">
        <f t="shared" si="50"/>
        <v>0</v>
      </c>
    </row>
    <row r="117" spans="1:17" ht="31.5" customHeight="1">
      <c r="A117" s="111" t="s">
        <v>164</v>
      </c>
      <c r="B117" s="112" t="s">
        <v>113</v>
      </c>
      <c r="C117" s="112" t="s">
        <v>129</v>
      </c>
      <c r="D117" s="113" t="s">
        <v>619</v>
      </c>
      <c r="E117" s="112" t="s">
        <v>165</v>
      </c>
      <c r="F117" s="9">
        <f>G117+H117+I117</f>
        <v>668.4</v>
      </c>
      <c r="G117" s="9"/>
      <c r="H117" s="63">
        <v>668.4</v>
      </c>
      <c r="I117" s="9"/>
      <c r="J117" s="9">
        <f>K117+L117+M117</f>
        <v>673.7</v>
      </c>
      <c r="K117" s="9"/>
      <c r="L117" s="63">
        <v>673.7</v>
      </c>
      <c r="M117" s="9"/>
      <c r="N117" s="9">
        <f>O117+P117+Q117</f>
        <v>673.7</v>
      </c>
      <c r="O117" s="81"/>
      <c r="P117" s="83">
        <v>673.7</v>
      </c>
      <c r="Q117" s="81"/>
    </row>
    <row r="118" spans="1:17" ht="45.75" customHeight="1">
      <c r="A118" s="111" t="s">
        <v>87</v>
      </c>
      <c r="B118" s="112" t="s">
        <v>113</v>
      </c>
      <c r="C118" s="112" t="s">
        <v>129</v>
      </c>
      <c r="D118" s="113" t="s">
        <v>619</v>
      </c>
      <c r="E118" s="112" t="s">
        <v>168</v>
      </c>
      <c r="F118" s="9">
        <f>G118+H118+I118</f>
        <v>52.5</v>
      </c>
      <c r="G118" s="9"/>
      <c r="H118" s="63">
        <v>52.5</v>
      </c>
      <c r="I118" s="9"/>
      <c r="J118" s="9">
        <f>K118+L118+M118</f>
        <v>102.5</v>
      </c>
      <c r="K118" s="9"/>
      <c r="L118" s="63">
        <v>102.5</v>
      </c>
      <c r="M118" s="9"/>
      <c r="N118" s="9">
        <f>O118+P118+Q118</f>
        <v>52.5</v>
      </c>
      <c r="O118" s="81"/>
      <c r="P118" s="83">
        <v>52.5</v>
      </c>
      <c r="Q118" s="81"/>
    </row>
    <row r="119" spans="1:17" ht="40.5" customHeight="1">
      <c r="A119" s="114" t="s">
        <v>685</v>
      </c>
      <c r="B119" s="112" t="s">
        <v>113</v>
      </c>
      <c r="C119" s="112" t="s">
        <v>129</v>
      </c>
      <c r="D119" s="113" t="s">
        <v>620</v>
      </c>
      <c r="E119" s="112"/>
      <c r="F119" s="9">
        <f aca="true" t="shared" si="51" ref="F119:Q119">F120</f>
        <v>155.9</v>
      </c>
      <c r="G119" s="9">
        <f t="shared" si="51"/>
        <v>0</v>
      </c>
      <c r="H119" s="9">
        <f t="shared" si="51"/>
        <v>155.9</v>
      </c>
      <c r="I119" s="9">
        <f t="shared" si="51"/>
        <v>0</v>
      </c>
      <c r="J119" s="9">
        <f t="shared" si="51"/>
        <v>150.6</v>
      </c>
      <c r="K119" s="9">
        <f t="shared" si="51"/>
        <v>0</v>
      </c>
      <c r="L119" s="9">
        <f t="shared" si="51"/>
        <v>150.6</v>
      </c>
      <c r="M119" s="9">
        <f t="shared" si="51"/>
        <v>0</v>
      </c>
      <c r="N119" s="9">
        <f t="shared" si="51"/>
        <v>150.6</v>
      </c>
      <c r="O119" s="81">
        <f t="shared" si="51"/>
        <v>0</v>
      </c>
      <c r="P119" s="81">
        <f t="shared" si="51"/>
        <v>150.6</v>
      </c>
      <c r="Q119" s="81">
        <f t="shared" si="51"/>
        <v>0</v>
      </c>
    </row>
    <row r="120" spans="1:17" ht="24" customHeight="1">
      <c r="A120" s="111" t="s">
        <v>164</v>
      </c>
      <c r="B120" s="112" t="s">
        <v>113</v>
      </c>
      <c r="C120" s="112" t="s">
        <v>129</v>
      </c>
      <c r="D120" s="113" t="s">
        <v>620</v>
      </c>
      <c r="E120" s="112" t="s">
        <v>165</v>
      </c>
      <c r="F120" s="9">
        <f>G120+H120+I120</f>
        <v>155.9</v>
      </c>
      <c r="G120" s="9"/>
      <c r="H120" s="63">
        <v>155.9</v>
      </c>
      <c r="I120" s="9"/>
      <c r="J120" s="9">
        <f>K120+L120+M120</f>
        <v>150.6</v>
      </c>
      <c r="K120" s="9"/>
      <c r="L120" s="63">
        <v>150.6</v>
      </c>
      <c r="M120" s="9"/>
      <c r="N120" s="9">
        <f>O120+P120+Q120</f>
        <v>150.6</v>
      </c>
      <c r="O120" s="81"/>
      <c r="P120" s="83">
        <v>150.6</v>
      </c>
      <c r="Q120" s="81"/>
    </row>
    <row r="121" spans="1:17" ht="20.25" customHeight="1">
      <c r="A121" s="87" t="s">
        <v>115</v>
      </c>
      <c r="B121" s="82" t="s">
        <v>113</v>
      </c>
      <c r="C121" s="82" t="s">
        <v>135</v>
      </c>
      <c r="D121" s="89"/>
      <c r="E121" s="82"/>
      <c r="F121" s="11">
        <f>F122</f>
        <v>15000</v>
      </c>
      <c r="G121" s="11">
        <f aca="true" t="shared" si="52" ref="F121:Q123">G122</f>
        <v>0</v>
      </c>
      <c r="H121" s="11">
        <f t="shared" si="52"/>
        <v>15000</v>
      </c>
      <c r="I121" s="11">
        <f t="shared" si="52"/>
        <v>0</v>
      </c>
      <c r="J121" s="11">
        <f t="shared" si="52"/>
        <v>15000</v>
      </c>
      <c r="K121" s="11">
        <f t="shared" si="52"/>
        <v>0</v>
      </c>
      <c r="L121" s="11">
        <f t="shared" si="52"/>
        <v>15000</v>
      </c>
      <c r="M121" s="11">
        <f t="shared" si="52"/>
        <v>0</v>
      </c>
      <c r="N121" s="11">
        <f t="shared" si="52"/>
        <v>1308.9</v>
      </c>
      <c r="O121" s="81">
        <f t="shared" si="52"/>
        <v>0</v>
      </c>
      <c r="P121" s="81">
        <f t="shared" si="52"/>
        <v>1308.9</v>
      </c>
      <c r="Q121" s="81">
        <f t="shared" si="52"/>
        <v>0</v>
      </c>
    </row>
    <row r="122" spans="1:17" ht="18.75">
      <c r="A122" s="111" t="s">
        <v>319</v>
      </c>
      <c r="B122" s="112" t="s">
        <v>113</v>
      </c>
      <c r="C122" s="112" t="s">
        <v>135</v>
      </c>
      <c r="D122" s="113" t="s">
        <v>229</v>
      </c>
      <c r="E122" s="112"/>
      <c r="F122" s="9">
        <f t="shared" si="52"/>
        <v>15000</v>
      </c>
      <c r="G122" s="9">
        <f t="shared" si="52"/>
        <v>0</v>
      </c>
      <c r="H122" s="9">
        <f t="shared" si="52"/>
        <v>15000</v>
      </c>
      <c r="I122" s="9">
        <f t="shared" si="52"/>
        <v>0</v>
      </c>
      <c r="J122" s="9">
        <f t="shared" si="52"/>
        <v>15000</v>
      </c>
      <c r="K122" s="9">
        <f t="shared" si="52"/>
        <v>0</v>
      </c>
      <c r="L122" s="9">
        <f t="shared" si="52"/>
        <v>15000</v>
      </c>
      <c r="M122" s="9">
        <f t="shared" si="52"/>
        <v>0</v>
      </c>
      <c r="N122" s="9">
        <f t="shared" si="52"/>
        <v>1308.9</v>
      </c>
      <c r="O122" s="81">
        <f t="shared" si="52"/>
        <v>0</v>
      </c>
      <c r="P122" s="81">
        <f t="shared" si="52"/>
        <v>1308.9</v>
      </c>
      <c r="Q122" s="81">
        <f t="shared" si="52"/>
        <v>0</v>
      </c>
    </row>
    <row r="123" spans="1:17" ht="21.75" customHeight="1">
      <c r="A123" s="111" t="s">
        <v>139</v>
      </c>
      <c r="B123" s="112" t="s">
        <v>113</v>
      </c>
      <c r="C123" s="112" t="s">
        <v>135</v>
      </c>
      <c r="D123" s="113" t="s">
        <v>230</v>
      </c>
      <c r="E123" s="112"/>
      <c r="F123" s="9">
        <f t="shared" si="52"/>
        <v>15000</v>
      </c>
      <c r="G123" s="9">
        <f t="shared" si="52"/>
        <v>0</v>
      </c>
      <c r="H123" s="9">
        <f t="shared" si="52"/>
        <v>15000</v>
      </c>
      <c r="I123" s="9">
        <f t="shared" si="52"/>
        <v>0</v>
      </c>
      <c r="J123" s="9">
        <f t="shared" si="52"/>
        <v>15000</v>
      </c>
      <c r="K123" s="9">
        <f t="shared" si="52"/>
        <v>0</v>
      </c>
      <c r="L123" s="9">
        <f t="shared" si="52"/>
        <v>15000</v>
      </c>
      <c r="M123" s="9">
        <f t="shared" si="52"/>
        <v>0</v>
      </c>
      <c r="N123" s="9">
        <f t="shared" si="52"/>
        <v>1308.9</v>
      </c>
      <c r="O123" s="81">
        <f t="shared" si="52"/>
        <v>0</v>
      </c>
      <c r="P123" s="81">
        <f t="shared" si="52"/>
        <v>1308.9</v>
      </c>
      <c r="Q123" s="81">
        <f t="shared" si="52"/>
        <v>0</v>
      </c>
    </row>
    <row r="124" spans="1:17" ht="18.75">
      <c r="A124" s="111" t="s">
        <v>172</v>
      </c>
      <c r="B124" s="112" t="s">
        <v>113</v>
      </c>
      <c r="C124" s="112" t="s">
        <v>135</v>
      </c>
      <c r="D124" s="113" t="s">
        <v>230</v>
      </c>
      <c r="E124" s="112" t="s">
        <v>171</v>
      </c>
      <c r="F124" s="9">
        <f>G124+H124+I124</f>
        <v>15000</v>
      </c>
      <c r="G124" s="9"/>
      <c r="H124" s="9">
        <v>15000</v>
      </c>
      <c r="I124" s="9"/>
      <c r="J124" s="9">
        <f>K124+L124+M124</f>
        <v>15000</v>
      </c>
      <c r="K124" s="9"/>
      <c r="L124" s="9">
        <v>15000</v>
      </c>
      <c r="M124" s="9"/>
      <c r="N124" s="9">
        <f>O124+P124+Q124</f>
        <v>1308.9</v>
      </c>
      <c r="O124" s="85"/>
      <c r="P124" s="81">
        <v>1308.9</v>
      </c>
      <c r="Q124" s="85"/>
    </row>
    <row r="125" spans="1:17" ht="18.75">
      <c r="A125" s="87" t="s">
        <v>136</v>
      </c>
      <c r="B125" s="82" t="s">
        <v>113</v>
      </c>
      <c r="C125" s="82" t="s">
        <v>148</v>
      </c>
      <c r="D125" s="89"/>
      <c r="E125" s="82"/>
      <c r="F125" s="11">
        <f>F126+F131+F139+F150+F154+F157</f>
        <v>24952.4</v>
      </c>
      <c r="G125" s="11">
        <f aca="true" t="shared" si="53" ref="G125:Q125">G126+G131+G139+G150+G154+G157</f>
        <v>5275.5</v>
      </c>
      <c r="H125" s="11">
        <f t="shared" si="53"/>
        <v>17476.5</v>
      </c>
      <c r="I125" s="11">
        <f t="shared" si="53"/>
        <v>2200.4</v>
      </c>
      <c r="J125" s="11">
        <f t="shared" si="53"/>
        <v>25304.4</v>
      </c>
      <c r="K125" s="11">
        <f t="shared" si="53"/>
        <v>5275.5</v>
      </c>
      <c r="L125" s="11">
        <f t="shared" si="53"/>
        <v>17828.5</v>
      </c>
      <c r="M125" s="11">
        <f t="shared" si="53"/>
        <v>2200.4</v>
      </c>
      <c r="N125" s="11">
        <f t="shared" si="53"/>
        <v>24952.4</v>
      </c>
      <c r="O125" s="88">
        <f t="shared" si="53"/>
        <v>5275.5</v>
      </c>
      <c r="P125" s="88">
        <f t="shared" si="53"/>
        <v>17476.5</v>
      </c>
      <c r="Q125" s="88">
        <f t="shared" si="53"/>
        <v>2200.4</v>
      </c>
    </row>
    <row r="126" spans="1:17" ht="43.5" customHeight="1">
      <c r="A126" s="111" t="s">
        <v>489</v>
      </c>
      <c r="B126" s="112" t="s">
        <v>113</v>
      </c>
      <c r="C126" s="112" t="s">
        <v>148</v>
      </c>
      <c r="D126" s="113" t="s">
        <v>231</v>
      </c>
      <c r="E126" s="112"/>
      <c r="F126" s="9">
        <f aca="true" t="shared" si="54" ref="F126:Q129">F127</f>
        <v>2.5</v>
      </c>
      <c r="G126" s="9">
        <f t="shared" si="54"/>
        <v>0</v>
      </c>
      <c r="H126" s="9">
        <f t="shared" si="54"/>
        <v>2.5</v>
      </c>
      <c r="I126" s="9">
        <f t="shared" si="54"/>
        <v>0</v>
      </c>
      <c r="J126" s="9">
        <f t="shared" si="54"/>
        <v>2.5</v>
      </c>
      <c r="K126" s="9">
        <f t="shared" si="54"/>
        <v>0</v>
      </c>
      <c r="L126" s="9">
        <f t="shared" si="54"/>
        <v>2.5</v>
      </c>
      <c r="M126" s="9">
        <f t="shared" si="54"/>
        <v>0</v>
      </c>
      <c r="N126" s="9">
        <f t="shared" si="54"/>
        <v>2.5</v>
      </c>
      <c r="O126" s="81">
        <f t="shared" si="54"/>
        <v>0</v>
      </c>
      <c r="P126" s="81">
        <f t="shared" si="54"/>
        <v>2.5</v>
      </c>
      <c r="Q126" s="81">
        <f t="shared" si="54"/>
        <v>0</v>
      </c>
    </row>
    <row r="127" spans="1:17" ht="43.5" customHeight="1">
      <c r="A127" s="111" t="s">
        <v>385</v>
      </c>
      <c r="B127" s="112" t="s">
        <v>113</v>
      </c>
      <c r="C127" s="112" t="s">
        <v>148</v>
      </c>
      <c r="D127" s="113" t="s">
        <v>63</v>
      </c>
      <c r="E127" s="112"/>
      <c r="F127" s="9">
        <f t="shared" si="54"/>
        <v>2.5</v>
      </c>
      <c r="G127" s="9">
        <f t="shared" si="54"/>
        <v>0</v>
      </c>
      <c r="H127" s="9">
        <f t="shared" si="54"/>
        <v>2.5</v>
      </c>
      <c r="I127" s="9">
        <f t="shared" si="54"/>
        <v>0</v>
      </c>
      <c r="J127" s="9">
        <f t="shared" si="54"/>
        <v>2.5</v>
      </c>
      <c r="K127" s="9">
        <f t="shared" si="54"/>
        <v>0</v>
      </c>
      <c r="L127" s="9">
        <f t="shared" si="54"/>
        <v>2.5</v>
      </c>
      <c r="M127" s="9">
        <f t="shared" si="54"/>
        <v>0</v>
      </c>
      <c r="N127" s="9">
        <f t="shared" si="54"/>
        <v>2.5</v>
      </c>
      <c r="O127" s="81">
        <f t="shared" si="54"/>
        <v>0</v>
      </c>
      <c r="P127" s="81">
        <f t="shared" si="54"/>
        <v>2.5</v>
      </c>
      <c r="Q127" s="81">
        <f t="shared" si="54"/>
        <v>0</v>
      </c>
    </row>
    <row r="128" spans="1:17" ht="64.5" customHeight="1">
      <c r="A128" s="111" t="s">
        <v>64</v>
      </c>
      <c r="B128" s="112" t="s">
        <v>113</v>
      </c>
      <c r="C128" s="112" t="s">
        <v>148</v>
      </c>
      <c r="D128" s="113" t="s">
        <v>497</v>
      </c>
      <c r="E128" s="112"/>
      <c r="F128" s="9">
        <f t="shared" si="54"/>
        <v>2.5</v>
      </c>
      <c r="G128" s="9">
        <f t="shared" si="54"/>
        <v>0</v>
      </c>
      <c r="H128" s="9">
        <f t="shared" si="54"/>
        <v>2.5</v>
      </c>
      <c r="I128" s="9">
        <f t="shared" si="54"/>
        <v>0</v>
      </c>
      <c r="J128" s="9">
        <f t="shared" si="54"/>
        <v>2.5</v>
      </c>
      <c r="K128" s="9">
        <f t="shared" si="54"/>
        <v>0</v>
      </c>
      <c r="L128" s="9">
        <f t="shared" si="54"/>
        <v>2.5</v>
      </c>
      <c r="M128" s="9">
        <f t="shared" si="54"/>
        <v>0</v>
      </c>
      <c r="N128" s="9">
        <f t="shared" si="54"/>
        <v>2.5</v>
      </c>
      <c r="O128" s="81">
        <f t="shared" si="54"/>
        <v>0</v>
      </c>
      <c r="P128" s="81">
        <f t="shared" si="54"/>
        <v>2.5</v>
      </c>
      <c r="Q128" s="81">
        <f t="shared" si="54"/>
        <v>0</v>
      </c>
    </row>
    <row r="129" spans="1:17" ht="25.5" customHeight="1">
      <c r="A129" s="111" t="s">
        <v>201</v>
      </c>
      <c r="B129" s="112" t="s">
        <v>113</v>
      </c>
      <c r="C129" s="112" t="s">
        <v>148</v>
      </c>
      <c r="D129" s="113" t="s">
        <v>498</v>
      </c>
      <c r="E129" s="112"/>
      <c r="F129" s="9">
        <f t="shared" si="54"/>
        <v>2.5</v>
      </c>
      <c r="G129" s="9">
        <f t="shared" si="54"/>
        <v>0</v>
      </c>
      <c r="H129" s="9">
        <f t="shared" si="54"/>
        <v>2.5</v>
      </c>
      <c r="I129" s="9">
        <f t="shared" si="54"/>
        <v>0</v>
      </c>
      <c r="J129" s="9">
        <f t="shared" si="54"/>
        <v>2.5</v>
      </c>
      <c r="K129" s="9">
        <f t="shared" si="54"/>
        <v>0</v>
      </c>
      <c r="L129" s="9">
        <f t="shared" si="54"/>
        <v>2.5</v>
      </c>
      <c r="M129" s="9">
        <f t="shared" si="54"/>
        <v>0</v>
      </c>
      <c r="N129" s="9">
        <f t="shared" si="54"/>
        <v>2.5</v>
      </c>
      <c r="O129" s="81">
        <f t="shared" si="54"/>
        <v>0</v>
      </c>
      <c r="P129" s="81">
        <f t="shared" si="54"/>
        <v>2.5</v>
      </c>
      <c r="Q129" s="81">
        <f t="shared" si="54"/>
        <v>0</v>
      </c>
    </row>
    <row r="130" spans="1:17" ht="40.5" customHeight="1">
      <c r="A130" s="111" t="s">
        <v>87</v>
      </c>
      <c r="B130" s="112" t="s">
        <v>113</v>
      </c>
      <c r="C130" s="112" t="s">
        <v>148</v>
      </c>
      <c r="D130" s="113" t="s">
        <v>498</v>
      </c>
      <c r="E130" s="112" t="s">
        <v>168</v>
      </c>
      <c r="F130" s="9">
        <f>G130+H130+I130</f>
        <v>2.5</v>
      </c>
      <c r="G130" s="9"/>
      <c r="H130" s="9">
        <v>2.5</v>
      </c>
      <c r="I130" s="9"/>
      <c r="J130" s="9">
        <f>K130+L130+M130</f>
        <v>2.5</v>
      </c>
      <c r="K130" s="9"/>
      <c r="L130" s="9">
        <v>2.5</v>
      </c>
      <c r="M130" s="9"/>
      <c r="N130" s="9">
        <f>O130+P130+Q130</f>
        <v>2.5</v>
      </c>
      <c r="O130" s="85"/>
      <c r="P130" s="85">
        <v>2.5</v>
      </c>
      <c r="Q130" s="85"/>
    </row>
    <row r="131" spans="1:17" ht="41.25" customHeight="1">
      <c r="A131" s="111" t="s">
        <v>463</v>
      </c>
      <c r="B131" s="112" t="s">
        <v>113</v>
      </c>
      <c r="C131" s="112" t="s">
        <v>148</v>
      </c>
      <c r="D131" s="113" t="s">
        <v>232</v>
      </c>
      <c r="E131" s="113"/>
      <c r="F131" s="9">
        <f>F132</f>
        <v>90</v>
      </c>
      <c r="G131" s="9">
        <f aca="true" t="shared" si="55" ref="G131:Q131">G132</f>
        <v>0</v>
      </c>
      <c r="H131" s="9">
        <f t="shared" si="55"/>
        <v>90</v>
      </c>
      <c r="I131" s="9">
        <f t="shared" si="55"/>
        <v>0</v>
      </c>
      <c r="J131" s="9">
        <f t="shared" si="55"/>
        <v>90</v>
      </c>
      <c r="K131" s="9">
        <f t="shared" si="55"/>
        <v>0</v>
      </c>
      <c r="L131" s="9">
        <f t="shared" si="55"/>
        <v>90</v>
      </c>
      <c r="M131" s="9">
        <f t="shared" si="55"/>
        <v>0</v>
      </c>
      <c r="N131" s="9">
        <f t="shared" si="55"/>
        <v>90</v>
      </c>
      <c r="O131" s="81">
        <f t="shared" si="55"/>
        <v>0</v>
      </c>
      <c r="P131" s="81">
        <f t="shared" si="55"/>
        <v>90</v>
      </c>
      <c r="Q131" s="81">
        <f t="shared" si="55"/>
        <v>0</v>
      </c>
    </row>
    <row r="132" spans="1:17" ht="43.5" customHeight="1">
      <c r="A132" s="111" t="s">
        <v>464</v>
      </c>
      <c r="B132" s="112" t="s">
        <v>113</v>
      </c>
      <c r="C132" s="112" t="s">
        <v>148</v>
      </c>
      <c r="D132" s="113" t="s">
        <v>293</v>
      </c>
      <c r="E132" s="113"/>
      <c r="F132" s="9">
        <f aca="true" t="shared" si="56" ref="F132:Q132">F133+F136</f>
        <v>90</v>
      </c>
      <c r="G132" s="9">
        <f t="shared" si="56"/>
        <v>0</v>
      </c>
      <c r="H132" s="9">
        <f t="shared" si="56"/>
        <v>90</v>
      </c>
      <c r="I132" s="9">
        <f t="shared" si="56"/>
        <v>0</v>
      </c>
      <c r="J132" s="9">
        <f t="shared" si="56"/>
        <v>90</v>
      </c>
      <c r="K132" s="9">
        <f t="shared" si="56"/>
        <v>0</v>
      </c>
      <c r="L132" s="9">
        <f t="shared" si="56"/>
        <v>90</v>
      </c>
      <c r="M132" s="9">
        <f t="shared" si="56"/>
        <v>0</v>
      </c>
      <c r="N132" s="9">
        <f t="shared" si="56"/>
        <v>90</v>
      </c>
      <c r="O132" s="81">
        <f t="shared" si="56"/>
        <v>0</v>
      </c>
      <c r="P132" s="81">
        <f t="shared" si="56"/>
        <v>90</v>
      </c>
      <c r="Q132" s="81">
        <f t="shared" si="56"/>
        <v>0</v>
      </c>
    </row>
    <row r="133" spans="1:17" ht="45" customHeight="1">
      <c r="A133" s="111" t="s">
        <v>32</v>
      </c>
      <c r="B133" s="112" t="s">
        <v>113</v>
      </c>
      <c r="C133" s="112" t="s">
        <v>148</v>
      </c>
      <c r="D133" s="113" t="s">
        <v>296</v>
      </c>
      <c r="E133" s="113"/>
      <c r="F133" s="9">
        <f aca="true" t="shared" si="57" ref="F133:Q134">F134</f>
        <v>10</v>
      </c>
      <c r="G133" s="9">
        <f t="shared" si="57"/>
        <v>0</v>
      </c>
      <c r="H133" s="9">
        <f t="shared" si="57"/>
        <v>10</v>
      </c>
      <c r="I133" s="9">
        <f t="shared" si="57"/>
        <v>0</v>
      </c>
      <c r="J133" s="9">
        <f t="shared" si="57"/>
        <v>10</v>
      </c>
      <c r="K133" s="9">
        <f t="shared" si="57"/>
        <v>0</v>
      </c>
      <c r="L133" s="9">
        <f t="shared" si="57"/>
        <v>10</v>
      </c>
      <c r="M133" s="9">
        <f t="shared" si="57"/>
        <v>0</v>
      </c>
      <c r="N133" s="9">
        <f t="shared" si="57"/>
        <v>10</v>
      </c>
      <c r="O133" s="81">
        <f t="shared" si="57"/>
        <v>0</v>
      </c>
      <c r="P133" s="81">
        <f t="shared" si="57"/>
        <v>10</v>
      </c>
      <c r="Q133" s="81">
        <f t="shared" si="57"/>
        <v>0</v>
      </c>
    </row>
    <row r="134" spans="1:17" ht="42" customHeight="1">
      <c r="A134" s="111" t="s">
        <v>198</v>
      </c>
      <c r="B134" s="112" t="s">
        <v>113</v>
      </c>
      <c r="C134" s="112" t="s">
        <v>148</v>
      </c>
      <c r="D134" s="113" t="s">
        <v>297</v>
      </c>
      <c r="E134" s="113"/>
      <c r="F134" s="9">
        <f t="shared" si="57"/>
        <v>10</v>
      </c>
      <c r="G134" s="9">
        <f t="shared" si="57"/>
        <v>0</v>
      </c>
      <c r="H134" s="9">
        <f t="shared" si="57"/>
        <v>10</v>
      </c>
      <c r="I134" s="9">
        <f t="shared" si="57"/>
        <v>0</v>
      </c>
      <c r="J134" s="9">
        <f t="shared" si="57"/>
        <v>10</v>
      </c>
      <c r="K134" s="9">
        <f t="shared" si="57"/>
        <v>0</v>
      </c>
      <c r="L134" s="9">
        <f t="shared" si="57"/>
        <v>10</v>
      </c>
      <c r="M134" s="9">
        <f t="shared" si="57"/>
        <v>0</v>
      </c>
      <c r="N134" s="9">
        <f t="shared" si="57"/>
        <v>10</v>
      </c>
      <c r="O134" s="81">
        <f t="shared" si="57"/>
        <v>0</v>
      </c>
      <c r="P134" s="81">
        <f t="shared" si="57"/>
        <v>10</v>
      </c>
      <c r="Q134" s="81">
        <f t="shared" si="57"/>
        <v>0</v>
      </c>
    </row>
    <row r="135" spans="1:17" ht="40.5" customHeight="1">
      <c r="A135" s="111" t="s">
        <v>87</v>
      </c>
      <c r="B135" s="112" t="s">
        <v>113</v>
      </c>
      <c r="C135" s="112" t="s">
        <v>148</v>
      </c>
      <c r="D135" s="113" t="s">
        <v>297</v>
      </c>
      <c r="E135" s="113">
        <v>240</v>
      </c>
      <c r="F135" s="9">
        <f>G135+H135+I135</f>
        <v>10</v>
      </c>
      <c r="G135" s="9"/>
      <c r="H135" s="9">
        <v>10</v>
      </c>
      <c r="I135" s="9"/>
      <c r="J135" s="9">
        <f>K135+L135+M135</f>
        <v>10</v>
      </c>
      <c r="K135" s="9"/>
      <c r="L135" s="9">
        <v>10</v>
      </c>
      <c r="M135" s="9"/>
      <c r="N135" s="9">
        <f>O135+P135+Q135</f>
        <v>10</v>
      </c>
      <c r="O135" s="85"/>
      <c r="P135" s="85">
        <v>10</v>
      </c>
      <c r="Q135" s="85"/>
    </row>
    <row r="136" spans="1:17" ht="41.25" customHeight="1">
      <c r="A136" s="111" t="s">
        <v>284</v>
      </c>
      <c r="B136" s="112" t="s">
        <v>113</v>
      </c>
      <c r="C136" s="112" t="s">
        <v>148</v>
      </c>
      <c r="D136" s="113" t="s">
        <v>299</v>
      </c>
      <c r="E136" s="113"/>
      <c r="F136" s="9">
        <f aca="true" t="shared" si="58" ref="F136:Q137">F137</f>
        <v>80</v>
      </c>
      <c r="G136" s="9">
        <f t="shared" si="58"/>
        <v>0</v>
      </c>
      <c r="H136" s="9">
        <f t="shared" si="58"/>
        <v>80</v>
      </c>
      <c r="I136" s="9">
        <f t="shared" si="58"/>
        <v>0</v>
      </c>
      <c r="J136" s="9">
        <f t="shared" si="58"/>
        <v>80</v>
      </c>
      <c r="K136" s="9">
        <f t="shared" si="58"/>
        <v>0</v>
      </c>
      <c r="L136" s="9">
        <f t="shared" si="58"/>
        <v>80</v>
      </c>
      <c r="M136" s="9">
        <f t="shared" si="58"/>
        <v>0</v>
      </c>
      <c r="N136" s="9">
        <f t="shared" si="58"/>
        <v>80</v>
      </c>
      <c r="O136" s="81">
        <f t="shared" si="58"/>
        <v>0</v>
      </c>
      <c r="P136" s="81">
        <f t="shared" si="58"/>
        <v>80</v>
      </c>
      <c r="Q136" s="81">
        <f t="shared" si="58"/>
        <v>0</v>
      </c>
    </row>
    <row r="137" spans="1:17" ht="45" customHeight="1">
      <c r="A137" s="111" t="s">
        <v>285</v>
      </c>
      <c r="B137" s="112" t="s">
        <v>113</v>
      </c>
      <c r="C137" s="112" t="s">
        <v>148</v>
      </c>
      <c r="D137" s="113" t="s">
        <v>298</v>
      </c>
      <c r="E137" s="113"/>
      <c r="F137" s="9">
        <f t="shared" si="58"/>
        <v>80</v>
      </c>
      <c r="G137" s="9">
        <f t="shared" si="58"/>
        <v>0</v>
      </c>
      <c r="H137" s="9">
        <f t="shared" si="58"/>
        <v>80</v>
      </c>
      <c r="I137" s="9">
        <f t="shared" si="58"/>
        <v>0</v>
      </c>
      <c r="J137" s="9">
        <f t="shared" si="58"/>
        <v>80</v>
      </c>
      <c r="K137" s="9">
        <f t="shared" si="58"/>
        <v>0</v>
      </c>
      <c r="L137" s="9">
        <f t="shared" si="58"/>
        <v>80</v>
      </c>
      <c r="M137" s="9">
        <f t="shared" si="58"/>
        <v>0</v>
      </c>
      <c r="N137" s="9">
        <f t="shared" si="58"/>
        <v>80</v>
      </c>
      <c r="O137" s="81">
        <f t="shared" si="58"/>
        <v>0</v>
      </c>
      <c r="P137" s="81">
        <f t="shared" si="58"/>
        <v>80</v>
      </c>
      <c r="Q137" s="81">
        <f t="shared" si="58"/>
        <v>0</v>
      </c>
    </row>
    <row r="138" spans="1:17" ht="37.5">
      <c r="A138" s="111" t="s">
        <v>87</v>
      </c>
      <c r="B138" s="112" t="s">
        <v>113</v>
      </c>
      <c r="C138" s="112" t="s">
        <v>148</v>
      </c>
      <c r="D138" s="113" t="s">
        <v>298</v>
      </c>
      <c r="E138" s="113">
        <v>240</v>
      </c>
      <c r="F138" s="9">
        <f>G138+H138+I138</f>
        <v>80</v>
      </c>
      <c r="G138" s="9"/>
      <c r="H138" s="9">
        <v>80</v>
      </c>
      <c r="I138" s="9"/>
      <c r="J138" s="9">
        <f>K138+L138+M138</f>
        <v>80</v>
      </c>
      <c r="K138" s="9"/>
      <c r="L138" s="9">
        <v>80</v>
      </c>
      <c r="M138" s="9"/>
      <c r="N138" s="9">
        <f>O138+P138+Q138</f>
        <v>80</v>
      </c>
      <c r="O138" s="85"/>
      <c r="P138" s="85">
        <v>80</v>
      </c>
      <c r="Q138" s="85"/>
    </row>
    <row r="139" spans="1:17" ht="43.5" customHeight="1">
      <c r="A139" s="111" t="s">
        <v>445</v>
      </c>
      <c r="B139" s="112" t="s">
        <v>113</v>
      </c>
      <c r="C139" s="112" t="s">
        <v>148</v>
      </c>
      <c r="D139" s="113" t="s">
        <v>260</v>
      </c>
      <c r="E139" s="113"/>
      <c r="F139" s="9">
        <f aca="true" t="shared" si="59" ref="F139:Q139">F140</f>
        <v>19309.4</v>
      </c>
      <c r="G139" s="9">
        <f t="shared" si="59"/>
        <v>0</v>
      </c>
      <c r="H139" s="9">
        <f t="shared" si="59"/>
        <v>17109</v>
      </c>
      <c r="I139" s="9">
        <f t="shared" si="59"/>
        <v>2200.4</v>
      </c>
      <c r="J139" s="9">
        <f t="shared" si="59"/>
        <v>19661.4</v>
      </c>
      <c r="K139" s="9">
        <f t="shared" si="59"/>
        <v>0</v>
      </c>
      <c r="L139" s="9">
        <f t="shared" si="59"/>
        <v>17461</v>
      </c>
      <c r="M139" s="9">
        <f t="shared" si="59"/>
        <v>2200.4</v>
      </c>
      <c r="N139" s="9">
        <f t="shared" si="59"/>
        <v>19309.4</v>
      </c>
      <c r="O139" s="81">
        <f t="shared" si="59"/>
        <v>0</v>
      </c>
      <c r="P139" s="81">
        <f t="shared" si="59"/>
        <v>17109</v>
      </c>
      <c r="Q139" s="81">
        <f t="shared" si="59"/>
        <v>2200.4</v>
      </c>
    </row>
    <row r="140" spans="1:17" ht="45" customHeight="1">
      <c r="A140" s="111" t="s">
        <v>519</v>
      </c>
      <c r="B140" s="112" t="s">
        <v>113</v>
      </c>
      <c r="C140" s="112" t="s">
        <v>148</v>
      </c>
      <c r="D140" s="113" t="s">
        <v>261</v>
      </c>
      <c r="E140" s="113"/>
      <c r="F140" s="9">
        <f aca="true" t="shared" si="60" ref="F140:Q140">F141+F145+F148</f>
        <v>19309.4</v>
      </c>
      <c r="G140" s="9">
        <f t="shared" si="60"/>
        <v>0</v>
      </c>
      <c r="H140" s="9">
        <f t="shared" si="60"/>
        <v>17109</v>
      </c>
      <c r="I140" s="9">
        <f t="shared" si="60"/>
        <v>2200.4</v>
      </c>
      <c r="J140" s="9">
        <f t="shared" si="60"/>
        <v>19661.4</v>
      </c>
      <c r="K140" s="9">
        <f t="shared" si="60"/>
        <v>0</v>
      </c>
      <c r="L140" s="9">
        <f t="shared" si="60"/>
        <v>17461</v>
      </c>
      <c r="M140" s="9">
        <f t="shared" si="60"/>
        <v>2200.4</v>
      </c>
      <c r="N140" s="9">
        <f t="shared" si="60"/>
        <v>19309.4</v>
      </c>
      <c r="O140" s="81">
        <f t="shared" si="60"/>
        <v>0</v>
      </c>
      <c r="P140" s="81">
        <f t="shared" si="60"/>
        <v>17109</v>
      </c>
      <c r="Q140" s="81">
        <f t="shared" si="60"/>
        <v>2200.4</v>
      </c>
    </row>
    <row r="141" spans="1:17" ht="19.5" customHeight="1">
      <c r="A141" s="123" t="s">
        <v>325</v>
      </c>
      <c r="B141" s="112" t="s">
        <v>113</v>
      </c>
      <c r="C141" s="112" t="s">
        <v>148</v>
      </c>
      <c r="D141" s="113" t="s">
        <v>455</v>
      </c>
      <c r="E141" s="113"/>
      <c r="F141" s="9">
        <f aca="true" t="shared" si="61" ref="F141:Q141">F142+F143+F144</f>
        <v>13690.300000000001</v>
      </c>
      <c r="G141" s="9">
        <f t="shared" si="61"/>
        <v>0</v>
      </c>
      <c r="H141" s="9">
        <f t="shared" si="61"/>
        <v>13690.300000000001</v>
      </c>
      <c r="I141" s="9">
        <f t="shared" si="61"/>
        <v>0</v>
      </c>
      <c r="J141" s="9">
        <f t="shared" si="61"/>
        <v>14134.000000000002</v>
      </c>
      <c r="K141" s="9">
        <f t="shared" si="61"/>
        <v>0</v>
      </c>
      <c r="L141" s="9">
        <f t="shared" si="61"/>
        <v>14134.000000000002</v>
      </c>
      <c r="M141" s="9">
        <f t="shared" si="61"/>
        <v>0</v>
      </c>
      <c r="N141" s="9">
        <f t="shared" si="61"/>
        <v>13782.000000000002</v>
      </c>
      <c r="O141" s="81">
        <f t="shared" si="61"/>
        <v>0</v>
      </c>
      <c r="P141" s="81">
        <f t="shared" si="61"/>
        <v>13782.000000000002</v>
      </c>
      <c r="Q141" s="81">
        <f t="shared" si="61"/>
        <v>0</v>
      </c>
    </row>
    <row r="142" spans="1:17" ht="18.75" customHeight="1">
      <c r="A142" s="111" t="s">
        <v>577</v>
      </c>
      <c r="B142" s="112" t="s">
        <v>113</v>
      </c>
      <c r="C142" s="112" t="s">
        <v>148</v>
      </c>
      <c r="D142" s="113" t="s">
        <v>455</v>
      </c>
      <c r="E142" s="113">
        <v>110</v>
      </c>
      <c r="F142" s="9">
        <f>G142+H142+I142</f>
        <v>12591</v>
      </c>
      <c r="G142" s="9"/>
      <c r="H142" s="9">
        <v>12591</v>
      </c>
      <c r="I142" s="9"/>
      <c r="J142" s="9">
        <f>K142+L142+M142</f>
        <v>12649.7</v>
      </c>
      <c r="K142" s="9"/>
      <c r="L142" s="9">
        <v>12649.7</v>
      </c>
      <c r="M142" s="9"/>
      <c r="N142" s="9">
        <f>O142+P142+Q142</f>
        <v>12649.7</v>
      </c>
      <c r="O142" s="91"/>
      <c r="P142" s="81">
        <v>12649.7</v>
      </c>
      <c r="Q142" s="91"/>
    </row>
    <row r="143" spans="1:17" ht="41.25" customHeight="1">
      <c r="A143" s="111" t="s">
        <v>87</v>
      </c>
      <c r="B143" s="112" t="s">
        <v>113</v>
      </c>
      <c r="C143" s="112" t="s">
        <v>148</v>
      </c>
      <c r="D143" s="113" t="s">
        <v>455</v>
      </c>
      <c r="E143" s="113">
        <v>240</v>
      </c>
      <c r="F143" s="9">
        <f>G143+H143+I143</f>
        <v>1099.2</v>
      </c>
      <c r="G143" s="9"/>
      <c r="H143" s="107">
        <v>1099.2</v>
      </c>
      <c r="I143" s="9"/>
      <c r="J143" s="9">
        <f>K143+L143+M143</f>
        <v>1484.2</v>
      </c>
      <c r="K143" s="9"/>
      <c r="L143" s="107">
        <v>1484.2</v>
      </c>
      <c r="M143" s="9"/>
      <c r="N143" s="9">
        <f>O143+P143+Q143</f>
        <v>1132.2</v>
      </c>
      <c r="O143" s="91"/>
      <c r="P143" s="93">
        <v>1132.2</v>
      </c>
      <c r="Q143" s="91"/>
    </row>
    <row r="144" spans="1:17" ht="18.75">
      <c r="A144" s="111" t="s">
        <v>166</v>
      </c>
      <c r="B144" s="112" t="s">
        <v>113</v>
      </c>
      <c r="C144" s="112" t="s">
        <v>148</v>
      </c>
      <c r="D144" s="113" t="s">
        <v>455</v>
      </c>
      <c r="E144" s="113">
        <v>850</v>
      </c>
      <c r="F144" s="9">
        <f>G144+H144+I144</f>
        <v>0.1</v>
      </c>
      <c r="G144" s="9"/>
      <c r="H144" s="9">
        <v>0.1</v>
      </c>
      <c r="I144" s="9"/>
      <c r="J144" s="9">
        <f>K144+L144+M144</f>
        <v>0.1</v>
      </c>
      <c r="K144" s="9"/>
      <c r="L144" s="9">
        <v>0.1</v>
      </c>
      <c r="M144" s="9"/>
      <c r="N144" s="9">
        <f>O144+P144+Q144</f>
        <v>0.1</v>
      </c>
      <c r="O144" s="91"/>
      <c r="P144" s="81">
        <v>0.1</v>
      </c>
      <c r="Q144" s="91"/>
    </row>
    <row r="145" spans="1:17" ht="40.5" customHeight="1">
      <c r="A145" s="111" t="s">
        <v>360</v>
      </c>
      <c r="B145" s="112" t="s">
        <v>113</v>
      </c>
      <c r="C145" s="112" t="s">
        <v>148</v>
      </c>
      <c r="D145" s="113" t="s">
        <v>456</v>
      </c>
      <c r="E145" s="113"/>
      <c r="F145" s="9">
        <f aca="true" t="shared" si="62" ref="F145:Q145">F146+F147</f>
        <v>2200.4</v>
      </c>
      <c r="G145" s="9">
        <f t="shared" si="62"/>
        <v>0</v>
      </c>
      <c r="H145" s="9">
        <f t="shared" si="62"/>
        <v>0</v>
      </c>
      <c r="I145" s="9">
        <f t="shared" si="62"/>
        <v>2200.4</v>
      </c>
      <c r="J145" s="9">
        <f t="shared" si="62"/>
        <v>2200.4</v>
      </c>
      <c r="K145" s="9">
        <f t="shared" si="62"/>
        <v>0</v>
      </c>
      <c r="L145" s="9">
        <f t="shared" si="62"/>
        <v>0</v>
      </c>
      <c r="M145" s="9">
        <f t="shared" si="62"/>
        <v>2200.4</v>
      </c>
      <c r="N145" s="9">
        <f t="shared" si="62"/>
        <v>2200.4</v>
      </c>
      <c r="O145" s="81">
        <f t="shared" si="62"/>
        <v>0</v>
      </c>
      <c r="P145" s="81">
        <f t="shared" si="62"/>
        <v>0</v>
      </c>
      <c r="Q145" s="81">
        <f t="shared" si="62"/>
        <v>2200.4</v>
      </c>
    </row>
    <row r="146" spans="1:17" ht="23.25" customHeight="1">
      <c r="A146" s="115" t="s">
        <v>577</v>
      </c>
      <c r="B146" s="112" t="s">
        <v>113</v>
      </c>
      <c r="C146" s="112" t="s">
        <v>148</v>
      </c>
      <c r="D146" s="113" t="s">
        <v>456</v>
      </c>
      <c r="E146" s="113">
        <v>110</v>
      </c>
      <c r="F146" s="9">
        <f>G146+H146+I146</f>
        <v>2075.4</v>
      </c>
      <c r="G146" s="9"/>
      <c r="H146" s="9"/>
      <c r="I146" s="9">
        <v>2075.4</v>
      </c>
      <c r="J146" s="9">
        <f>K146+L146+M146</f>
        <v>2089.4</v>
      </c>
      <c r="K146" s="9"/>
      <c r="L146" s="9"/>
      <c r="M146" s="9">
        <v>2089.4</v>
      </c>
      <c r="N146" s="9">
        <f>O146+P146+Q146</f>
        <v>2089.4</v>
      </c>
      <c r="O146" s="81"/>
      <c r="P146" s="81"/>
      <c r="Q146" s="81">
        <v>2089.4</v>
      </c>
    </row>
    <row r="147" spans="1:17" ht="42.75" customHeight="1">
      <c r="A147" s="111" t="s">
        <v>87</v>
      </c>
      <c r="B147" s="112" t="s">
        <v>113</v>
      </c>
      <c r="C147" s="112" t="s">
        <v>148</v>
      </c>
      <c r="D147" s="113" t="s">
        <v>456</v>
      </c>
      <c r="E147" s="113">
        <v>240</v>
      </c>
      <c r="F147" s="9">
        <f>G147+H147+I147</f>
        <v>125</v>
      </c>
      <c r="G147" s="9"/>
      <c r="H147" s="9"/>
      <c r="I147" s="9">
        <v>125</v>
      </c>
      <c r="J147" s="9">
        <f>K147+L147+M147</f>
        <v>111</v>
      </c>
      <c r="K147" s="9"/>
      <c r="L147" s="9"/>
      <c r="M147" s="9">
        <v>111</v>
      </c>
      <c r="N147" s="9">
        <f>O147+P147+Q147</f>
        <v>111</v>
      </c>
      <c r="O147" s="81"/>
      <c r="P147" s="81"/>
      <c r="Q147" s="81">
        <v>111</v>
      </c>
    </row>
    <row r="148" spans="1:17" ht="39" customHeight="1">
      <c r="A148" s="114" t="s">
        <v>685</v>
      </c>
      <c r="B148" s="112" t="s">
        <v>113</v>
      </c>
      <c r="C148" s="112" t="s">
        <v>148</v>
      </c>
      <c r="D148" s="113" t="s">
        <v>539</v>
      </c>
      <c r="E148" s="113"/>
      <c r="F148" s="9">
        <f aca="true" t="shared" si="63" ref="F148:Q148">F149</f>
        <v>3418.7</v>
      </c>
      <c r="G148" s="9">
        <f t="shared" si="63"/>
        <v>0</v>
      </c>
      <c r="H148" s="9">
        <f t="shared" si="63"/>
        <v>3418.7</v>
      </c>
      <c r="I148" s="9">
        <f t="shared" si="63"/>
        <v>0</v>
      </c>
      <c r="J148" s="9">
        <f t="shared" si="63"/>
        <v>3327</v>
      </c>
      <c r="K148" s="9">
        <f t="shared" si="63"/>
        <v>0</v>
      </c>
      <c r="L148" s="9">
        <f t="shared" si="63"/>
        <v>3327</v>
      </c>
      <c r="M148" s="9">
        <f t="shared" si="63"/>
        <v>0</v>
      </c>
      <c r="N148" s="9">
        <f t="shared" si="63"/>
        <v>3327</v>
      </c>
      <c r="O148" s="81">
        <f t="shared" si="63"/>
        <v>0</v>
      </c>
      <c r="P148" s="81">
        <f t="shared" si="63"/>
        <v>3327</v>
      </c>
      <c r="Q148" s="81">
        <f t="shared" si="63"/>
        <v>0</v>
      </c>
    </row>
    <row r="149" spans="1:17" ht="24.75" customHeight="1">
      <c r="A149" s="111" t="s">
        <v>577</v>
      </c>
      <c r="B149" s="112" t="s">
        <v>113</v>
      </c>
      <c r="C149" s="112" t="s">
        <v>148</v>
      </c>
      <c r="D149" s="113" t="s">
        <v>539</v>
      </c>
      <c r="E149" s="113">
        <v>110</v>
      </c>
      <c r="F149" s="9">
        <f>G149+H149+I149</f>
        <v>3418.7</v>
      </c>
      <c r="G149" s="9"/>
      <c r="H149" s="9">
        <f>2867.7+551</f>
        <v>3418.7</v>
      </c>
      <c r="I149" s="9"/>
      <c r="J149" s="9">
        <f>K149+L149+M149</f>
        <v>3327</v>
      </c>
      <c r="K149" s="9"/>
      <c r="L149" s="9">
        <f>2790+537</f>
        <v>3327</v>
      </c>
      <c r="M149" s="9"/>
      <c r="N149" s="9">
        <f>O149+P149+Q149</f>
        <v>3327</v>
      </c>
      <c r="O149" s="81"/>
      <c r="P149" s="81">
        <f>2790+537</f>
        <v>3327</v>
      </c>
      <c r="Q149" s="81"/>
    </row>
    <row r="150" spans="1:17" ht="41.25" customHeight="1">
      <c r="A150" s="124" t="s">
        <v>530</v>
      </c>
      <c r="B150" s="112" t="s">
        <v>113</v>
      </c>
      <c r="C150" s="112" t="s">
        <v>148</v>
      </c>
      <c r="D150" s="113" t="s">
        <v>524</v>
      </c>
      <c r="E150" s="113"/>
      <c r="F150" s="9">
        <f aca="true" t="shared" si="64" ref="F150:Q152">F151</f>
        <v>50</v>
      </c>
      <c r="G150" s="9">
        <f t="shared" si="64"/>
        <v>0</v>
      </c>
      <c r="H150" s="9">
        <f t="shared" si="64"/>
        <v>50</v>
      </c>
      <c r="I150" s="9">
        <f t="shared" si="64"/>
        <v>0</v>
      </c>
      <c r="J150" s="9">
        <f t="shared" si="64"/>
        <v>50</v>
      </c>
      <c r="K150" s="9">
        <f t="shared" si="64"/>
        <v>0</v>
      </c>
      <c r="L150" s="9">
        <f t="shared" si="64"/>
        <v>50</v>
      </c>
      <c r="M150" s="9">
        <f t="shared" si="64"/>
        <v>0</v>
      </c>
      <c r="N150" s="9">
        <f t="shared" si="64"/>
        <v>50</v>
      </c>
      <c r="O150" s="81">
        <f t="shared" si="64"/>
        <v>0</v>
      </c>
      <c r="P150" s="81">
        <f t="shared" si="64"/>
        <v>50</v>
      </c>
      <c r="Q150" s="81">
        <f t="shared" si="64"/>
        <v>0</v>
      </c>
    </row>
    <row r="151" spans="1:17" ht="42.75" customHeight="1">
      <c r="A151" s="124" t="s">
        <v>531</v>
      </c>
      <c r="B151" s="112" t="s">
        <v>113</v>
      </c>
      <c r="C151" s="112" t="s">
        <v>148</v>
      </c>
      <c r="D151" s="113" t="s">
        <v>525</v>
      </c>
      <c r="E151" s="113"/>
      <c r="F151" s="9">
        <f t="shared" si="64"/>
        <v>50</v>
      </c>
      <c r="G151" s="9">
        <f t="shared" si="64"/>
        <v>0</v>
      </c>
      <c r="H151" s="9">
        <f t="shared" si="64"/>
        <v>50</v>
      </c>
      <c r="I151" s="9">
        <f t="shared" si="64"/>
        <v>0</v>
      </c>
      <c r="J151" s="9">
        <f t="shared" si="64"/>
        <v>50</v>
      </c>
      <c r="K151" s="9">
        <f t="shared" si="64"/>
        <v>0</v>
      </c>
      <c r="L151" s="9">
        <f t="shared" si="64"/>
        <v>50</v>
      </c>
      <c r="M151" s="9">
        <f t="shared" si="64"/>
        <v>0</v>
      </c>
      <c r="N151" s="9">
        <f t="shared" si="64"/>
        <v>50</v>
      </c>
      <c r="O151" s="81">
        <f t="shared" si="64"/>
        <v>0</v>
      </c>
      <c r="P151" s="81">
        <f t="shared" si="64"/>
        <v>50</v>
      </c>
      <c r="Q151" s="81">
        <f t="shared" si="64"/>
        <v>0</v>
      </c>
    </row>
    <row r="152" spans="1:17" ht="23.25" customHeight="1">
      <c r="A152" s="124" t="s">
        <v>573</v>
      </c>
      <c r="B152" s="112" t="s">
        <v>113</v>
      </c>
      <c r="C152" s="112" t="s">
        <v>148</v>
      </c>
      <c r="D152" s="112" t="s">
        <v>572</v>
      </c>
      <c r="E152" s="113"/>
      <c r="F152" s="9">
        <f t="shared" si="64"/>
        <v>50</v>
      </c>
      <c r="G152" s="9">
        <f t="shared" si="64"/>
        <v>0</v>
      </c>
      <c r="H152" s="9">
        <f t="shared" si="64"/>
        <v>50</v>
      </c>
      <c r="I152" s="9">
        <f t="shared" si="64"/>
        <v>0</v>
      </c>
      <c r="J152" s="9">
        <f t="shared" si="64"/>
        <v>50</v>
      </c>
      <c r="K152" s="9">
        <f t="shared" si="64"/>
        <v>0</v>
      </c>
      <c r="L152" s="9">
        <f t="shared" si="64"/>
        <v>50</v>
      </c>
      <c r="M152" s="9">
        <f t="shared" si="64"/>
        <v>0</v>
      </c>
      <c r="N152" s="9">
        <f t="shared" si="64"/>
        <v>50</v>
      </c>
      <c r="O152" s="81">
        <f t="shared" si="64"/>
        <v>0</v>
      </c>
      <c r="P152" s="81">
        <f t="shared" si="64"/>
        <v>50</v>
      </c>
      <c r="Q152" s="81">
        <f t="shared" si="64"/>
        <v>0</v>
      </c>
    </row>
    <row r="153" spans="1:17" ht="42.75" customHeight="1">
      <c r="A153" s="111" t="s">
        <v>87</v>
      </c>
      <c r="B153" s="112" t="s">
        <v>113</v>
      </c>
      <c r="C153" s="112" t="s">
        <v>148</v>
      </c>
      <c r="D153" s="112" t="s">
        <v>572</v>
      </c>
      <c r="E153" s="113">
        <v>240</v>
      </c>
      <c r="F153" s="9">
        <f>G153+H153+I153</f>
        <v>50</v>
      </c>
      <c r="G153" s="9"/>
      <c r="H153" s="9">
        <v>50</v>
      </c>
      <c r="I153" s="9"/>
      <c r="J153" s="9">
        <f>K153+L153+M153</f>
        <v>50</v>
      </c>
      <c r="K153" s="9"/>
      <c r="L153" s="9">
        <v>50</v>
      </c>
      <c r="M153" s="9"/>
      <c r="N153" s="9">
        <f>O153+P153+Q153</f>
        <v>50</v>
      </c>
      <c r="O153" s="81"/>
      <c r="P153" s="81">
        <v>50</v>
      </c>
      <c r="Q153" s="81"/>
    </row>
    <row r="154" spans="1:17" ht="24.75" customHeight="1">
      <c r="A154" s="111" t="s">
        <v>153</v>
      </c>
      <c r="B154" s="112" t="s">
        <v>113</v>
      </c>
      <c r="C154" s="112" t="s">
        <v>148</v>
      </c>
      <c r="D154" s="125" t="s">
        <v>223</v>
      </c>
      <c r="E154" s="112"/>
      <c r="F154" s="9">
        <f aca="true" t="shared" si="65" ref="F154:Q155">F155</f>
        <v>5275.5</v>
      </c>
      <c r="G154" s="9">
        <f t="shared" si="65"/>
        <v>5275.5</v>
      </c>
      <c r="H154" s="9">
        <f t="shared" si="65"/>
        <v>0</v>
      </c>
      <c r="I154" s="9">
        <f t="shared" si="65"/>
        <v>0</v>
      </c>
      <c r="J154" s="9">
        <f t="shared" si="65"/>
        <v>5275.5</v>
      </c>
      <c r="K154" s="9">
        <f t="shared" si="65"/>
        <v>5275.5</v>
      </c>
      <c r="L154" s="9">
        <f t="shared" si="65"/>
        <v>0</v>
      </c>
      <c r="M154" s="9">
        <f t="shared" si="65"/>
        <v>0</v>
      </c>
      <c r="N154" s="9">
        <f t="shared" si="65"/>
        <v>5275.5</v>
      </c>
      <c r="O154" s="81">
        <f t="shared" si="65"/>
        <v>5275.5</v>
      </c>
      <c r="P154" s="81">
        <f t="shared" si="65"/>
        <v>0</v>
      </c>
      <c r="Q154" s="81">
        <f t="shared" si="65"/>
        <v>0</v>
      </c>
    </row>
    <row r="155" spans="1:17" ht="97.5" customHeight="1">
      <c r="A155" s="111" t="s">
        <v>91</v>
      </c>
      <c r="B155" s="112" t="s">
        <v>113</v>
      </c>
      <c r="C155" s="112" t="s">
        <v>148</v>
      </c>
      <c r="D155" s="125" t="s">
        <v>233</v>
      </c>
      <c r="E155" s="112"/>
      <c r="F155" s="9">
        <f t="shared" si="65"/>
        <v>5275.5</v>
      </c>
      <c r="G155" s="9">
        <f t="shared" si="65"/>
        <v>5275.5</v>
      </c>
      <c r="H155" s="9">
        <f t="shared" si="65"/>
        <v>0</v>
      </c>
      <c r="I155" s="9">
        <f t="shared" si="65"/>
        <v>0</v>
      </c>
      <c r="J155" s="9">
        <f t="shared" si="65"/>
        <v>5275.5</v>
      </c>
      <c r="K155" s="9">
        <f t="shared" si="65"/>
        <v>5275.5</v>
      </c>
      <c r="L155" s="9">
        <f t="shared" si="65"/>
        <v>0</v>
      </c>
      <c r="M155" s="9">
        <f t="shared" si="65"/>
        <v>0</v>
      </c>
      <c r="N155" s="9">
        <f t="shared" si="65"/>
        <v>5275.5</v>
      </c>
      <c r="O155" s="81">
        <f t="shared" si="65"/>
        <v>5275.5</v>
      </c>
      <c r="P155" s="81">
        <f t="shared" si="65"/>
        <v>0</v>
      </c>
      <c r="Q155" s="81">
        <f t="shared" si="65"/>
        <v>0</v>
      </c>
    </row>
    <row r="156" spans="1:17" ht="18.75">
      <c r="A156" s="111" t="s">
        <v>180</v>
      </c>
      <c r="B156" s="112" t="s">
        <v>113</v>
      </c>
      <c r="C156" s="112" t="s">
        <v>148</v>
      </c>
      <c r="D156" s="125" t="s">
        <v>233</v>
      </c>
      <c r="E156" s="112" t="s">
        <v>179</v>
      </c>
      <c r="F156" s="9">
        <f>G156+H156+I156</f>
        <v>5275.5</v>
      </c>
      <c r="G156" s="9">
        <v>5275.5</v>
      </c>
      <c r="H156" s="9"/>
      <c r="I156" s="9"/>
      <c r="J156" s="9">
        <f>K156+L156+M156</f>
        <v>5275.5</v>
      </c>
      <c r="K156" s="9">
        <v>5275.5</v>
      </c>
      <c r="L156" s="9"/>
      <c r="M156" s="9"/>
      <c r="N156" s="9">
        <f>O156+P156+Q156</f>
        <v>5275.5</v>
      </c>
      <c r="O156" s="90">
        <v>5275.5</v>
      </c>
      <c r="P156" s="91"/>
      <c r="Q156" s="91"/>
    </row>
    <row r="157" spans="1:17" ht="39.75" customHeight="1">
      <c r="A157" s="111" t="s">
        <v>194</v>
      </c>
      <c r="B157" s="112" t="s">
        <v>113</v>
      </c>
      <c r="C157" s="112" t="s">
        <v>148</v>
      </c>
      <c r="D157" s="113" t="s">
        <v>234</v>
      </c>
      <c r="E157" s="112"/>
      <c r="F157" s="9">
        <f aca="true" t="shared" si="66" ref="F157:Q157">F158</f>
        <v>225</v>
      </c>
      <c r="G157" s="9">
        <f t="shared" si="66"/>
        <v>0</v>
      </c>
      <c r="H157" s="9">
        <f t="shared" si="66"/>
        <v>225</v>
      </c>
      <c r="I157" s="9">
        <f t="shared" si="66"/>
        <v>0</v>
      </c>
      <c r="J157" s="9">
        <f t="shared" si="66"/>
        <v>225</v>
      </c>
      <c r="K157" s="9">
        <f t="shared" si="66"/>
        <v>0</v>
      </c>
      <c r="L157" s="9">
        <f t="shared" si="66"/>
        <v>225</v>
      </c>
      <c r="M157" s="9">
        <f t="shared" si="66"/>
        <v>0</v>
      </c>
      <c r="N157" s="9">
        <f t="shared" si="66"/>
        <v>225</v>
      </c>
      <c r="O157" s="81">
        <f t="shared" si="66"/>
        <v>0</v>
      </c>
      <c r="P157" s="81">
        <f t="shared" si="66"/>
        <v>225</v>
      </c>
      <c r="Q157" s="81">
        <f t="shared" si="66"/>
        <v>0</v>
      </c>
    </row>
    <row r="158" spans="1:17" ht="18.75">
      <c r="A158" s="111" t="s">
        <v>140</v>
      </c>
      <c r="B158" s="112" t="s">
        <v>113</v>
      </c>
      <c r="C158" s="112" t="s">
        <v>148</v>
      </c>
      <c r="D158" s="113" t="s">
        <v>259</v>
      </c>
      <c r="E158" s="112"/>
      <c r="F158" s="9">
        <f aca="true" t="shared" si="67" ref="F158:Q158">F159+F160</f>
        <v>225</v>
      </c>
      <c r="G158" s="9">
        <f t="shared" si="67"/>
        <v>0</v>
      </c>
      <c r="H158" s="9">
        <f t="shared" si="67"/>
        <v>225</v>
      </c>
      <c r="I158" s="9">
        <f t="shared" si="67"/>
        <v>0</v>
      </c>
      <c r="J158" s="9">
        <f t="shared" si="67"/>
        <v>225</v>
      </c>
      <c r="K158" s="9">
        <f t="shared" si="67"/>
        <v>0</v>
      </c>
      <c r="L158" s="9">
        <f t="shared" si="67"/>
        <v>225</v>
      </c>
      <c r="M158" s="9">
        <f t="shared" si="67"/>
        <v>0</v>
      </c>
      <c r="N158" s="9">
        <f t="shared" si="67"/>
        <v>225</v>
      </c>
      <c r="O158" s="81">
        <f t="shared" si="67"/>
        <v>0</v>
      </c>
      <c r="P158" s="81">
        <f t="shared" si="67"/>
        <v>225</v>
      </c>
      <c r="Q158" s="81">
        <f t="shared" si="67"/>
        <v>0</v>
      </c>
    </row>
    <row r="159" spans="1:17" ht="42" customHeight="1">
      <c r="A159" s="111" t="s">
        <v>87</v>
      </c>
      <c r="B159" s="112" t="s">
        <v>113</v>
      </c>
      <c r="C159" s="112" t="s">
        <v>148</v>
      </c>
      <c r="D159" s="113" t="s">
        <v>259</v>
      </c>
      <c r="E159" s="112" t="s">
        <v>168</v>
      </c>
      <c r="F159" s="9">
        <f>G159+H159+I159</f>
        <v>125</v>
      </c>
      <c r="G159" s="9"/>
      <c r="H159" s="9">
        <v>125</v>
      </c>
      <c r="I159" s="9"/>
      <c r="J159" s="9">
        <f>K159+L159+M159</f>
        <v>125</v>
      </c>
      <c r="K159" s="9"/>
      <c r="L159" s="9">
        <v>125</v>
      </c>
      <c r="M159" s="9"/>
      <c r="N159" s="9">
        <f>O159+P159+Q159</f>
        <v>125</v>
      </c>
      <c r="O159" s="85"/>
      <c r="P159" s="81">
        <v>125</v>
      </c>
      <c r="Q159" s="85"/>
    </row>
    <row r="160" spans="1:17" ht="18.75">
      <c r="A160" s="111" t="s">
        <v>166</v>
      </c>
      <c r="B160" s="112" t="s">
        <v>113</v>
      </c>
      <c r="C160" s="112" t="s">
        <v>148</v>
      </c>
      <c r="D160" s="113" t="s">
        <v>259</v>
      </c>
      <c r="E160" s="112" t="s">
        <v>167</v>
      </c>
      <c r="F160" s="9">
        <f>G160+H160+I160</f>
        <v>100</v>
      </c>
      <c r="G160" s="9"/>
      <c r="H160" s="9">
        <v>100</v>
      </c>
      <c r="I160" s="9"/>
      <c r="J160" s="9">
        <f>K160+L160+M160</f>
        <v>100</v>
      </c>
      <c r="K160" s="9"/>
      <c r="L160" s="9">
        <v>100</v>
      </c>
      <c r="M160" s="9"/>
      <c r="N160" s="9">
        <f>O160+P160+Q160</f>
        <v>100</v>
      </c>
      <c r="O160" s="85"/>
      <c r="P160" s="81">
        <v>100</v>
      </c>
      <c r="Q160" s="85"/>
    </row>
    <row r="161" spans="1:17" ht="39" customHeight="1">
      <c r="A161" s="87" t="s">
        <v>195</v>
      </c>
      <c r="B161" s="82" t="s">
        <v>116</v>
      </c>
      <c r="C161" s="82" t="s">
        <v>374</v>
      </c>
      <c r="D161" s="89"/>
      <c r="E161" s="82"/>
      <c r="F161" s="11">
        <f aca="true" t="shared" si="68" ref="F161:Q161">F171+F180+F162</f>
        <v>1346.4</v>
      </c>
      <c r="G161" s="11">
        <f t="shared" si="68"/>
        <v>833.6</v>
      </c>
      <c r="H161" s="11">
        <f t="shared" si="68"/>
        <v>458.1</v>
      </c>
      <c r="I161" s="11">
        <f t="shared" si="68"/>
        <v>54.7</v>
      </c>
      <c r="J161" s="11">
        <f t="shared" si="68"/>
        <v>701.1</v>
      </c>
      <c r="K161" s="11">
        <f t="shared" si="68"/>
        <v>220.6</v>
      </c>
      <c r="L161" s="11">
        <f t="shared" si="68"/>
        <v>425.8</v>
      </c>
      <c r="M161" s="11">
        <f t="shared" si="68"/>
        <v>54.7</v>
      </c>
      <c r="N161" s="11">
        <f t="shared" si="68"/>
        <v>701.1</v>
      </c>
      <c r="O161" s="81">
        <f t="shared" si="68"/>
        <v>220.6</v>
      </c>
      <c r="P161" s="81">
        <f t="shared" si="68"/>
        <v>425.8</v>
      </c>
      <c r="Q161" s="81">
        <f t="shared" si="68"/>
        <v>54.7</v>
      </c>
    </row>
    <row r="162" spans="1:17" ht="18.75">
      <c r="A162" s="87" t="s">
        <v>567</v>
      </c>
      <c r="B162" s="82" t="s">
        <v>116</v>
      </c>
      <c r="C162" s="82" t="s">
        <v>118</v>
      </c>
      <c r="D162" s="82"/>
      <c r="E162" s="88"/>
      <c r="F162" s="11">
        <f>F163</f>
        <v>177.4</v>
      </c>
      <c r="G162" s="11">
        <f aca="true" t="shared" si="69" ref="G162:Q162">G163</f>
        <v>0</v>
      </c>
      <c r="H162" s="11">
        <f t="shared" si="69"/>
        <v>150</v>
      </c>
      <c r="I162" s="11">
        <f t="shared" si="69"/>
        <v>27.4</v>
      </c>
      <c r="J162" s="11">
        <f t="shared" si="69"/>
        <v>177.4</v>
      </c>
      <c r="K162" s="11">
        <f t="shared" si="69"/>
        <v>0</v>
      </c>
      <c r="L162" s="11">
        <f t="shared" si="69"/>
        <v>150</v>
      </c>
      <c r="M162" s="11">
        <f t="shared" si="69"/>
        <v>27.4</v>
      </c>
      <c r="N162" s="11">
        <f t="shared" si="69"/>
        <v>177.4</v>
      </c>
      <c r="O162" s="88">
        <f t="shared" si="69"/>
        <v>0</v>
      </c>
      <c r="P162" s="88">
        <f t="shared" si="69"/>
        <v>150</v>
      </c>
      <c r="Q162" s="88">
        <f t="shared" si="69"/>
        <v>27.4</v>
      </c>
    </row>
    <row r="163" spans="1:17" ht="43.5" customHeight="1">
      <c r="A163" s="111" t="s">
        <v>489</v>
      </c>
      <c r="B163" s="112" t="s">
        <v>116</v>
      </c>
      <c r="C163" s="112" t="s">
        <v>118</v>
      </c>
      <c r="D163" s="113" t="s">
        <v>231</v>
      </c>
      <c r="E163" s="88"/>
      <c r="F163" s="9">
        <f>F165</f>
        <v>177.4</v>
      </c>
      <c r="G163" s="9">
        <f aca="true" t="shared" si="70" ref="G163:Q163">G165</f>
        <v>0</v>
      </c>
      <c r="H163" s="9">
        <f t="shared" si="70"/>
        <v>150</v>
      </c>
      <c r="I163" s="9">
        <f t="shared" si="70"/>
        <v>27.4</v>
      </c>
      <c r="J163" s="9">
        <f t="shared" si="70"/>
        <v>177.4</v>
      </c>
      <c r="K163" s="9">
        <f t="shared" si="70"/>
        <v>0</v>
      </c>
      <c r="L163" s="9">
        <f t="shared" si="70"/>
        <v>150</v>
      </c>
      <c r="M163" s="9">
        <f t="shared" si="70"/>
        <v>27.4</v>
      </c>
      <c r="N163" s="9">
        <f t="shared" si="70"/>
        <v>177.4</v>
      </c>
      <c r="O163" s="81">
        <f t="shared" si="70"/>
        <v>0</v>
      </c>
      <c r="P163" s="81">
        <f t="shared" si="70"/>
        <v>150</v>
      </c>
      <c r="Q163" s="81">
        <f t="shared" si="70"/>
        <v>27.4</v>
      </c>
    </row>
    <row r="164" spans="1:17" ht="24.75" customHeight="1">
      <c r="A164" s="111" t="s">
        <v>657</v>
      </c>
      <c r="B164" s="112" t="s">
        <v>116</v>
      </c>
      <c r="C164" s="112" t="s">
        <v>118</v>
      </c>
      <c r="D164" s="113" t="s">
        <v>653</v>
      </c>
      <c r="E164" s="88"/>
      <c r="F164" s="9">
        <f>F165</f>
        <v>177.4</v>
      </c>
      <c r="G164" s="9">
        <f aca="true" t="shared" si="71" ref="G164:Q164">G165</f>
        <v>0</v>
      </c>
      <c r="H164" s="9">
        <f t="shared" si="71"/>
        <v>150</v>
      </c>
      <c r="I164" s="9">
        <f t="shared" si="71"/>
        <v>27.4</v>
      </c>
      <c r="J164" s="9">
        <f t="shared" si="71"/>
        <v>177.4</v>
      </c>
      <c r="K164" s="9">
        <f t="shared" si="71"/>
        <v>0</v>
      </c>
      <c r="L164" s="9">
        <f t="shared" si="71"/>
        <v>150</v>
      </c>
      <c r="M164" s="9">
        <f t="shared" si="71"/>
        <v>27.4</v>
      </c>
      <c r="N164" s="9">
        <f t="shared" si="71"/>
        <v>177.4</v>
      </c>
      <c r="O164" s="81">
        <f t="shared" si="71"/>
        <v>0</v>
      </c>
      <c r="P164" s="81">
        <f t="shared" si="71"/>
        <v>150</v>
      </c>
      <c r="Q164" s="81">
        <f t="shared" si="71"/>
        <v>27.4</v>
      </c>
    </row>
    <row r="165" spans="1:17" ht="46.5" customHeight="1">
      <c r="A165" s="111" t="s">
        <v>658</v>
      </c>
      <c r="B165" s="112" t="s">
        <v>116</v>
      </c>
      <c r="C165" s="112" t="s">
        <v>118</v>
      </c>
      <c r="D165" s="113" t="s">
        <v>654</v>
      </c>
      <c r="E165" s="88"/>
      <c r="F165" s="9">
        <f>F166+F168</f>
        <v>177.4</v>
      </c>
      <c r="G165" s="9">
        <f aca="true" t="shared" si="72" ref="G165:Q165">G166+G168</f>
        <v>0</v>
      </c>
      <c r="H165" s="9">
        <f t="shared" si="72"/>
        <v>150</v>
      </c>
      <c r="I165" s="9">
        <f t="shared" si="72"/>
        <v>27.4</v>
      </c>
      <c r="J165" s="9">
        <f t="shared" si="72"/>
        <v>177.4</v>
      </c>
      <c r="K165" s="9">
        <f t="shared" si="72"/>
        <v>0</v>
      </c>
      <c r="L165" s="9">
        <f t="shared" si="72"/>
        <v>150</v>
      </c>
      <c r="M165" s="9">
        <f t="shared" si="72"/>
        <v>27.4</v>
      </c>
      <c r="N165" s="9">
        <f t="shared" si="72"/>
        <v>177.4</v>
      </c>
      <c r="O165" s="81">
        <f t="shared" si="72"/>
        <v>0</v>
      </c>
      <c r="P165" s="81">
        <f t="shared" si="72"/>
        <v>150</v>
      </c>
      <c r="Q165" s="81">
        <f t="shared" si="72"/>
        <v>27.4</v>
      </c>
    </row>
    <row r="166" spans="1:17" ht="81.75" customHeight="1">
      <c r="A166" s="111" t="s">
        <v>568</v>
      </c>
      <c r="B166" s="112" t="s">
        <v>116</v>
      </c>
      <c r="C166" s="112" t="s">
        <v>118</v>
      </c>
      <c r="D166" s="113" t="s">
        <v>656</v>
      </c>
      <c r="E166" s="88"/>
      <c r="F166" s="9">
        <f>F167</f>
        <v>150</v>
      </c>
      <c r="G166" s="9">
        <f aca="true" t="shared" si="73" ref="G166:Q166">G167</f>
        <v>0</v>
      </c>
      <c r="H166" s="9">
        <f t="shared" si="73"/>
        <v>150</v>
      </c>
      <c r="I166" s="9">
        <f t="shared" si="73"/>
        <v>0</v>
      </c>
      <c r="J166" s="9">
        <f t="shared" si="73"/>
        <v>150</v>
      </c>
      <c r="K166" s="9">
        <f t="shared" si="73"/>
        <v>0</v>
      </c>
      <c r="L166" s="9">
        <f t="shared" si="73"/>
        <v>150</v>
      </c>
      <c r="M166" s="9">
        <f t="shared" si="73"/>
        <v>0</v>
      </c>
      <c r="N166" s="9">
        <f t="shared" si="73"/>
        <v>150</v>
      </c>
      <c r="O166" s="81">
        <f t="shared" si="73"/>
        <v>0</v>
      </c>
      <c r="P166" s="81">
        <f t="shared" si="73"/>
        <v>150</v>
      </c>
      <c r="Q166" s="81">
        <f t="shared" si="73"/>
        <v>0</v>
      </c>
    </row>
    <row r="167" spans="1:17" ht="37.5">
      <c r="A167" s="111" t="s">
        <v>87</v>
      </c>
      <c r="B167" s="112" t="s">
        <v>116</v>
      </c>
      <c r="C167" s="112" t="s">
        <v>118</v>
      </c>
      <c r="D167" s="113" t="s">
        <v>656</v>
      </c>
      <c r="E167" s="81">
        <v>240</v>
      </c>
      <c r="F167" s="9">
        <f>G167+H167+I167</f>
        <v>150</v>
      </c>
      <c r="G167" s="9"/>
      <c r="H167" s="9">
        <v>150</v>
      </c>
      <c r="I167" s="9"/>
      <c r="J167" s="9">
        <f>K167+L167+M167</f>
        <v>150</v>
      </c>
      <c r="K167" s="9"/>
      <c r="L167" s="9">
        <v>150</v>
      </c>
      <c r="M167" s="9"/>
      <c r="N167" s="9">
        <f>O167+P167+Q167</f>
        <v>150</v>
      </c>
      <c r="O167" s="81"/>
      <c r="P167" s="81">
        <v>150</v>
      </c>
      <c r="Q167" s="81"/>
    </row>
    <row r="168" spans="1:17" ht="99" customHeight="1">
      <c r="A168" s="111" t="s">
        <v>614</v>
      </c>
      <c r="B168" s="112" t="s">
        <v>116</v>
      </c>
      <c r="C168" s="112" t="s">
        <v>118</v>
      </c>
      <c r="D168" s="113" t="s">
        <v>655</v>
      </c>
      <c r="E168" s="88"/>
      <c r="F168" s="9">
        <f>F169+F170</f>
        <v>27.4</v>
      </c>
      <c r="G168" s="9">
        <f aca="true" t="shared" si="74" ref="G168:Q168">G169+G170</f>
        <v>0</v>
      </c>
      <c r="H168" s="9">
        <f t="shared" si="74"/>
        <v>0</v>
      </c>
      <c r="I168" s="9">
        <f t="shared" si="74"/>
        <v>27.4</v>
      </c>
      <c r="J168" s="9">
        <f t="shared" si="74"/>
        <v>27.4</v>
      </c>
      <c r="K168" s="9">
        <f t="shared" si="74"/>
        <v>0</v>
      </c>
      <c r="L168" s="9">
        <f t="shared" si="74"/>
        <v>0</v>
      </c>
      <c r="M168" s="9">
        <f t="shared" si="74"/>
        <v>27.4</v>
      </c>
      <c r="N168" s="9">
        <f t="shared" si="74"/>
        <v>27.4</v>
      </c>
      <c r="O168" s="81">
        <f t="shared" si="74"/>
        <v>0</v>
      </c>
      <c r="P168" s="81">
        <f t="shared" si="74"/>
        <v>0</v>
      </c>
      <c r="Q168" s="81">
        <f t="shared" si="74"/>
        <v>27.4</v>
      </c>
    </row>
    <row r="169" spans="1:17" ht="24.75" customHeight="1">
      <c r="A169" s="111" t="s">
        <v>164</v>
      </c>
      <c r="B169" s="112" t="s">
        <v>116</v>
      </c>
      <c r="C169" s="112" t="s">
        <v>118</v>
      </c>
      <c r="D169" s="113" t="s">
        <v>655</v>
      </c>
      <c r="E169" s="81">
        <v>120</v>
      </c>
      <c r="F169" s="9">
        <f>G169+H169+I169</f>
        <v>19.2</v>
      </c>
      <c r="G169" s="11"/>
      <c r="H169" s="11"/>
      <c r="I169" s="9">
        <v>19.2</v>
      </c>
      <c r="J169" s="9">
        <f>K169+L169+M169</f>
        <v>19.2</v>
      </c>
      <c r="K169" s="11"/>
      <c r="L169" s="11"/>
      <c r="M169" s="9">
        <v>19.2</v>
      </c>
      <c r="N169" s="9">
        <f>O169+P169+Q169</f>
        <v>19.2</v>
      </c>
      <c r="O169" s="88"/>
      <c r="P169" s="88"/>
      <c r="Q169" s="81">
        <v>19.2</v>
      </c>
    </row>
    <row r="170" spans="1:17" ht="37.5">
      <c r="A170" s="111" t="s">
        <v>87</v>
      </c>
      <c r="B170" s="112" t="s">
        <v>116</v>
      </c>
      <c r="C170" s="112" t="s">
        <v>118</v>
      </c>
      <c r="D170" s="113" t="s">
        <v>655</v>
      </c>
      <c r="E170" s="81">
        <v>240</v>
      </c>
      <c r="F170" s="9">
        <f>G170+H170+I170</f>
        <v>8.2</v>
      </c>
      <c r="G170" s="11"/>
      <c r="H170" s="11"/>
      <c r="I170" s="9">
        <v>8.2</v>
      </c>
      <c r="J170" s="9">
        <f>K170+L170+M170</f>
        <v>8.2</v>
      </c>
      <c r="K170" s="11"/>
      <c r="L170" s="11"/>
      <c r="M170" s="9">
        <v>8.2</v>
      </c>
      <c r="N170" s="9">
        <f>O170+P170+Q170</f>
        <v>8.2</v>
      </c>
      <c r="O170" s="88"/>
      <c r="P170" s="88"/>
      <c r="Q170" s="81">
        <v>8.2</v>
      </c>
    </row>
    <row r="171" spans="1:17" ht="45" customHeight="1">
      <c r="A171" s="87" t="s">
        <v>562</v>
      </c>
      <c r="B171" s="82" t="s">
        <v>116</v>
      </c>
      <c r="C171" s="82" t="s">
        <v>119</v>
      </c>
      <c r="D171" s="89"/>
      <c r="E171" s="82"/>
      <c r="F171" s="11">
        <f>F172</f>
        <v>177.3</v>
      </c>
      <c r="G171" s="11">
        <f aca="true" t="shared" si="75" ref="G171:Q173">G172</f>
        <v>0</v>
      </c>
      <c r="H171" s="11">
        <f t="shared" si="75"/>
        <v>150</v>
      </c>
      <c r="I171" s="11">
        <f t="shared" si="75"/>
        <v>27.3</v>
      </c>
      <c r="J171" s="11">
        <f t="shared" si="75"/>
        <v>177.3</v>
      </c>
      <c r="K171" s="11">
        <f t="shared" si="75"/>
        <v>0</v>
      </c>
      <c r="L171" s="11">
        <f t="shared" si="75"/>
        <v>150</v>
      </c>
      <c r="M171" s="11">
        <f t="shared" si="75"/>
        <v>27.3</v>
      </c>
      <c r="N171" s="11">
        <f t="shared" si="75"/>
        <v>177.3</v>
      </c>
      <c r="O171" s="88">
        <f t="shared" si="75"/>
        <v>0</v>
      </c>
      <c r="P171" s="88">
        <f t="shared" si="75"/>
        <v>150</v>
      </c>
      <c r="Q171" s="88">
        <f t="shared" si="75"/>
        <v>27.3</v>
      </c>
    </row>
    <row r="172" spans="1:17" ht="42.75" customHeight="1">
      <c r="A172" s="111" t="s">
        <v>489</v>
      </c>
      <c r="B172" s="112" t="s">
        <v>116</v>
      </c>
      <c r="C172" s="112" t="s">
        <v>119</v>
      </c>
      <c r="D172" s="113" t="s">
        <v>231</v>
      </c>
      <c r="E172" s="112"/>
      <c r="F172" s="9">
        <f>F173</f>
        <v>177.3</v>
      </c>
      <c r="G172" s="9">
        <f t="shared" si="75"/>
        <v>0</v>
      </c>
      <c r="H172" s="9">
        <f t="shared" si="75"/>
        <v>150</v>
      </c>
      <c r="I172" s="9">
        <f t="shared" si="75"/>
        <v>27.3</v>
      </c>
      <c r="J172" s="9">
        <f t="shared" si="75"/>
        <v>177.3</v>
      </c>
      <c r="K172" s="9">
        <f t="shared" si="75"/>
        <v>0</v>
      </c>
      <c r="L172" s="9">
        <f t="shared" si="75"/>
        <v>150</v>
      </c>
      <c r="M172" s="9">
        <f t="shared" si="75"/>
        <v>27.3</v>
      </c>
      <c r="N172" s="9">
        <f t="shared" si="75"/>
        <v>177.3</v>
      </c>
      <c r="O172" s="81">
        <f t="shared" si="75"/>
        <v>0</v>
      </c>
      <c r="P172" s="81">
        <f t="shared" si="75"/>
        <v>150</v>
      </c>
      <c r="Q172" s="81">
        <f t="shared" si="75"/>
        <v>27.3</v>
      </c>
    </row>
    <row r="173" spans="1:17" ht="23.25" customHeight="1">
      <c r="A173" s="111" t="s">
        <v>657</v>
      </c>
      <c r="B173" s="112" t="s">
        <v>116</v>
      </c>
      <c r="C173" s="112" t="s">
        <v>119</v>
      </c>
      <c r="D173" s="113" t="s">
        <v>653</v>
      </c>
      <c r="E173" s="112"/>
      <c r="F173" s="9">
        <f>F174</f>
        <v>177.3</v>
      </c>
      <c r="G173" s="9">
        <f t="shared" si="75"/>
        <v>0</v>
      </c>
      <c r="H173" s="9">
        <f t="shared" si="75"/>
        <v>150</v>
      </c>
      <c r="I173" s="9">
        <f t="shared" si="75"/>
        <v>27.3</v>
      </c>
      <c r="J173" s="9">
        <f t="shared" si="75"/>
        <v>177.3</v>
      </c>
      <c r="K173" s="9">
        <f t="shared" si="75"/>
        <v>0</v>
      </c>
      <c r="L173" s="9">
        <f t="shared" si="75"/>
        <v>150</v>
      </c>
      <c r="M173" s="9">
        <f t="shared" si="75"/>
        <v>27.3</v>
      </c>
      <c r="N173" s="9">
        <f t="shared" si="75"/>
        <v>177.3</v>
      </c>
      <c r="O173" s="81">
        <f t="shared" si="75"/>
        <v>0</v>
      </c>
      <c r="P173" s="81">
        <f t="shared" si="75"/>
        <v>150</v>
      </c>
      <c r="Q173" s="81">
        <f t="shared" si="75"/>
        <v>27.3</v>
      </c>
    </row>
    <row r="174" spans="1:17" ht="46.5" customHeight="1">
      <c r="A174" s="111" t="s">
        <v>658</v>
      </c>
      <c r="B174" s="112" t="s">
        <v>116</v>
      </c>
      <c r="C174" s="112" t="s">
        <v>119</v>
      </c>
      <c r="D174" s="113" t="s">
        <v>654</v>
      </c>
      <c r="E174" s="112"/>
      <c r="F174" s="9">
        <f>F175+F177</f>
        <v>177.3</v>
      </c>
      <c r="G174" s="9">
        <f aca="true" t="shared" si="76" ref="G174:Q174">G175+G177</f>
        <v>0</v>
      </c>
      <c r="H174" s="9">
        <f t="shared" si="76"/>
        <v>150</v>
      </c>
      <c r="I174" s="9">
        <f t="shared" si="76"/>
        <v>27.3</v>
      </c>
      <c r="J174" s="9">
        <f t="shared" si="76"/>
        <v>177.3</v>
      </c>
      <c r="K174" s="9">
        <f t="shared" si="76"/>
        <v>0</v>
      </c>
      <c r="L174" s="9">
        <f t="shared" si="76"/>
        <v>150</v>
      </c>
      <c r="M174" s="9">
        <f t="shared" si="76"/>
        <v>27.3</v>
      </c>
      <c r="N174" s="9">
        <f t="shared" si="76"/>
        <v>177.3</v>
      </c>
      <c r="O174" s="81">
        <f t="shared" si="76"/>
        <v>0</v>
      </c>
      <c r="P174" s="81">
        <f t="shared" si="76"/>
        <v>150</v>
      </c>
      <c r="Q174" s="81">
        <f t="shared" si="76"/>
        <v>27.3</v>
      </c>
    </row>
    <row r="175" spans="1:17" ht="81.75" customHeight="1">
      <c r="A175" s="111" t="s">
        <v>568</v>
      </c>
      <c r="B175" s="112" t="s">
        <v>116</v>
      </c>
      <c r="C175" s="112" t="s">
        <v>119</v>
      </c>
      <c r="D175" s="113" t="s">
        <v>656</v>
      </c>
      <c r="E175" s="112"/>
      <c r="F175" s="9">
        <f>F176</f>
        <v>150</v>
      </c>
      <c r="G175" s="9">
        <f aca="true" t="shared" si="77" ref="G175:Q175">G176</f>
        <v>0</v>
      </c>
      <c r="H175" s="9">
        <f t="shared" si="77"/>
        <v>150</v>
      </c>
      <c r="I175" s="9">
        <f t="shared" si="77"/>
        <v>0</v>
      </c>
      <c r="J175" s="9">
        <f t="shared" si="77"/>
        <v>150</v>
      </c>
      <c r="K175" s="9">
        <f t="shared" si="77"/>
        <v>0</v>
      </c>
      <c r="L175" s="9">
        <f t="shared" si="77"/>
        <v>150</v>
      </c>
      <c r="M175" s="9">
        <f t="shared" si="77"/>
        <v>0</v>
      </c>
      <c r="N175" s="9">
        <f t="shared" si="77"/>
        <v>150</v>
      </c>
      <c r="O175" s="81">
        <f t="shared" si="77"/>
        <v>0</v>
      </c>
      <c r="P175" s="81">
        <f t="shared" si="77"/>
        <v>150</v>
      </c>
      <c r="Q175" s="81">
        <f t="shared" si="77"/>
        <v>0</v>
      </c>
    </row>
    <row r="176" spans="1:17" ht="45.75" customHeight="1">
      <c r="A176" s="111" t="s">
        <v>87</v>
      </c>
      <c r="B176" s="112" t="s">
        <v>116</v>
      </c>
      <c r="C176" s="112" t="s">
        <v>119</v>
      </c>
      <c r="D176" s="113" t="s">
        <v>656</v>
      </c>
      <c r="E176" s="112" t="s">
        <v>168</v>
      </c>
      <c r="F176" s="9">
        <f>G176+H176+I176</f>
        <v>150</v>
      </c>
      <c r="G176" s="9"/>
      <c r="H176" s="9">
        <v>150</v>
      </c>
      <c r="I176" s="9"/>
      <c r="J176" s="9">
        <f>K176+L176+M176</f>
        <v>150</v>
      </c>
      <c r="K176" s="9"/>
      <c r="L176" s="9">
        <v>150</v>
      </c>
      <c r="M176" s="9"/>
      <c r="N176" s="9">
        <f>O176+P176+Q176</f>
        <v>150</v>
      </c>
      <c r="O176" s="81"/>
      <c r="P176" s="81">
        <v>150</v>
      </c>
      <c r="Q176" s="81"/>
    </row>
    <row r="177" spans="1:17" ht="101.25" customHeight="1">
      <c r="A177" s="111" t="s">
        <v>614</v>
      </c>
      <c r="B177" s="112" t="s">
        <v>116</v>
      </c>
      <c r="C177" s="112" t="s">
        <v>119</v>
      </c>
      <c r="D177" s="113" t="s">
        <v>655</v>
      </c>
      <c r="E177" s="112"/>
      <c r="F177" s="9">
        <f>F178+F179</f>
        <v>27.3</v>
      </c>
      <c r="G177" s="9">
        <f aca="true" t="shared" si="78" ref="G177:Q177">G178+G179</f>
        <v>0</v>
      </c>
      <c r="H177" s="9">
        <f t="shared" si="78"/>
        <v>0</v>
      </c>
      <c r="I177" s="9">
        <f t="shared" si="78"/>
        <v>27.3</v>
      </c>
      <c r="J177" s="9">
        <f t="shared" si="78"/>
        <v>27.3</v>
      </c>
      <c r="K177" s="9">
        <f t="shared" si="78"/>
        <v>0</v>
      </c>
      <c r="L177" s="9">
        <f t="shared" si="78"/>
        <v>0</v>
      </c>
      <c r="M177" s="9">
        <f t="shared" si="78"/>
        <v>27.3</v>
      </c>
      <c r="N177" s="9">
        <f t="shared" si="78"/>
        <v>27.3</v>
      </c>
      <c r="O177" s="81">
        <f t="shared" si="78"/>
        <v>0</v>
      </c>
      <c r="P177" s="81">
        <f t="shared" si="78"/>
        <v>0</v>
      </c>
      <c r="Q177" s="81">
        <f t="shared" si="78"/>
        <v>27.3</v>
      </c>
    </row>
    <row r="178" spans="1:17" ht="24" customHeight="1">
      <c r="A178" s="111" t="s">
        <v>164</v>
      </c>
      <c r="B178" s="112" t="s">
        <v>116</v>
      </c>
      <c r="C178" s="112" t="s">
        <v>119</v>
      </c>
      <c r="D178" s="113" t="s">
        <v>655</v>
      </c>
      <c r="E178" s="112" t="s">
        <v>165</v>
      </c>
      <c r="F178" s="9">
        <f>G178+H178+I178</f>
        <v>19.1</v>
      </c>
      <c r="G178" s="9"/>
      <c r="H178" s="9"/>
      <c r="I178" s="9">
        <v>19.1</v>
      </c>
      <c r="J178" s="9">
        <f>K178+L178+M178</f>
        <v>19.1</v>
      </c>
      <c r="K178" s="9"/>
      <c r="L178" s="9"/>
      <c r="M178" s="9">
        <v>19.1</v>
      </c>
      <c r="N178" s="9">
        <f>O178+P178+Q178</f>
        <v>19.1</v>
      </c>
      <c r="O178" s="81"/>
      <c r="P178" s="81"/>
      <c r="Q178" s="81">
        <v>19.1</v>
      </c>
    </row>
    <row r="179" spans="1:17" ht="41.25" customHeight="1">
      <c r="A179" s="111" t="s">
        <v>87</v>
      </c>
      <c r="B179" s="112" t="s">
        <v>116</v>
      </c>
      <c r="C179" s="112" t="s">
        <v>119</v>
      </c>
      <c r="D179" s="113" t="s">
        <v>655</v>
      </c>
      <c r="E179" s="112" t="s">
        <v>168</v>
      </c>
      <c r="F179" s="9">
        <f>G179+H179+I179</f>
        <v>8.2</v>
      </c>
      <c r="G179" s="9"/>
      <c r="H179" s="9"/>
      <c r="I179" s="9">
        <v>8.2</v>
      </c>
      <c r="J179" s="9">
        <f>K179+L179+M179</f>
        <v>8.2</v>
      </c>
      <c r="K179" s="9"/>
      <c r="L179" s="9"/>
      <c r="M179" s="9">
        <v>8.2</v>
      </c>
      <c r="N179" s="9">
        <f>O179+P179+Q179</f>
        <v>8.2</v>
      </c>
      <c r="O179" s="81"/>
      <c r="P179" s="81"/>
      <c r="Q179" s="81">
        <v>8.2</v>
      </c>
    </row>
    <row r="180" spans="1:17" ht="38.25" customHeight="1">
      <c r="A180" s="87" t="s">
        <v>196</v>
      </c>
      <c r="B180" s="82" t="s">
        <v>116</v>
      </c>
      <c r="C180" s="82" t="s">
        <v>138</v>
      </c>
      <c r="D180" s="89"/>
      <c r="E180" s="82"/>
      <c r="F180" s="11">
        <f aca="true" t="shared" si="79" ref="F180:Q181">F181</f>
        <v>991.7</v>
      </c>
      <c r="G180" s="11">
        <f t="shared" si="79"/>
        <v>833.6</v>
      </c>
      <c r="H180" s="11">
        <f t="shared" si="79"/>
        <v>158.10000000000002</v>
      </c>
      <c r="I180" s="11">
        <f t="shared" si="79"/>
        <v>0</v>
      </c>
      <c r="J180" s="11">
        <f t="shared" si="79"/>
        <v>346.4</v>
      </c>
      <c r="K180" s="11">
        <f t="shared" si="79"/>
        <v>220.6</v>
      </c>
      <c r="L180" s="11">
        <f t="shared" si="79"/>
        <v>125.80000000000001</v>
      </c>
      <c r="M180" s="11">
        <f t="shared" si="79"/>
        <v>0</v>
      </c>
      <c r="N180" s="11">
        <f t="shared" si="79"/>
        <v>346.4</v>
      </c>
      <c r="O180" s="88">
        <f t="shared" si="79"/>
        <v>220.6</v>
      </c>
      <c r="P180" s="88">
        <f t="shared" si="79"/>
        <v>125.80000000000001</v>
      </c>
      <c r="Q180" s="88">
        <f t="shared" si="79"/>
        <v>0</v>
      </c>
    </row>
    <row r="181" spans="1:17" ht="42.75" customHeight="1">
      <c r="A181" s="111" t="s">
        <v>489</v>
      </c>
      <c r="B181" s="112" t="s">
        <v>116</v>
      </c>
      <c r="C181" s="112" t="s">
        <v>138</v>
      </c>
      <c r="D181" s="113" t="s">
        <v>231</v>
      </c>
      <c r="E181" s="112"/>
      <c r="F181" s="9">
        <f t="shared" si="79"/>
        <v>991.7</v>
      </c>
      <c r="G181" s="9">
        <f t="shared" si="79"/>
        <v>833.6</v>
      </c>
      <c r="H181" s="9">
        <f t="shared" si="79"/>
        <v>158.10000000000002</v>
      </c>
      <c r="I181" s="9">
        <f t="shared" si="79"/>
        <v>0</v>
      </c>
      <c r="J181" s="9">
        <f t="shared" si="79"/>
        <v>346.4</v>
      </c>
      <c r="K181" s="9">
        <f t="shared" si="79"/>
        <v>220.6</v>
      </c>
      <c r="L181" s="9">
        <f t="shared" si="79"/>
        <v>125.80000000000001</v>
      </c>
      <c r="M181" s="9">
        <f t="shared" si="79"/>
        <v>0</v>
      </c>
      <c r="N181" s="9">
        <f t="shared" si="79"/>
        <v>346.4</v>
      </c>
      <c r="O181" s="81">
        <f t="shared" si="79"/>
        <v>220.6</v>
      </c>
      <c r="P181" s="81">
        <f t="shared" si="79"/>
        <v>125.80000000000001</v>
      </c>
      <c r="Q181" s="81">
        <f t="shared" si="79"/>
        <v>0</v>
      </c>
    </row>
    <row r="182" spans="1:17" ht="24" customHeight="1">
      <c r="A182" s="111" t="s">
        <v>185</v>
      </c>
      <c r="B182" s="112" t="s">
        <v>116</v>
      </c>
      <c r="C182" s="112" t="s">
        <v>138</v>
      </c>
      <c r="D182" s="113" t="s">
        <v>61</v>
      </c>
      <c r="E182" s="112"/>
      <c r="F182" s="9">
        <f aca="true" t="shared" si="80" ref="F182:N182">F183+F187+F192+F195+F198</f>
        <v>991.7</v>
      </c>
      <c r="G182" s="9">
        <f t="shared" si="80"/>
        <v>833.6</v>
      </c>
      <c r="H182" s="9">
        <f t="shared" si="80"/>
        <v>158.10000000000002</v>
      </c>
      <c r="I182" s="9">
        <f t="shared" si="80"/>
        <v>0</v>
      </c>
      <c r="J182" s="9">
        <f t="shared" si="80"/>
        <v>346.4</v>
      </c>
      <c r="K182" s="9">
        <f t="shared" si="80"/>
        <v>220.6</v>
      </c>
      <c r="L182" s="9">
        <f t="shared" si="80"/>
        <v>125.80000000000001</v>
      </c>
      <c r="M182" s="9">
        <f t="shared" si="80"/>
        <v>0</v>
      </c>
      <c r="N182" s="9">
        <f t="shared" si="80"/>
        <v>346.4</v>
      </c>
      <c r="O182" s="81">
        <f>O183+O187+O192+O195+O198</f>
        <v>220.6</v>
      </c>
      <c r="P182" s="81">
        <f>P183+P187+P192+P195+P198</f>
        <v>125.80000000000001</v>
      </c>
      <c r="Q182" s="81">
        <f>Q183+Q187+Q192+Q195+Q198</f>
        <v>0</v>
      </c>
    </row>
    <row r="183" spans="1:17" ht="27.75" customHeight="1">
      <c r="A183" s="111" t="s">
        <v>509</v>
      </c>
      <c r="B183" s="112" t="s">
        <v>116</v>
      </c>
      <c r="C183" s="112" t="s">
        <v>138</v>
      </c>
      <c r="D183" s="113" t="s">
        <v>490</v>
      </c>
      <c r="E183" s="112"/>
      <c r="F183" s="9">
        <f aca="true" t="shared" si="81" ref="F183:Q183">F184</f>
        <v>46.2</v>
      </c>
      <c r="G183" s="9">
        <f t="shared" si="81"/>
        <v>0</v>
      </c>
      <c r="H183" s="9">
        <f t="shared" si="81"/>
        <v>46.2</v>
      </c>
      <c r="I183" s="9">
        <f t="shared" si="81"/>
        <v>0</v>
      </c>
      <c r="J183" s="9">
        <f t="shared" si="81"/>
        <v>46.2</v>
      </c>
      <c r="K183" s="9">
        <f t="shared" si="81"/>
        <v>0</v>
      </c>
      <c r="L183" s="9">
        <f t="shared" si="81"/>
        <v>46.2</v>
      </c>
      <c r="M183" s="9">
        <f t="shared" si="81"/>
        <v>0</v>
      </c>
      <c r="N183" s="9">
        <f t="shared" si="81"/>
        <v>46.2</v>
      </c>
      <c r="O183" s="81">
        <f t="shared" si="81"/>
        <v>0</v>
      </c>
      <c r="P183" s="81">
        <f t="shared" si="81"/>
        <v>46.2</v>
      </c>
      <c r="Q183" s="81">
        <f t="shared" si="81"/>
        <v>0</v>
      </c>
    </row>
    <row r="184" spans="1:17" ht="24.75" customHeight="1">
      <c r="A184" s="111" t="s">
        <v>314</v>
      </c>
      <c r="B184" s="112" t="s">
        <v>116</v>
      </c>
      <c r="C184" s="112" t="s">
        <v>138</v>
      </c>
      <c r="D184" s="113" t="s">
        <v>491</v>
      </c>
      <c r="E184" s="112"/>
      <c r="F184" s="9">
        <f aca="true" t="shared" si="82" ref="F184:N184">F185+F186</f>
        <v>46.2</v>
      </c>
      <c r="G184" s="9">
        <f t="shared" si="82"/>
        <v>0</v>
      </c>
      <c r="H184" s="9">
        <f t="shared" si="82"/>
        <v>46.2</v>
      </c>
      <c r="I184" s="9">
        <f t="shared" si="82"/>
        <v>0</v>
      </c>
      <c r="J184" s="9">
        <f t="shared" si="82"/>
        <v>46.2</v>
      </c>
      <c r="K184" s="9">
        <f t="shared" si="82"/>
        <v>0</v>
      </c>
      <c r="L184" s="9">
        <f t="shared" si="82"/>
        <v>46.2</v>
      </c>
      <c r="M184" s="9">
        <f t="shared" si="82"/>
        <v>0</v>
      </c>
      <c r="N184" s="9">
        <f t="shared" si="82"/>
        <v>46.2</v>
      </c>
      <c r="O184" s="81">
        <f>O185+O186</f>
        <v>0</v>
      </c>
      <c r="P184" s="81">
        <f>P185+P186</f>
        <v>46.2</v>
      </c>
      <c r="Q184" s="81">
        <f>Q185+Q186</f>
        <v>0</v>
      </c>
    </row>
    <row r="185" spans="1:17" ht="20.25" customHeight="1">
      <c r="A185" s="111" t="s">
        <v>87</v>
      </c>
      <c r="B185" s="112" t="s">
        <v>116</v>
      </c>
      <c r="C185" s="112" t="s">
        <v>138</v>
      </c>
      <c r="D185" s="113" t="s">
        <v>491</v>
      </c>
      <c r="E185" s="112" t="s">
        <v>168</v>
      </c>
      <c r="F185" s="9">
        <f>G185+H185+I185</f>
        <v>43.2</v>
      </c>
      <c r="G185" s="9"/>
      <c r="H185" s="9">
        <v>43.2</v>
      </c>
      <c r="I185" s="9"/>
      <c r="J185" s="9">
        <f>K185+L185+M185</f>
        <v>43.2</v>
      </c>
      <c r="K185" s="9"/>
      <c r="L185" s="9">
        <v>43.2</v>
      </c>
      <c r="M185" s="9"/>
      <c r="N185" s="9">
        <f>O185+P185+Q185</f>
        <v>43.2</v>
      </c>
      <c r="O185" s="81"/>
      <c r="P185" s="81">
        <v>43.2</v>
      </c>
      <c r="Q185" s="81"/>
    </row>
    <row r="186" spans="1:17" ht="18.75">
      <c r="A186" s="111" t="s">
        <v>174</v>
      </c>
      <c r="B186" s="112" t="s">
        <v>116</v>
      </c>
      <c r="C186" s="112" t="s">
        <v>138</v>
      </c>
      <c r="D186" s="113" t="s">
        <v>491</v>
      </c>
      <c r="E186" s="112" t="s">
        <v>170</v>
      </c>
      <c r="F186" s="9">
        <f>G186+H186+I186</f>
        <v>3</v>
      </c>
      <c r="G186" s="9"/>
      <c r="H186" s="9">
        <v>3</v>
      </c>
      <c r="I186" s="9"/>
      <c r="J186" s="9">
        <f>K186+L186+M186</f>
        <v>3</v>
      </c>
      <c r="K186" s="9"/>
      <c r="L186" s="9">
        <v>3</v>
      </c>
      <c r="M186" s="9"/>
      <c r="N186" s="9">
        <f>O186+P186+Q186</f>
        <v>3</v>
      </c>
      <c r="O186" s="91"/>
      <c r="P186" s="97">
        <v>3</v>
      </c>
      <c r="Q186" s="91"/>
    </row>
    <row r="187" spans="1:17" ht="42" customHeight="1">
      <c r="A187" s="111" t="s">
        <v>73</v>
      </c>
      <c r="B187" s="112" t="s">
        <v>116</v>
      </c>
      <c r="C187" s="112" t="s">
        <v>138</v>
      </c>
      <c r="D187" s="113" t="s">
        <v>98</v>
      </c>
      <c r="E187" s="112"/>
      <c r="F187" s="9">
        <f>F190+F188</f>
        <v>927.5</v>
      </c>
      <c r="G187" s="9">
        <f aca="true" t="shared" si="83" ref="G187:Q187">G190+G188</f>
        <v>833.6</v>
      </c>
      <c r="H187" s="9">
        <f t="shared" si="83"/>
        <v>93.9</v>
      </c>
      <c r="I187" s="9">
        <f t="shared" si="83"/>
        <v>0</v>
      </c>
      <c r="J187" s="9">
        <f t="shared" si="83"/>
        <v>282.2</v>
      </c>
      <c r="K187" s="9">
        <f t="shared" si="83"/>
        <v>220.6</v>
      </c>
      <c r="L187" s="9">
        <f t="shared" si="83"/>
        <v>61.6</v>
      </c>
      <c r="M187" s="9">
        <f t="shared" si="83"/>
        <v>0</v>
      </c>
      <c r="N187" s="9">
        <f t="shared" si="83"/>
        <v>282.2</v>
      </c>
      <c r="O187" s="81">
        <f t="shared" si="83"/>
        <v>220.6</v>
      </c>
      <c r="P187" s="81">
        <f t="shared" si="83"/>
        <v>61.6</v>
      </c>
      <c r="Q187" s="81">
        <f t="shared" si="83"/>
        <v>0</v>
      </c>
    </row>
    <row r="188" spans="1:17" ht="26.25" customHeight="1">
      <c r="A188" s="126" t="s">
        <v>314</v>
      </c>
      <c r="B188" s="112" t="s">
        <v>116</v>
      </c>
      <c r="C188" s="112" t="s">
        <v>138</v>
      </c>
      <c r="D188" s="113" t="s">
        <v>622</v>
      </c>
      <c r="E188" s="112"/>
      <c r="F188" s="9">
        <f aca="true" t="shared" si="84" ref="F188:Q190">F189</f>
        <v>50</v>
      </c>
      <c r="G188" s="9">
        <f t="shared" si="84"/>
        <v>0</v>
      </c>
      <c r="H188" s="9">
        <f t="shared" si="84"/>
        <v>50</v>
      </c>
      <c r="I188" s="9">
        <f t="shared" si="84"/>
        <v>0</v>
      </c>
      <c r="J188" s="9">
        <f t="shared" si="84"/>
        <v>50</v>
      </c>
      <c r="K188" s="9">
        <f t="shared" si="84"/>
        <v>0</v>
      </c>
      <c r="L188" s="9">
        <f t="shared" si="84"/>
        <v>50</v>
      </c>
      <c r="M188" s="9">
        <f t="shared" si="84"/>
        <v>0</v>
      </c>
      <c r="N188" s="9">
        <f t="shared" si="84"/>
        <v>50</v>
      </c>
      <c r="O188" s="81">
        <f t="shared" si="84"/>
        <v>0</v>
      </c>
      <c r="P188" s="81">
        <f t="shared" si="84"/>
        <v>50</v>
      </c>
      <c r="Q188" s="81">
        <f t="shared" si="84"/>
        <v>0</v>
      </c>
    </row>
    <row r="189" spans="1:17" ht="42" customHeight="1">
      <c r="A189" s="111" t="s">
        <v>87</v>
      </c>
      <c r="B189" s="112" t="s">
        <v>116</v>
      </c>
      <c r="C189" s="112" t="s">
        <v>138</v>
      </c>
      <c r="D189" s="113" t="s">
        <v>622</v>
      </c>
      <c r="E189" s="112" t="s">
        <v>168</v>
      </c>
      <c r="F189" s="9">
        <f>G189+H189+I189</f>
        <v>50</v>
      </c>
      <c r="G189" s="9">
        <v>0</v>
      </c>
      <c r="H189" s="9">
        <v>50</v>
      </c>
      <c r="I189" s="9"/>
      <c r="J189" s="9">
        <f>K189++L189+M189</f>
        <v>50</v>
      </c>
      <c r="K189" s="9"/>
      <c r="L189" s="9">
        <v>50</v>
      </c>
      <c r="M189" s="9"/>
      <c r="N189" s="9">
        <f>O189++P189+Q189</f>
        <v>50</v>
      </c>
      <c r="O189" s="81"/>
      <c r="P189" s="81">
        <v>50</v>
      </c>
      <c r="Q189" s="85"/>
    </row>
    <row r="190" spans="1:17" ht="42" customHeight="1">
      <c r="A190" s="111" t="s">
        <v>286</v>
      </c>
      <c r="B190" s="112" t="s">
        <v>116</v>
      </c>
      <c r="C190" s="112" t="s">
        <v>138</v>
      </c>
      <c r="D190" s="113" t="s">
        <v>492</v>
      </c>
      <c r="E190" s="112"/>
      <c r="F190" s="9">
        <f t="shared" si="84"/>
        <v>877.5</v>
      </c>
      <c r="G190" s="9">
        <f>G191</f>
        <v>833.6</v>
      </c>
      <c r="H190" s="9">
        <f t="shared" si="84"/>
        <v>43.9</v>
      </c>
      <c r="I190" s="9">
        <f t="shared" si="84"/>
        <v>0</v>
      </c>
      <c r="J190" s="9">
        <f t="shared" si="84"/>
        <v>232.2</v>
      </c>
      <c r="K190" s="9">
        <f t="shared" si="84"/>
        <v>220.6</v>
      </c>
      <c r="L190" s="9">
        <f t="shared" si="84"/>
        <v>11.6</v>
      </c>
      <c r="M190" s="9">
        <f t="shared" si="84"/>
        <v>0</v>
      </c>
      <c r="N190" s="9">
        <f t="shared" si="84"/>
        <v>232.2</v>
      </c>
      <c r="O190" s="81">
        <f t="shared" si="84"/>
        <v>220.6</v>
      </c>
      <c r="P190" s="81">
        <f t="shared" si="84"/>
        <v>11.6</v>
      </c>
      <c r="Q190" s="81">
        <f t="shared" si="84"/>
        <v>0</v>
      </c>
    </row>
    <row r="191" spans="1:17" ht="45.75" customHeight="1">
      <c r="A191" s="111" t="s">
        <v>87</v>
      </c>
      <c r="B191" s="112" t="s">
        <v>116</v>
      </c>
      <c r="C191" s="112" t="s">
        <v>138</v>
      </c>
      <c r="D191" s="113" t="s">
        <v>492</v>
      </c>
      <c r="E191" s="112" t="s">
        <v>168</v>
      </c>
      <c r="F191" s="9">
        <f>G191+H191+I191</f>
        <v>877.5</v>
      </c>
      <c r="G191" s="9">
        <v>833.6</v>
      </c>
      <c r="H191" s="9">
        <v>43.9</v>
      </c>
      <c r="I191" s="9"/>
      <c r="J191" s="9">
        <f>K191++L191+M191</f>
        <v>232.2</v>
      </c>
      <c r="K191" s="9">
        <v>220.6</v>
      </c>
      <c r="L191" s="9">
        <v>11.6</v>
      </c>
      <c r="M191" s="9"/>
      <c r="N191" s="9">
        <f>O191++P191+Q191</f>
        <v>232.2</v>
      </c>
      <c r="O191" s="81">
        <v>220.6</v>
      </c>
      <c r="P191" s="81">
        <v>11.6</v>
      </c>
      <c r="Q191" s="85"/>
    </row>
    <row r="192" spans="1:17" ht="41.25" customHeight="1">
      <c r="A192" s="111" t="s">
        <v>75</v>
      </c>
      <c r="B192" s="112" t="s">
        <v>116</v>
      </c>
      <c r="C192" s="112" t="s">
        <v>138</v>
      </c>
      <c r="D192" s="113" t="s">
        <v>62</v>
      </c>
      <c r="E192" s="112"/>
      <c r="F192" s="9">
        <f aca="true" t="shared" si="85" ref="F192:Q193">F193</f>
        <v>10</v>
      </c>
      <c r="G192" s="9">
        <f t="shared" si="85"/>
        <v>0</v>
      </c>
      <c r="H192" s="9">
        <f t="shared" si="85"/>
        <v>10</v>
      </c>
      <c r="I192" s="9">
        <f t="shared" si="85"/>
        <v>0</v>
      </c>
      <c r="J192" s="9">
        <f t="shared" si="85"/>
        <v>10</v>
      </c>
      <c r="K192" s="9">
        <f t="shared" si="85"/>
        <v>0</v>
      </c>
      <c r="L192" s="9">
        <f t="shared" si="85"/>
        <v>10</v>
      </c>
      <c r="M192" s="9">
        <f t="shared" si="85"/>
        <v>0</v>
      </c>
      <c r="N192" s="9">
        <f t="shared" si="85"/>
        <v>10</v>
      </c>
      <c r="O192" s="81">
        <f t="shared" si="85"/>
        <v>0</v>
      </c>
      <c r="P192" s="81">
        <f t="shared" si="85"/>
        <v>10</v>
      </c>
      <c r="Q192" s="81">
        <f t="shared" si="85"/>
        <v>0</v>
      </c>
    </row>
    <row r="193" spans="1:17" ht="27" customHeight="1">
      <c r="A193" s="111" t="s">
        <v>314</v>
      </c>
      <c r="B193" s="112" t="s">
        <v>116</v>
      </c>
      <c r="C193" s="112" t="s">
        <v>138</v>
      </c>
      <c r="D193" s="113" t="s">
        <v>493</v>
      </c>
      <c r="E193" s="112"/>
      <c r="F193" s="9">
        <f t="shared" si="85"/>
        <v>10</v>
      </c>
      <c r="G193" s="9">
        <f t="shared" si="85"/>
        <v>0</v>
      </c>
      <c r="H193" s="9">
        <f t="shared" si="85"/>
        <v>10</v>
      </c>
      <c r="I193" s="9">
        <f t="shared" si="85"/>
        <v>0</v>
      </c>
      <c r="J193" s="9">
        <f t="shared" si="85"/>
        <v>10</v>
      </c>
      <c r="K193" s="9">
        <f t="shared" si="85"/>
        <v>0</v>
      </c>
      <c r="L193" s="9">
        <f t="shared" si="85"/>
        <v>10</v>
      </c>
      <c r="M193" s="9">
        <f t="shared" si="85"/>
        <v>0</v>
      </c>
      <c r="N193" s="9">
        <f t="shared" si="85"/>
        <v>10</v>
      </c>
      <c r="O193" s="81">
        <f t="shared" si="85"/>
        <v>0</v>
      </c>
      <c r="P193" s="81">
        <f t="shared" si="85"/>
        <v>10</v>
      </c>
      <c r="Q193" s="81">
        <f t="shared" si="85"/>
        <v>0</v>
      </c>
    </row>
    <row r="194" spans="1:17" ht="24" customHeight="1">
      <c r="A194" s="111" t="s">
        <v>174</v>
      </c>
      <c r="B194" s="112" t="s">
        <v>116</v>
      </c>
      <c r="C194" s="112" t="s">
        <v>138</v>
      </c>
      <c r="D194" s="113" t="s">
        <v>493</v>
      </c>
      <c r="E194" s="112" t="s">
        <v>170</v>
      </c>
      <c r="F194" s="9">
        <f>G194+H194+I194</f>
        <v>10</v>
      </c>
      <c r="G194" s="9"/>
      <c r="H194" s="9">
        <v>10</v>
      </c>
      <c r="I194" s="9"/>
      <c r="J194" s="9">
        <f>K194+L194+M194</f>
        <v>10</v>
      </c>
      <c r="K194" s="9"/>
      <c r="L194" s="9">
        <v>10</v>
      </c>
      <c r="M194" s="9"/>
      <c r="N194" s="9">
        <f>O194+P194+Q194</f>
        <v>10</v>
      </c>
      <c r="O194" s="85"/>
      <c r="P194" s="85">
        <v>10</v>
      </c>
      <c r="Q194" s="85"/>
    </row>
    <row r="195" spans="1:17" ht="37.5" customHeight="1">
      <c r="A195" s="111" t="s">
        <v>495</v>
      </c>
      <c r="B195" s="112" t="s">
        <v>116</v>
      </c>
      <c r="C195" s="112" t="s">
        <v>138</v>
      </c>
      <c r="D195" s="113" t="s">
        <v>494</v>
      </c>
      <c r="E195" s="112"/>
      <c r="F195" s="9">
        <f aca="true" t="shared" si="86" ref="F195:Q196">F196</f>
        <v>4</v>
      </c>
      <c r="G195" s="9">
        <f t="shared" si="86"/>
        <v>0</v>
      </c>
      <c r="H195" s="9">
        <f t="shared" si="86"/>
        <v>4</v>
      </c>
      <c r="I195" s="9">
        <f t="shared" si="86"/>
        <v>0</v>
      </c>
      <c r="J195" s="9">
        <f t="shared" si="86"/>
        <v>4</v>
      </c>
      <c r="K195" s="9">
        <f t="shared" si="86"/>
        <v>0</v>
      </c>
      <c r="L195" s="9">
        <f t="shared" si="86"/>
        <v>4</v>
      </c>
      <c r="M195" s="9">
        <f t="shared" si="86"/>
        <v>0</v>
      </c>
      <c r="N195" s="9">
        <f t="shared" si="86"/>
        <v>4</v>
      </c>
      <c r="O195" s="81">
        <f t="shared" si="86"/>
        <v>0</v>
      </c>
      <c r="P195" s="81">
        <f t="shared" si="86"/>
        <v>4</v>
      </c>
      <c r="Q195" s="81">
        <f t="shared" si="86"/>
        <v>0</v>
      </c>
    </row>
    <row r="196" spans="1:17" ht="24.75" customHeight="1">
      <c r="A196" s="111" t="s">
        <v>314</v>
      </c>
      <c r="B196" s="112" t="s">
        <v>116</v>
      </c>
      <c r="C196" s="112" t="s">
        <v>138</v>
      </c>
      <c r="D196" s="113" t="s">
        <v>496</v>
      </c>
      <c r="E196" s="112"/>
      <c r="F196" s="9">
        <f t="shared" si="86"/>
        <v>4</v>
      </c>
      <c r="G196" s="9">
        <f t="shared" si="86"/>
        <v>0</v>
      </c>
      <c r="H196" s="9">
        <f t="shared" si="86"/>
        <v>4</v>
      </c>
      <c r="I196" s="9">
        <f t="shared" si="86"/>
        <v>0</v>
      </c>
      <c r="J196" s="9">
        <f t="shared" si="86"/>
        <v>4</v>
      </c>
      <c r="K196" s="9">
        <f t="shared" si="86"/>
        <v>0</v>
      </c>
      <c r="L196" s="9">
        <f t="shared" si="86"/>
        <v>4</v>
      </c>
      <c r="M196" s="9">
        <f t="shared" si="86"/>
        <v>0</v>
      </c>
      <c r="N196" s="9">
        <f t="shared" si="86"/>
        <v>4</v>
      </c>
      <c r="O196" s="81">
        <f t="shared" si="86"/>
        <v>0</v>
      </c>
      <c r="P196" s="81">
        <f t="shared" si="86"/>
        <v>4</v>
      </c>
      <c r="Q196" s="81">
        <f t="shared" si="86"/>
        <v>0</v>
      </c>
    </row>
    <row r="197" spans="1:17" ht="41.25" customHeight="1">
      <c r="A197" s="111" t="s">
        <v>87</v>
      </c>
      <c r="B197" s="112" t="s">
        <v>116</v>
      </c>
      <c r="C197" s="112" t="s">
        <v>138</v>
      </c>
      <c r="D197" s="113" t="s">
        <v>496</v>
      </c>
      <c r="E197" s="112" t="s">
        <v>168</v>
      </c>
      <c r="F197" s="9">
        <f>G197+H197+I197</f>
        <v>4</v>
      </c>
      <c r="G197" s="9"/>
      <c r="H197" s="9">
        <v>4</v>
      </c>
      <c r="I197" s="9"/>
      <c r="J197" s="9">
        <f>K197+L197+M197</f>
        <v>4</v>
      </c>
      <c r="K197" s="9"/>
      <c r="L197" s="9">
        <v>4</v>
      </c>
      <c r="M197" s="9"/>
      <c r="N197" s="9">
        <f>O197+P197+Q197</f>
        <v>4</v>
      </c>
      <c r="O197" s="85"/>
      <c r="P197" s="85">
        <v>4</v>
      </c>
      <c r="Q197" s="85"/>
    </row>
    <row r="198" spans="1:17" ht="82.5" customHeight="1">
      <c r="A198" s="127" t="s">
        <v>544</v>
      </c>
      <c r="B198" s="112" t="s">
        <v>116</v>
      </c>
      <c r="C198" s="112" t="s">
        <v>138</v>
      </c>
      <c r="D198" s="113" t="s">
        <v>540</v>
      </c>
      <c r="E198" s="112"/>
      <c r="F198" s="9">
        <f aca="true" t="shared" si="87" ref="F198:Q199">F199</f>
        <v>4</v>
      </c>
      <c r="G198" s="9">
        <f t="shared" si="87"/>
        <v>0</v>
      </c>
      <c r="H198" s="9">
        <f t="shared" si="87"/>
        <v>4</v>
      </c>
      <c r="I198" s="9">
        <f t="shared" si="87"/>
        <v>0</v>
      </c>
      <c r="J198" s="9">
        <f t="shared" si="87"/>
        <v>4</v>
      </c>
      <c r="K198" s="9">
        <f t="shared" si="87"/>
        <v>0</v>
      </c>
      <c r="L198" s="9">
        <f t="shared" si="87"/>
        <v>4</v>
      </c>
      <c r="M198" s="9">
        <f t="shared" si="87"/>
        <v>0</v>
      </c>
      <c r="N198" s="9">
        <f t="shared" si="87"/>
        <v>4</v>
      </c>
      <c r="O198" s="81">
        <f t="shared" si="87"/>
        <v>0</v>
      </c>
      <c r="P198" s="81">
        <f t="shared" si="87"/>
        <v>4</v>
      </c>
      <c r="Q198" s="81">
        <f t="shared" si="87"/>
        <v>0</v>
      </c>
    </row>
    <row r="199" spans="1:17" ht="24" customHeight="1">
      <c r="A199" s="111" t="s">
        <v>314</v>
      </c>
      <c r="B199" s="112" t="s">
        <v>116</v>
      </c>
      <c r="C199" s="112" t="s">
        <v>138</v>
      </c>
      <c r="D199" s="113" t="s">
        <v>541</v>
      </c>
      <c r="E199" s="112"/>
      <c r="F199" s="9">
        <f t="shared" si="87"/>
        <v>4</v>
      </c>
      <c r="G199" s="9">
        <f t="shared" si="87"/>
        <v>0</v>
      </c>
      <c r="H199" s="9">
        <f t="shared" si="87"/>
        <v>4</v>
      </c>
      <c r="I199" s="9">
        <f t="shared" si="87"/>
        <v>0</v>
      </c>
      <c r="J199" s="9">
        <f t="shared" si="87"/>
        <v>4</v>
      </c>
      <c r="K199" s="9">
        <f t="shared" si="87"/>
        <v>0</v>
      </c>
      <c r="L199" s="9">
        <f t="shared" si="87"/>
        <v>4</v>
      </c>
      <c r="M199" s="9">
        <f t="shared" si="87"/>
        <v>0</v>
      </c>
      <c r="N199" s="9">
        <f t="shared" si="87"/>
        <v>4</v>
      </c>
      <c r="O199" s="81">
        <f t="shared" si="87"/>
        <v>0</v>
      </c>
      <c r="P199" s="81">
        <f t="shared" si="87"/>
        <v>4</v>
      </c>
      <c r="Q199" s="81">
        <f t="shared" si="87"/>
        <v>0</v>
      </c>
    </row>
    <row r="200" spans="1:17" ht="18.75">
      <c r="A200" s="111" t="s">
        <v>166</v>
      </c>
      <c r="B200" s="112" t="s">
        <v>116</v>
      </c>
      <c r="C200" s="112" t="s">
        <v>138</v>
      </c>
      <c r="D200" s="113" t="s">
        <v>541</v>
      </c>
      <c r="E200" s="112" t="s">
        <v>167</v>
      </c>
      <c r="F200" s="9">
        <f>G200+H199+I200</f>
        <v>4</v>
      </c>
      <c r="G200" s="9"/>
      <c r="H200" s="9">
        <v>4</v>
      </c>
      <c r="I200" s="9"/>
      <c r="J200" s="9">
        <f>K200+L199+M200</f>
        <v>4</v>
      </c>
      <c r="K200" s="9"/>
      <c r="L200" s="9">
        <v>4</v>
      </c>
      <c r="M200" s="9"/>
      <c r="N200" s="9">
        <f>O200+P199+Q200</f>
        <v>4</v>
      </c>
      <c r="O200" s="85"/>
      <c r="P200" s="85">
        <v>4</v>
      </c>
      <c r="Q200" s="85"/>
    </row>
    <row r="201" spans="1:17" ht="18.75">
      <c r="A201" s="87" t="s">
        <v>120</v>
      </c>
      <c r="B201" s="82" t="s">
        <v>114</v>
      </c>
      <c r="C201" s="82" t="s">
        <v>374</v>
      </c>
      <c r="D201" s="82"/>
      <c r="E201" s="82"/>
      <c r="F201" s="11">
        <f>F202+F208+F222</f>
        <v>28784.7</v>
      </c>
      <c r="G201" s="11">
        <f aca="true" t="shared" si="88" ref="G201:Q201">G202+G208+G222</f>
        <v>13007.8</v>
      </c>
      <c r="H201" s="11">
        <f t="shared" si="88"/>
        <v>15776.9</v>
      </c>
      <c r="I201" s="11">
        <f t="shared" si="88"/>
        <v>0</v>
      </c>
      <c r="J201" s="11">
        <f t="shared" si="88"/>
        <v>28784.7</v>
      </c>
      <c r="K201" s="11">
        <f t="shared" si="88"/>
        <v>13007.8</v>
      </c>
      <c r="L201" s="11">
        <f t="shared" si="88"/>
        <v>15776.9</v>
      </c>
      <c r="M201" s="11">
        <f t="shared" si="88"/>
        <v>0</v>
      </c>
      <c r="N201" s="11">
        <f t="shared" si="88"/>
        <v>28784.7</v>
      </c>
      <c r="O201" s="88">
        <f t="shared" si="88"/>
        <v>13007.8</v>
      </c>
      <c r="P201" s="88">
        <f t="shared" si="88"/>
        <v>15776.9</v>
      </c>
      <c r="Q201" s="88">
        <f t="shared" si="88"/>
        <v>0</v>
      </c>
    </row>
    <row r="202" spans="1:17" ht="18.75">
      <c r="A202" s="87" t="s">
        <v>532</v>
      </c>
      <c r="B202" s="82" t="s">
        <v>114</v>
      </c>
      <c r="C202" s="82" t="s">
        <v>126</v>
      </c>
      <c r="D202" s="82"/>
      <c r="E202" s="82"/>
      <c r="F202" s="11">
        <f aca="true" t="shared" si="89" ref="F202:Q206">F203</f>
        <v>5337.400000000001</v>
      </c>
      <c r="G202" s="11">
        <f t="shared" si="89"/>
        <v>5177.3</v>
      </c>
      <c r="H202" s="11">
        <f t="shared" si="89"/>
        <v>160.1</v>
      </c>
      <c r="I202" s="11">
        <f t="shared" si="89"/>
        <v>0</v>
      </c>
      <c r="J202" s="11">
        <f t="shared" si="89"/>
        <v>5337.400000000001</v>
      </c>
      <c r="K202" s="11">
        <f t="shared" si="89"/>
        <v>5177.3</v>
      </c>
      <c r="L202" s="11">
        <f t="shared" si="89"/>
        <v>160.1</v>
      </c>
      <c r="M202" s="11">
        <f t="shared" si="89"/>
        <v>0</v>
      </c>
      <c r="N202" s="11">
        <f t="shared" si="89"/>
        <v>5337.400000000001</v>
      </c>
      <c r="O202" s="81">
        <f t="shared" si="89"/>
        <v>5177.3</v>
      </c>
      <c r="P202" s="81">
        <f t="shared" si="89"/>
        <v>160.1</v>
      </c>
      <c r="Q202" s="81">
        <f t="shared" si="89"/>
        <v>0</v>
      </c>
    </row>
    <row r="203" spans="1:17" ht="40.5" customHeight="1">
      <c r="A203" s="115" t="s">
        <v>463</v>
      </c>
      <c r="B203" s="112" t="s">
        <v>114</v>
      </c>
      <c r="C203" s="112" t="s">
        <v>126</v>
      </c>
      <c r="D203" s="128" t="s">
        <v>232</v>
      </c>
      <c r="E203" s="82"/>
      <c r="F203" s="9">
        <f t="shared" si="89"/>
        <v>5337.400000000001</v>
      </c>
      <c r="G203" s="9">
        <f t="shared" si="89"/>
        <v>5177.3</v>
      </c>
      <c r="H203" s="9">
        <f t="shared" si="89"/>
        <v>160.1</v>
      </c>
      <c r="I203" s="9">
        <f t="shared" si="89"/>
        <v>0</v>
      </c>
      <c r="J203" s="9">
        <f t="shared" si="89"/>
        <v>5337.400000000001</v>
      </c>
      <c r="K203" s="9">
        <f t="shared" si="89"/>
        <v>5177.3</v>
      </c>
      <c r="L203" s="9">
        <f t="shared" si="89"/>
        <v>160.1</v>
      </c>
      <c r="M203" s="9">
        <f t="shared" si="89"/>
        <v>0</v>
      </c>
      <c r="N203" s="9">
        <f t="shared" si="89"/>
        <v>5337.400000000001</v>
      </c>
      <c r="O203" s="81">
        <f t="shared" si="89"/>
        <v>5177.3</v>
      </c>
      <c r="P203" s="81">
        <f t="shared" si="89"/>
        <v>160.1</v>
      </c>
      <c r="Q203" s="81">
        <f t="shared" si="89"/>
        <v>0</v>
      </c>
    </row>
    <row r="204" spans="1:17" ht="39.75" customHeight="1">
      <c r="A204" s="129" t="s">
        <v>545</v>
      </c>
      <c r="B204" s="112" t="s">
        <v>114</v>
      </c>
      <c r="C204" s="112" t="s">
        <v>126</v>
      </c>
      <c r="D204" s="128" t="s">
        <v>533</v>
      </c>
      <c r="E204" s="82"/>
      <c r="F204" s="9">
        <f t="shared" si="89"/>
        <v>5337.400000000001</v>
      </c>
      <c r="G204" s="9">
        <f t="shared" si="89"/>
        <v>5177.3</v>
      </c>
      <c r="H204" s="9">
        <f t="shared" si="89"/>
        <v>160.1</v>
      </c>
      <c r="I204" s="9">
        <f t="shared" si="89"/>
        <v>0</v>
      </c>
      <c r="J204" s="9">
        <f t="shared" si="89"/>
        <v>5337.400000000001</v>
      </c>
      <c r="K204" s="9">
        <f t="shared" si="89"/>
        <v>5177.3</v>
      </c>
      <c r="L204" s="9">
        <f t="shared" si="89"/>
        <v>160.1</v>
      </c>
      <c r="M204" s="9">
        <f t="shared" si="89"/>
        <v>0</v>
      </c>
      <c r="N204" s="9">
        <f t="shared" si="89"/>
        <v>5337.400000000001</v>
      </c>
      <c r="O204" s="81">
        <f t="shared" si="89"/>
        <v>5177.3</v>
      </c>
      <c r="P204" s="81">
        <f t="shared" si="89"/>
        <v>160.1</v>
      </c>
      <c r="Q204" s="81">
        <f t="shared" si="89"/>
        <v>0</v>
      </c>
    </row>
    <row r="205" spans="1:17" ht="43.5" customHeight="1">
      <c r="A205" s="129" t="s">
        <v>534</v>
      </c>
      <c r="B205" s="112" t="s">
        <v>114</v>
      </c>
      <c r="C205" s="121" t="s">
        <v>126</v>
      </c>
      <c r="D205" s="130" t="s">
        <v>535</v>
      </c>
      <c r="E205" s="82"/>
      <c r="F205" s="9">
        <f t="shared" si="89"/>
        <v>5337.400000000001</v>
      </c>
      <c r="G205" s="9">
        <f t="shared" si="89"/>
        <v>5177.3</v>
      </c>
      <c r="H205" s="9">
        <f t="shared" si="89"/>
        <v>160.1</v>
      </c>
      <c r="I205" s="9">
        <f t="shared" si="89"/>
        <v>0</v>
      </c>
      <c r="J205" s="9">
        <f t="shared" si="89"/>
        <v>5337.400000000001</v>
      </c>
      <c r="K205" s="9">
        <f t="shared" si="89"/>
        <v>5177.3</v>
      </c>
      <c r="L205" s="9">
        <f t="shared" si="89"/>
        <v>160.1</v>
      </c>
      <c r="M205" s="9">
        <f t="shared" si="89"/>
        <v>0</v>
      </c>
      <c r="N205" s="9">
        <f t="shared" si="89"/>
        <v>5337.400000000001</v>
      </c>
      <c r="O205" s="81">
        <f t="shared" si="89"/>
        <v>5177.3</v>
      </c>
      <c r="P205" s="81">
        <f t="shared" si="89"/>
        <v>160.1</v>
      </c>
      <c r="Q205" s="81">
        <f t="shared" si="89"/>
        <v>0</v>
      </c>
    </row>
    <row r="206" spans="1:17" ht="42" customHeight="1">
      <c r="A206" s="111" t="s">
        <v>536</v>
      </c>
      <c r="B206" s="112" t="s">
        <v>114</v>
      </c>
      <c r="C206" s="112" t="s">
        <v>126</v>
      </c>
      <c r="D206" s="131" t="s">
        <v>537</v>
      </c>
      <c r="E206" s="82"/>
      <c r="F206" s="9">
        <f t="shared" si="89"/>
        <v>5337.400000000001</v>
      </c>
      <c r="G206" s="9">
        <f t="shared" si="89"/>
        <v>5177.3</v>
      </c>
      <c r="H206" s="9">
        <f t="shared" si="89"/>
        <v>160.1</v>
      </c>
      <c r="I206" s="9">
        <f t="shared" si="89"/>
        <v>0</v>
      </c>
      <c r="J206" s="9">
        <f t="shared" si="89"/>
        <v>5337.400000000001</v>
      </c>
      <c r="K206" s="9">
        <f t="shared" si="89"/>
        <v>5177.3</v>
      </c>
      <c r="L206" s="9">
        <f t="shared" si="89"/>
        <v>160.1</v>
      </c>
      <c r="M206" s="9">
        <f t="shared" si="89"/>
        <v>0</v>
      </c>
      <c r="N206" s="9">
        <f t="shared" si="89"/>
        <v>5337.400000000001</v>
      </c>
      <c r="O206" s="81">
        <f t="shared" si="89"/>
        <v>5177.3</v>
      </c>
      <c r="P206" s="81">
        <f t="shared" si="89"/>
        <v>160.1</v>
      </c>
      <c r="Q206" s="81">
        <f t="shared" si="89"/>
        <v>0</v>
      </c>
    </row>
    <row r="207" spans="1:17" ht="37.5">
      <c r="A207" s="111" t="s">
        <v>87</v>
      </c>
      <c r="B207" s="112" t="s">
        <v>114</v>
      </c>
      <c r="C207" s="112" t="s">
        <v>126</v>
      </c>
      <c r="D207" s="131" t="s">
        <v>537</v>
      </c>
      <c r="E207" s="112" t="s">
        <v>168</v>
      </c>
      <c r="F207" s="9">
        <f>G207+H207+I207</f>
        <v>5337.400000000001</v>
      </c>
      <c r="G207" s="9">
        <v>5177.3</v>
      </c>
      <c r="H207" s="9">
        <v>160.1</v>
      </c>
      <c r="I207" s="11"/>
      <c r="J207" s="9">
        <f>K207+L207+M207</f>
        <v>5337.400000000001</v>
      </c>
      <c r="K207" s="9">
        <v>5177.3</v>
      </c>
      <c r="L207" s="9">
        <v>160.1</v>
      </c>
      <c r="M207" s="11"/>
      <c r="N207" s="9">
        <f>O207+P207+Q207</f>
        <v>5337.400000000001</v>
      </c>
      <c r="O207" s="102">
        <v>5177.3</v>
      </c>
      <c r="P207" s="102">
        <v>160.1</v>
      </c>
      <c r="Q207" s="81"/>
    </row>
    <row r="208" spans="1:17" ht="24" customHeight="1">
      <c r="A208" s="87" t="s">
        <v>149</v>
      </c>
      <c r="B208" s="82" t="s">
        <v>114</v>
      </c>
      <c r="C208" s="82" t="s">
        <v>118</v>
      </c>
      <c r="D208" s="82"/>
      <c r="E208" s="82"/>
      <c r="F208" s="11">
        <f aca="true" t="shared" si="90" ref="F208:Q208">F209</f>
        <v>22399.1</v>
      </c>
      <c r="G208" s="11">
        <f t="shared" si="90"/>
        <v>6889.099999999999</v>
      </c>
      <c r="H208" s="11">
        <f t="shared" si="90"/>
        <v>15510</v>
      </c>
      <c r="I208" s="11">
        <f t="shared" si="90"/>
        <v>0</v>
      </c>
      <c r="J208" s="11">
        <f t="shared" si="90"/>
        <v>22399.1</v>
      </c>
      <c r="K208" s="11">
        <f t="shared" si="90"/>
        <v>6889.099999999999</v>
      </c>
      <c r="L208" s="11">
        <f t="shared" si="90"/>
        <v>15510</v>
      </c>
      <c r="M208" s="11">
        <f t="shared" si="90"/>
        <v>0</v>
      </c>
      <c r="N208" s="11">
        <f t="shared" si="90"/>
        <v>22399.1</v>
      </c>
      <c r="O208" s="81">
        <f t="shared" si="90"/>
        <v>6889.099999999999</v>
      </c>
      <c r="P208" s="81">
        <f t="shared" si="90"/>
        <v>15510</v>
      </c>
      <c r="Q208" s="81">
        <f t="shared" si="90"/>
        <v>0</v>
      </c>
    </row>
    <row r="209" spans="1:17" ht="57.75" customHeight="1">
      <c r="A209" s="111" t="s">
        <v>444</v>
      </c>
      <c r="B209" s="112" t="s">
        <v>114</v>
      </c>
      <c r="C209" s="112" t="s">
        <v>118</v>
      </c>
      <c r="D209" s="112" t="s">
        <v>106</v>
      </c>
      <c r="E209" s="112"/>
      <c r="F209" s="9">
        <f aca="true" t="shared" si="91" ref="F209:Q209">F210+F214</f>
        <v>22399.1</v>
      </c>
      <c r="G209" s="9">
        <f t="shared" si="91"/>
        <v>6889.099999999999</v>
      </c>
      <c r="H209" s="9">
        <f t="shared" si="91"/>
        <v>15510</v>
      </c>
      <c r="I209" s="9">
        <f t="shared" si="91"/>
        <v>0</v>
      </c>
      <c r="J209" s="9">
        <f t="shared" si="91"/>
        <v>22399.1</v>
      </c>
      <c r="K209" s="9">
        <f t="shared" si="91"/>
        <v>6889.099999999999</v>
      </c>
      <c r="L209" s="9">
        <f t="shared" si="91"/>
        <v>15510</v>
      </c>
      <c r="M209" s="9">
        <f t="shared" si="91"/>
        <v>0</v>
      </c>
      <c r="N209" s="9">
        <f t="shared" si="91"/>
        <v>22399.1</v>
      </c>
      <c r="O209" s="81">
        <f t="shared" si="91"/>
        <v>6889.099999999999</v>
      </c>
      <c r="P209" s="81">
        <f t="shared" si="91"/>
        <v>15510</v>
      </c>
      <c r="Q209" s="81">
        <f t="shared" si="91"/>
        <v>0</v>
      </c>
    </row>
    <row r="210" spans="1:17" ht="40.5" customHeight="1">
      <c r="A210" s="111" t="s">
        <v>22</v>
      </c>
      <c r="B210" s="112" t="s">
        <v>114</v>
      </c>
      <c r="C210" s="112" t="s">
        <v>118</v>
      </c>
      <c r="D210" s="112" t="s">
        <v>107</v>
      </c>
      <c r="E210" s="112"/>
      <c r="F210" s="9">
        <f aca="true" t="shared" si="92" ref="F210:Q210">F211</f>
        <v>10150.8</v>
      </c>
      <c r="G210" s="9">
        <f t="shared" si="92"/>
        <v>0</v>
      </c>
      <c r="H210" s="9">
        <f t="shared" si="92"/>
        <v>10150.8</v>
      </c>
      <c r="I210" s="9">
        <f t="shared" si="92"/>
        <v>0</v>
      </c>
      <c r="J210" s="9">
        <f t="shared" si="92"/>
        <v>10150.8</v>
      </c>
      <c r="K210" s="9">
        <f t="shared" si="92"/>
        <v>0</v>
      </c>
      <c r="L210" s="9">
        <f t="shared" si="92"/>
        <v>10150.8</v>
      </c>
      <c r="M210" s="9">
        <f t="shared" si="92"/>
        <v>0</v>
      </c>
      <c r="N210" s="9">
        <f t="shared" si="92"/>
        <v>10150.8</v>
      </c>
      <c r="O210" s="81">
        <f t="shared" si="92"/>
        <v>0</v>
      </c>
      <c r="P210" s="81">
        <f t="shared" si="92"/>
        <v>10150.8</v>
      </c>
      <c r="Q210" s="81">
        <f t="shared" si="92"/>
        <v>0</v>
      </c>
    </row>
    <row r="211" spans="1:17" ht="24.75" customHeight="1">
      <c r="A211" s="111" t="s">
        <v>326</v>
      </c>
      <c r="B211" s="112" t="s">
        <v>114</v>
      </c>
      <c r="C211" s="112" t="s">
        <v>118</v>
      </c>
      <c r="D211" s="112" t="s">
        <v>108</v>
      </c>
      <c r="E211" s="112"/>
      <c r="F211" s="9">
        <f aca="true" t="shared" si="93" ref="F211:Q211">F212+F213</f>
        <v>10150.8</v>
      </c>
      <c r="G211" s="9">
        <f t="shared" si="93"/>
        <v>0</v>
      </c>
      <c r="H211" s="9">
        <f>H212+H213</f>
        <v>10150.8</v>
      </c>
      <c r="I211" s="9">
        <f t="shared" si="93"/>
        <v>0</v>
      </c>
      <c r="J211" s="9">
        <f t="shared" si="93"/>
        <v>10150.8</v>
      </c>
      <c r="K211" s="9">
        <f t="shared" si="93"/>
        <v>0</v>
      </c>
      <c r="L211" s="9">
        <f t="shared" si="93"/>
        <v>10150.8</v>
      </c>
      <c r="M211" s="9">
        <f t="shared" si="93"/>
        <v>0</v>
      </c>
      <c r="N211" s="9">
        <f t="shared" si="93"/>
        <v>10150.8</v>
      </c>
      <c r="O211" s="81">
        <f t="shared" si="93"/>
        <v>0</v>
      </c>
      <c r="P211" s="81">
        <f t="shared" si="93"/>
        <v>10150.8</v>
      </c>
      <c r="Q211" s="81">
        <f t="shared" si="93"/>
        <v>0</v>
      </c>
    </row>
    <row r="212" spans="1:17" ht="40.5" customHeight="1">
      <c r="A212" s="111" t="s">
        <v>87</v>
      </c>
      <c r="B212" s="112" t="s">
        <v>114</v>
      </c>
      <c r="C212" s="112" t="s">
        <v>118</v>
      </c>
      <c r="D212" s="112" t="s">
        <v>108</v>
      </c>
      <c r="E212" s="112" t="s">
        <v>168</v>
      </c>
      <c r="F212" s="9">
        <f>G212+H212+I212</f>
        <v>4100</v>
      </c>
      <c r="G212" s="9"/>
      <c r="H212" s="9">
        <v>4100</v>
      </c>
      <c r="I212" s="9"/>
      <c r="J212" s="9">
        <f>K212+L212+M212</f>
        <v>4100</v>
      </c>
      <c r="K212" s="9"/>
      <c r="L212" s="9">
        <v>4100</v>
      </c>
      <c r="M212" s="9"/>
      <c r="N212" s="9">
        <f>O212+P212+Q212</f>
        <v>4100</v>
      </c>
      <c r="O212" s="85"/>
      <c r="P212" s="81">
        <v>4100</v>
      </c>
      <c r="Q212" s="85"/>
    </row>
    <row r="213" spans="1:17" ht="18.75">
      <c r="A213" s="111" t="s">
        <v>214</v>
      </c>
      <c r="B213" s="112" t="s">
        <v>114</v>
      </c>
      <c r="C213" s="112" t="s">
        <v>118</v>
      </c>
      <c r="D213" s="112" t="s">
        <v>108</v>
      </c>
      <c r="E213" s="112" t="s">
        <v>213</v>
      </c>
      <c r="F213" s="9">
        <f>G213+H213+I213</f>
        <v>6050.8</v>
      </c>
      <c r="G213" s="9"/>
      <c r="H213" s="9">
        <v>6050.8</v>
      </c>
      <c r="I213" s="9"/>
      <c r="J213" s="9">
        <f>K213+L213+M213</f>
        <v>6050.8</v>
      </c>
      <c r="K213" s="9"/>
      <c r="L213" s="9">
        <v>6050.8</v>
      </c>
      <c r="M213" s="9"/>
      <c r="N213" s="9">
        <f>O213+P213+Q213</f>
        <v>6050.8</v>
      </c>
      <c r="O213" s="85"/>
      <c r="P213" s="81">
        <v>6050.8</v>
      </c>
      <c r="Q213" s="85"/>
    </row>
    <row r="214" spans="1:17" ht="23.25" customHeight="1">
      <c r="A214" s="132" t="s">
        <v>23</v>
      </c>
      <c r="B214" s="112" t="s">
        <v>114</v>
      </c>
      <c r="C214" s="112" t="s">
        <v>118</v>
      </c>
      <c r="D214" s="112" t="s">
        <v>109</v>
      </c>
      <c r="E214" s="112"/>
      <c r="F214" s="9">
        <f aca="true" t="shared" si="94" ref="F214:Q214">F215+F220+F218</f>
        <v>12248.3</v>
      </c>
      <c r="G214" s="9">
        <f t="shared" si="94"/>
        <v>6889.099999999999</v>
      </c>
      <c r="H214" s="9">
        <f t="shared" si="94"/>
        <v>5359.2</v>
      </c>
      <c r="I214" s="9">
        <f t="shared" si="94"/>
        <v>0</v>
      </c>
      <c r="J214" s="9">
        <f t="shared" si="94"/>
        <v>12248.3</v>
      </c>
      <c r="K214" s="9">
        <f t="shared" si="94"/>
        <v>6889.099999999999</v>
      </c>
      <c r="L214" s="9">
        <f t="shared" si="94"/>
        <v>5359.2</v>
      </c>
      <c r="M214" s="9">
        <f t="shared" si="94"/>
        <v>0</v>
      </c>
      <c r="N214" s="9">
        <f t="shared" si="94"/>
        <v>12248.3</v>
      </c>
      <c r="O214" s="81">
        <f t="shared" si="94"/>
        <v>6889.099999999999</v>
      </c>
      <c r="P214" s="81">
        <f t="shared" si="94"/>
        <v>5359.2</v>
      </c>
      <c r="Q214" s="81">
        <f t="shared" si="94"/>
        <v>0</v>
      </c>
    </row>
    <row r="215" spans="1:17" ht="26.25" customHeight="1">
      <c r="A215" s="115" t="s">
        <v>207</v>
      </c>
      <c r="B215" s="112" t="s">
        <v>114</v>
      </c>
      <c r="C215" s="112" t="s">
        <v>118</v>
      </c>
      <c r="D215" s="112" t="s">
        <v>110</v>
      </c>
      <c r="E215" s="112"/>
      <c r="F215" s="9">
        <f aca="true" t="shared" si="95" ref="F215:Q215">F216+F217</f>
        <v>5330.3</v>
      </c>
      <c r="G215" s="9">
        <f t="shared" si="95"/>
        <v>0</v>
      </c>
      <c r="H215" s="9">
        <f t="shared" si="95"/>
        <v>5330.3</v>
      </c>
      <c r="I215" s="9">
        <f t="shared" si="95"/>
        <v>0</v>
      </c>
      <c r="J215" s="9">
        <f t="shared" si="95"/>
        <v>5330.3</v>
      </c>
      <c r="K215" s="9">
        <f t="shared" si="95"/>
        <v>0</v>
      </c>
      <c r="L215" s="9">
        <f t="shared" si="95"/>
        <v>5330.3</v>
      </c>
      <c r="M215" s="9">
        <f t="shared" si="95"/>
        <v>0</v>
      </c>
      <c r="N215" s="9">
        <f t="shared" si="95"/>
        <v>5330.3</v>
      </c>
      <c r="O215" s="81">
        <f t="shared" si="95"/>
        <v>0</v>
      </c>
      <c r="P215" s="81">
        <f t="shared" si="95"/>
        <v>5330.3</v>
      </c>
      <c r="Q215" s="81">
        <f t="shared" si="95"/>
        <v>0</v>
      </c>
    </row>
    <row r="216" spans="1:17" ht="41.25" customHeight="1">
      <c r="A216" s="111" t="s">
        <v>87</v>
      </c>
      <c r="B216" s="112" t="s">
        <v>114</v>
      </c>
      <c r="C216" s="112" t="s">
        <v>118</v>
      </c>
      <c r="D216" s="112" t="s">
        <v>110</v>
      </c>
      <c r="E216" s="112" t="s">
        <v>168</v>
      </c>
      <c r="F216" s="9">
        <f>G216+H216+I216</f>
        <v>4330.3</v>
      </c>
      <c r="G216" s="9"/>
      <c r="H216" s="9">
        <v>4330.3</v>
      </c>
      <c r="I216" s="9"/>
      <c r="J216" s="9">
        <f>K216+L216+M216</f>
        <v>5330.3</v>
      </c>
      <c r="K216" s="9"/>
      <c r="L216" s="9">
        <v>5330.3</v>
      </c>
      <c r="M216" s="9"/>
      <c r="N216" s="9">
        <f>O216+P216+Q216</f>
        <v>5330.3</v>
      </c>
      <c r="O216" s="85"/>
      <c r="P216" s="81">
        <v>5330.3</v>
      </c>
      <c r="Q216" s="85"/>
    </row>
    <row r="217" spans="1:17" ht="25.5" customHeight="1">
      <c r="A217" s="111" t="s">
        <v>214</v>
      </c>
      <c r="B217" s="112" t="s">
        <v>114</v>
      </c>
      <c r="C217" s="112" t="s">
        <v>118</v>
      </c>
      <c r="D217" s="112" t="s">
        <v>110</v>
      </c>
      <c r="E217" s="112" t="s">
        <v>213</v>
      </c>
      <c r="F217" s="9">
        <f>G217+H217+I217</f>
        <v>1000</v>
      </c>
      <c r="G217" s="9"/>
      <c r="H217" s="9">
        <v>1000</v>
      </c>
      <c r="I217" s="9"/>
      <c r="J217" s="9">
        <f>K217+L217+M217</f>
        <v>0</v>
      </c>
      <c r="K217" s="9"/>
      <c r="L217" s="9"/>
      <c r="M217" s="9"/>
      <c r="N217" s="9">
        <f>O217+P217+Q217</f>
        <v>0</v>
      </c>
      <c r="O217" s="85"/>
      <c r="P217" s="85"/>
      <c r="Q217" s="85"/>
    </row>
    <row r="218" spans="1:17" ht="40.5" customHeight="1">
      <c r="A218" s="111" t="s">
        <v>330</v>
      </c>
      <c r="B218" s="112" t="s">
        <v>114</v>
      </c>
      <c r="C218" s="112" t="s">
        <v>118</v>
      </c>
      <c r="D218" s="112" t="s">
        <v>381</v>
      </c>
      <c r="E218" s="112"/>
      <c r="F218" s="9">
        <f aca="true" t="shared" si="96" ref="F218:Q218">F219</f>
        <v>5475.4</v>
      </c>
      <c r="G218" s="9">
        <f t="shared" si="96"/>
        <v>5475.4</v>
      </c>
      <c r="H218" s="9">
        <f t="shared" si="96"/>
        <v>0</v>
      </c>
      <c r="I218" s="9">
        <f t="shared" si="96"/>
        <v>0</v>
      </c>
      <c r="J218" s="9">
        <f t="shared" si="96"/>
        <v>5475.4</v>
      </c>
      <c r="K218" s="9">
        <f t="shared" si="96"/>
        <v>5475.4</v>
      </c>
      <c r="L218" s="9">
        <f t="shared" si="96"/>
        <v>0</v>
      </c>
      <c r="M218" s="9">
        <f t="shared" si="96"/>
        <v>0</v>
      </c>
      <c r="N218" s="9">
        <f t="shared" si="96"/>
        <v>5475.4</v>
      </c>
      <c r="O218" s="81">
        <f t="shared" si="96"/>
        <v>5475.4</v>
      </c>
      <c r="P218" s="81">
        <f t="shared" si="96"/>
        <v>0</v>
      </c>
      <c r="Q218" s="81">
        <f t="shared" si="96"/>
        <v>0</v>
      </c>
    </row>
    <row r="219" spans="1:17" ht="24" customHeight="1">
      <c r="A219" s="111" t="s">
        <v>214</v>
      </c>
      <c r="B219" s="112" t="s">
        <v>114</v>
      </c>
      <c r="C219" s="112" t="s">
        <v>118</v>
      </c>
      <c r="D219" s="112" t="s">
        <v>381</v>
      </c>
      <c r="E219" s="112" t="s">
        <v>213</v>
      </c>
      <c r="F219" s="9">
        <f>G219+H219+I219</f>
        <v>5475.4</v>
      </c>
      <c r="G219" s="9">
        <v>5475.4</v>
      </c>
      <c r="H219" s="9"/>
      <c r="I219" s="9"/>
      <c r="J219" s="9">
        <f>K219+L219+M219</f>
        <v>5475.4</v>
      </c>
      <c r="K219" s="9">
        <v>5475.4</v>
      </c>
      <c r="L219" s="9"/>
      <c r="M219" s="9"/>
      <c r="N219" s="9">
        <f>O219+P219+Q219</f>
        <v>5475.4</v>
      </c>
      <c r="O219" s="81">
        <v>5475.4</v>
      </c>
      <c r="P219" s="81"/>
      <c r="Q219" s="81"/>
    </row>
    <row r="220" spans="1:17" ht="65.25" customHeight="1">
      <c r="A220" s="111" t="s">
        <v>329</v>
      </c>
      <c r="B220" s="112" t="s">
        <v>114</v>
      </c>
      <c r="C220" s="112" t="s">
        <v>118</v>
      </c>
      <c r="D220" s="112" t="s">
        <v>327</v>
      </c>
      <c r="E220" s="112"/>
      <c r="F220" s="9">
        <f aca="true" t="shared" si="97" ref="F220:Q220">F221</f>
        <v>1442.6000000000001</v>
      </c>
      <c r="G220" s="9">
        <f t="shared" si="97"/>
        <v>1413.7</v>
      </c>
      <c r="H220" s="9">
        <f t="shared" si="97"/>
        <v>28.9</v>
      </c>
      <c r="I220" s="9">
        <f t="shared" si="97"/>
        <v>0</v>
      </c>
      <c r="J220" s="9">
        <f t="shared" si="97"/>
        <v>1442.6000000000001</v>
      </c>
      <c r="K220" s="9">
        <f t="shared" si="97"/>
        <v>1413.7</v>
      </c>
      <c r="L220" s="9">
        <f t="shared" si="97"/>
        <v>28.9</v>
      </c>
      <c r="M220" s="9">
        <f t="shared" si="97"/>
        <v>0</v>
      </c>
      <c r="N220" s="9">
        <f t="shared" si="97"/>
        <v>1442.6000000000001</v>
      </c>
      <c r="O220" s="81">
        <f t="shared" si="97"/>
        <v>1413.7</v>
      </c>
      <c r="P220" s="81">
        <f t="shared" si="97"/>
        <v>28.9</v>
      </c>
      <c r="Q220" s="81">
        <f t="shared" si="97"/>
        <v>0</v>
      </c>
    </row>
    <row r="221" spans="1:17" ht="18.75">
      <c r="A221" s="111" t="s">
        <v>214</v>
      </c>
      <c r="B221" s="112" t="s">
        <v>114</v>
      </c>
      <c r="C221" s="112" t="s">
        <v>118</v>
      </c>
      <c r="D221" s="112" t="s">
        <v>327</v>
      </c>
      <c r="E221" s="112" t="s">
        <v>213</v>
      </c>
      <c r="F221" s="9">
        <f>G221+H221+I221</f>
        <v>1442.6000000000001</v>
      </c>
      <c r="G221" s="9">
        <v>1413.7</v>
      </c>
      <c r="H221" s="9">
        <v>28.9</v>
      </c>
      <c r="I221" s="9"/>
      <c r="J221" s="9">
        <f>K221+L221+M221</f>
        <v>1442.6000000000001</v>
      </c>
      <c r="K221" s="9">
        <v>1413.7</v>
      </c>
      <c r="L221" s="9">
        <v>28.9</v>
      </c>
      <c r="M221" s="9">
        <v>0</v>
      </c>
      <c r="N221" s="9">
        <f>O221+P221+Q221</f>
        <v>1442.6000000000001</v>
      </c>
      <c r="O221" s="85">
        <v>1413.7</v>
      </c>
      <c r="P221" s="85">
        <v>28.9</v>
      </c>
      <c r="Q221" s="85"/>
    </row>
    <row r="222" spans="1:17" ht="18.75">
      <c r="A222" s="87" t="s">
        <v>160</v>
      </c>
      <c r="B222" s="82" t="s">
        <v>114</v>
      </c>
      <c r="C222" s="82" t="s">
        <v>161</v>
      </c>
      <c r="D222" s="82"/>
      <c r="E222" s="82"/>
      <c r="F222" s="11">
        <f aca="true" t="shared" si="98" ref="F222:Q222">F232+F223</f>
        <v>1048.2</v>
      </c>
      <c r="G222" s="11">
        <f t="shared" si="98"/>
        <v>941.4</v>
      </c>
      <c r="H222" s="11">
        <f t="shared" si="98"/>
        <v>106.8</v>
      </c>
      <c r="I222" s="11">
        <f t="shared" si="98"/>
        <v>0</v>
      </c>
      <c r="J222" s="11">
        <f t="shared" si="98"/>
        <v>1048.2</v>
      </c>
      <c r="K222" s="11">
        <f t="shared" si="98"/>
        <v>941.4</v>
      </c>
      <c r="L222" s="11">
        <f t="shared" si="98"/>
        <v>106.8</v>
      </c>
      <c r="M222" s="11">
        <f t="shared" si="98"/>
        <v>0</v>
      </c>
      <c r="N222" s="11">
        <f t="shared" si="98"/>
        <v>1048.2</v>
      </c>
      <c r="O222" s="81">
        <f t="shared" si="98"/>
        <v>941.4</v>
      </c>
      <c r="P222" s="81">
        <f t="shared" si="98"/>
        <v>106.8</v>
      </c>
      <c r="Q222" s="81">
        <f t="shared" si="98"/>
        <v>0</v>
      </c>
    </row>
    <row r="223" spans="1:17" ht="44.25" customHeight="1">
      <c r="A223" s="111" t="s">
        <v>463</v>
      </c>
      <c r="B223" s="112" t="s">
        <v>114</v>
      </c>
      <c r="C223" s="112" t="s">
        <v>161</v>
      </c>
      <c r="D223" s="90" t="s">
        <v>232</v>
      </c>
      <c r="E223" s="112"/>
      <c r="F223" s="9">
        <f aca="true" t="shared" si="99" ref="F223:Q223">F228+F224</f>
        <v>1041</v>
      </c>
      <c r="G223" s="9">
        <f t="shared" si="99"/>
        <v>941.4</v>
      </c>
      <c r="H223" s="9">
        <f t="shared" si="99"/>
        <v>99.6</v>
      </c>
      <c r="I223" s="9">
        <f t="shared" si="99"/>
        <v>0</v>
      </c>
      <c r="J223" s="9">
        <f t="shared" si="99"/>
        <v>1041</v>
      </c>
      <c r="K223" s="9">
        <f t="shared" si="99"/>
        <v>941.4</v>
      </c>
      <c r="L223" s="9">
        <f t="shared" si="99"/>
        <v>99.6</v>
      </c>
      <c r="M223" s="9">
        <f t="shared" si="99"/>
        <v>0</v>
      </c>
      <c r="N223" s="9">
        <f t="shared" si="99"/>
        <v>1041</v>
      </c>
      <c r="O223" s="81">
        <f t="shared" si="99"/>
        <v>941.4</v>
      </c>
      <c r="P223" s="81">
        <f t="shared" si="99"/>
        <v>99.6</v>
      </c>
      <c r="Q223" s="81">
        <f t="shared" si="99"/>
        <v>0</v>
      </c>
    </row>
    <row r="224" spans="1:17" ht="39" customHeight="1">
      <c r="A224" s="111" t="s">
        <v>464</v>
      </c>
      <c r="B224" s="112" t="s">
        <v>114</v>
      </c>
      <c r="C224" s="112" t="s">
        <v>161</v>
      </c>
      <c r="D224" s="90" t="s">
        <v>293</v>
      </c>
      <c r="E224" s="112"/>
      <c r="F224" s="9">
        <f aca="true" t="shared" si="100" ref="F224:Q225">F225</f>
        <v>50</v>
      </c>
      <c r="G224" s="9">
        <f t="shared" si="100"/>
        <v>0</v>
      </c>
      <c r="H224" s="9">
        <f t="shared" si="100"/>
        <v>50</v>
      </c>
      <c r="I224" s="9">
        <f t="shared" si="100"/>
        <v>0</v>
      </c>
      <c r="J224" s="9">
        <f t="shared" si="100"/>
        <v>50</v>
      </c>
      <c r="K224" s="9">
        <f t="shared" si="100"/>
        <v>0</v>
      </c>
      <c r="L224" s="9">
        <f t="shared" si="100"/>
        <v>50</v>
      </c>
      <c r="M224" s="9">
        <f t="shared" si="100"/>
        <v>0</v>
      </c>
      <c r="N224" s="9">
        <f t="shared" si="100"/>
        <v>50</v>
      </c>
      <c r="O224" s="81">
        <f t="shared" si="100"/>
        <v>0</v>
      </c>
      <c r="P224" s="81">
        <f t="shared" si="100"/>
        <v>50</v>
      </c>
      <c r="Q224" s="81">
        <f t="shared" si="100"/>
        <v>0</v>
      </c>
    </row>
    <row r="225" spans="1:17" ht="21" customHeight="1">
      <c r="A225" s="111" t="s">
        <v>473</v>
      </c>
      <c r="B225" s="112" t="s">
        <v>114</v>
      </c>
      <c r="C225" s="112" t="s">
        <v>161</v>
      </c>
      <c r="D225" s="90" t="s">
        <v>517</v>
      </c>
      <c r="E225" s="112"/>
      <c r="F225" s="9">
        <f>F226</f>
        <v>50</v>
      </c>
      <c r="G225" s="9">
        <f t="shared" si="100"/>
        <v>0</v>
      </c>
      <c r="H225" s="9">
        <f t="shared" si="100"/>
        <v>50</v>
      </c>
      <c r="I225" s="9">
        <f t="shared" si="100"/>
        <v>0</v>
      </c>
      <c r="J225" s="9">
        <f t="shared" si="100"/>
        <v>50</v>
      </c>
      <c r="K225" s="9">
        <f t="shared" si="100"/>
        <v>0</v>
      </c>
      <c r="L225" s="9">
        <f t="shared" si="100"/>
        <v>50</v>
      </c>
      <c r="M225" s="9">
        <f t="shared" si="100"/>
        <v>0</v>
      </c>
      <c r="N225" s="9">
        <f t="shared" si="100"/>
        <v>50</v>
      </c>
      <c r="O225" s="81">
        <f t="shared" si="100"/>
        <v>0</v>
      </c>
      <c r="P225" s="81">
        <f t="shared" si="100"/>
        <v>50</v>
      </c>
      <c r="Q225" s="81">
        <f t="shared" si="100"/>
        <v>0</v>
      </c>
    </row>
    <row r="226" spans="1:17" ht="23.25" customHeight="1">
      <c r="A226" s="111" t="s">
        <v>506</v>
      </c>
      <c r="B226" s="112" t="s">
        <v>114</v>
      </c>
      <c r="C226" s="112" t="s">
        <v>161</v>
      </c>
      <c r="D226" s="90" t="s">
        <v>518</v>
      </c>
      <c r="E226" s="112"/>
      <c r="F226" s="9">
        <f aca="true" t="shared" si="101" ref="F226:Q226">F227</f>
        <v>50</v>
      </c>
      <c r="G226" s="9">
        <f t="shared" si="101"/>
        <v>0</v>
      </c>
      <c r="H226" s="9">
        <f t="shared" si="101"/>
        <v>50</v>
      </c>
      <c r="I226" s="9">
        <f t="shared" si="101"/>
        <v>0</v>
      </c>
      <c r="J226" s="9">
        <f t="shared" si="101"/>
        <v>50</v>
      </c>
      <c r="K226" s="9">
        <f t="shared" si="101"/>
        <v>0</v>
      </c>
      <c r="L226" s="9">
        <f t="shared" si="101"/>
        <v>50</v>
      </c>
      <c r="M226" s="9">
        <f t="shared" si="101"/>
        <v>0</v>
      </c>
      <c r="N226" s="9">
        <f t="shared" si="101"/>
        <v>50</v>
      </c>
      <c r="O226" s="81">
        <f t="shared" si="101"/>
        <v>0</v>
      </c>
      <c r="P226" s="81">
        <f t="shared" si="101"/>
        <v>50</v>
      </c>
      <c r="Q226" s="81">
        <f t="shared" si="101"/>
        <v>0</v>
      </c>
    </row>
    <row r="227" spans="1:17" ht="42.75" customHeight="1">
      <c r="A227" s="111" t="s">
        <v>87</v>
      </c>
      <c r="B227" s="112" t="s">
        <v>114</v>
      </c>
      <c r="C227" s="112" t="s">
        <v>161</v>
      </c>
      <c r="D227" s="90" t="s">
        <v>518</v>
      </c>
      <c r="E227" s="112" t="s">
        <v>168</v>
      </c>
      <c r="F227" s="9">
        <f>G227+H227+I227</f>
        <v>50</v>
      </c>
      <c r="G227" s="9"/>
      <c r="H227" s="9">
        <v>50</v>
      </c>
      <c r="I227" s="9"/>
      <c r="J227" s="9">
        <f>K227+L227+M227</f>
        <v>50</v>
      </c>
      <c r="K227" s="9"/>
      <c r="L227" s="9">
        <v>50</v>
      </c>
      <c r="M227" s="9"/>
      <c r="N227" s="9">
        <f>O227+P227+Q227</f>
        <v>50</v>
      </c>
      <c r="O227" s="81"/>
      <c r="P227" s="81">
        <v>50</v>
      </c>
      <c r="Q227" s="81"/>
    </row>
    <row r="228" spans="1:17" ht="42" customHeight="1">
      <c r="A228" s="111" t="s">
        <v>547</v>
      </c>
      <c r="B228" s="112" t="s">
        <v>114</v>
      </c>
      <c r="C228" s="112" t="s">
        <v>161</v>
      </c>
      <c r="D228" s="90" t="s">
        <v>323</v>
      </c>
      <c r="E228" s="112"/>
      <c r="F228" s="9">
        <f aca="true" t="shared" si="102" ref="F228:Q229">F229</f>
        <v>991</v>
      </c>
      <c r="G228" s="9">
        <f t="shared" si="102"/>
        <v>941.4</v>
      </c>
      <c r="H228" s="9">
        <f t="shared" si="102"/>
        <v>49.6</v>
      </c>
      <c r="I228" s="9">
        <f t="shared" si="102"/>
        <v>0</v>
      </c>
      <c r="J228" s="9">
        <f t="shared" si="102"/>
        <v>991</v>
      </c>
      <c r="K228" s="9">
        <f t="shared" si="102"/>
        <v>941.4</v>
      </c>
      <c r="L228" s="9">
        <f t="shared" si="102"/>
        <v>49.6</v>
      </c>
      <c r="M228" s="9">
        <f t="shared" si="102"/>
        <v>0</v>
      </c>
      <c r="N228" s="9">
        <f t="shared" si="102"/>
        <v>991</v>
      </c>
      <c r="O228" s="81">
        <f t="shared" si="102"/>
        <v>941.4</v>
      </c>
      <c r="P228" s="81">
        <f t="shared" si="102"/>
        <v>49.6</v>
      </c>
      <c r="Q228" s="81">
        <f t="shared" si="102"/>
        <v>0</v>
      </c>
    </row>
    <row r="229" spans="1:17" ht="42.75" customHeight="1">
      <c r="A229" s="111" t="s">
        <v>324</v>
      </c>
      <c r="B229" s="112" t="s">
        <v>114</v>
      </c>
      <c r="C229" s="112" t="s">
        <v>161</v>
      </c>
      <c r="D229" s="90" t="s">
        <v>471</v>
      </c>
      <c r="E229" s="112"/>
      <c r="F229" s="9">
        <f>F230</f>
        <v>991</v>
      </c>
      <c r="G229" s="9">
        <f t="shared" si="102"/>
        <v>941.4</v>
      </c>
      <c r="H229" s="9">
        <f t="shared" si="102"/>
        <v>49.6</v>
      </c>
      <c r="I229" s="9">
        <f t="shared" si="102"/>
        <v>0</v>
      </c>
      <c r="J229" s="9">
        <f t="shared" si="102"/>
        <v>991</v>
      </c>
      <c r="K229" s="9">
        <f t="shared" si="102"/>
        <v>941.4</v>
      </c>
      <c r="L229" s="9">
        <f t="shared" si="102"/>
        <v>49.6</v>
      </c>
      <c r="M229" s="9">
        <f t="shared" si="102"/>
        <v>0</v>
      </c>
      <c r="N229" s="9">
        <f t="shared" si="102"/>
        <v>991</v>
      </c>
      <c r="O229" s="81">
        <f t="shared" si="102"/>
        <v>941.4</v>
      </c>
      <c r="P229" s="81">
        <f t="shared" si="102"/>
        <v>49.6</v>
      </c>
      <c r="Q229" s="81">
        <f t="shared" si="102"/>
        <v>0</v>
      </c>
    </row>
    <row r="230" spans="1:17" ht="39" customHeight="1">
      <c r="A230" s="111" t="s">
        <v>663</v>
      </c>
      <c r="B230" s="112" t="s">
        <v>114</v>
      </c>
      <c r="C230" s="112" t="s">
        <v>161</v>
      </c>
      <c r="D230" s="90" t="s">
        <v>472</v>
      </c>
      <c r="E230" s="112"/>
      <c r="F230" s="9">
        <f aca="true" t="shared" si="103" ref="F230:Q230">F231</f>
        <v>991</v>
      </c>
      <c r="G230" s="9">
        <f t="shared" si="103"/>
        <v>941.4</v>
      </c>
      <c r="H230" s="9">
        <f t="shared" si="103"/>
        <v>49.6</v>
      </c>
      <c r="I230" s="9">
        <f t="shared" si="103"/>
        <v>0</v>
      </c>
      <c r="J230" s="9">
        <f t="shared" si="103"/>
        <v>991</v>
      </c>
      <c r="K230" s="9">
        <f t="shared" si="103"/>
        <v>941.4</v>
      </c>
      <c r="L230" s="9">
        <f t="shared" si="103"/>
        <v>49.6</v>
      </c>
      <c r="M230" s="9">
        <f t="shared" si="103"/>
        <v>0</v>
      </c>
      <c r="N230" s="9">
        <f t="shared" si="103"/>
        <v>991</v>
      </c>
      <c r="O230" s="81">
        <f t="shared" si="103"/>
        <v>941.4</v>
      </c>
      <c r="P230" s="81">
        <f t="shared" si="103"/>
        <v>49.6</v>
      </c>
      <c r="Q230" s="81">
        <f t="shared" si="103"/>
        <v>0</v>
      </c>
    </row>
    <row r="231" spans="1:17" ht="62.25" customHeight="1">
      <c r="A231" s="111" t="s">
        <v>397</v>
      </c>
      <c r="B231" s="112" t="s">
        <v>114</v>
      </c>
      <c r="C231" s="112" t="s">
        <v>161</v>
      </c>
      <c r="D231" s="90" t="s">
        <v>472</v>
      </c>
      <c r="E231" s="112" t="s">
        <v>396</v>
      </c>
      <c r="F231" s="9">
        <f>G231+H231+I231</f>
        <v>991</v>
      </c>
      <c r="G231" s="9">
        <v>941.4</v>
      </c>
      <c r="H231" s="9">
        <v>49.6</v>
      </c>
      <c r="I231" s="9"/>
      <c r="J231" s="9">
        <f>K231+M231+L231</f>
        <v>991</v>
      </c>
      <c r="K231" s="9">
        <v>941.4</v>
      </c>
      <c r="L231" s="9">
        <v>49.6</v>
      </c>
      <c r="M231" s="9"/>
      <c r="N231" s="9">
        <f>O231+Q231+P231</f>
        <v>991</v>
      </c>
      <c r="O231" s="90">
        <v>941.4</v>
      </c>
      <c r="P231" s="90">
        <v>49.6</v>
      </c>
      <c r="Q231" s="90"/>
    </row>
    <row r="232" spans="1:17" ht="24.75" customHeight="1">
      <c r="A232" s="111" t="s">
        <v>320</v>
      </c>
      <c r="B232" s="112" t="s">
        <v>114</v>
      </c>
      <c r="C232" s="112" t="s">
        <v>161</v>
      </c>
      <c r="D232" s="113" t="s">
        <v>224</v>
      </c>
      <c r="E232" s="112"/>
      <c r="F232" s="9">
        <f aca="true" t="shared" si="104" ref="F232:Q234">F233</f>
        <v>7.2</v>
      </c>
      <c r="G232" s="9">
        <f t="shared" si="104"/>
        <v>0</v>
      </c>
      <c r="H232" s="9">
        <f t="shared" si="104"/>
        <v>7.2</v>
      </c>
      <c r="I232" s="9">
        <f t="shared" si="104"/>
        <v>0</v>
      </c>
      <c r="J232" s="9">
        <f t="shared" si="104"/>
        <v>7.2</v>
      </c>
      <c r="K232" s="9">
        <f t="shared" si="104"/>
        <v>0</v>
      </c>
      <c r="L232" s="9">
        <f t="shared" si="104"/>
        <v>7.2</v>
      </c>
      <c r="M232" s="9">
        <f t="shared" si="104"/>
        <v>0</v>
      </c>
      <c r="N232" s="9">
        <f t="shared" si="104"/>
        <v>7.2</v>
      </c>
      <c r="O232" s="81">
        <f t="shared" si="104"/>
        <v>0</v>
      </c>
      <c r="P232" s="81">
        <f t="shared" si="104"/>
        <v>7.2</v>
      </c>
      <c r="Q232" s="81">
        <f t="shared" si="104"/>
        <v>0</v>
      </c>
    </row>
    <row r="233" spans="1:17" ht="40.5" customHeight="1">
      <c r="A233" s="111" t="s">
        <v>220</v>
      </c>
      <c r="B233" s="112" t="s">
        <v>114</v>
      </c>
      <c r="C233" s="112" t="s">
        <v>161</v>
      </c>
      <c r="D233" s="113" t="s">
        <v>66</v>
      </c>
      <c r="E233" s="112"/>
      <c r="F233" s="9">
        <f t="shared" si="104"/>
        <v>7.2</v>
      </c>
      <c r="G233" s="9">
        <f t="shared" si="104"/>
        <v>0</v>
      </c>
      <c r="H233" s="9">
        <f t="shared" si="104"/>
        <v>7.2</v>
      </c>
      <c r="I233" s="9">
        <f t="shared" si="104"/>
        <v>0</v>
      </c>
      <c r="J233" s="9">
        <f t="shared" si="104"/>
        <v>7.2</v>
      </c>
      <c r="K233" s="9">
        <f t="shared" si="104"/>
        <v>0</v>
      </c>
      <c r="L233" s="9">
        <f t="shared" si="104"/>
        <v>7.2</v>
      </c>
      <c r="M233" s="9">
        <f t="shared" si="104"/>
        <v>0</v>
      </c>
      <c r="N233" s="9">
        <f t="shared" si="104"/>
        <v>7.2</v>
      </c>
      <c r="O233" s="81">
        <f t="shared" si="104"/>
        <v>0</v>
      </c>
      <c r="P233" s="81">
        <f t="shared" si="104"/>
        <v>7.2</v>
      </c>
      <c r="Q233" s="81">
        <f t="shared" si="104"/>
        <v>0</v>
      </c>
    </row>
    <row r="234" spans="1:17" ht="62.25" customHeight="1">
      <c r="A234" s="111" t="s">
        <v>604</v>
      </c>
      <c r="B234" s="112" t="s">
        <v>114</v>
      </c>
      <c r="C234" s="112" t="s">
        <v>161</v>
      </c>
      <c r="D234" s="113" t="s">
        <v>95</v>
      </c>
      <c r="E234" s="112"/>
      <c r="F234" s="9">
        <f t="shared" si="104"/>
        <v>7.2</v>
      </c>
      <c r="G234" s="9">
        <f t="shared" si="104"/>
        <v>0</v>
      </c>
      <c r="H234" s="9">
        <f t="shared" si="104"/>
        <v>7.2</v>
      </c>
      <c r="I234" s="9">
        <f t="shared" si="104"/>
        <v>0</v>
      </c>
      <c r="J234" s="9">
        <f t="shared" si="104"/>
        <v>7.2</v>
      </c>
      <c r="K234" s="9">
        <f t="shared" si="104"/>
        <v>0</v>
      </c>
      <c r="L234" s="9">
        <f t="shared" si="104"/>
        <v>7.2</v>
      </c>
      <c r="M234" s="9">
        <f t="shared" si="104"/>
        <v>0</v>
      </c>
      <c r="N234" s="9">
        <f t="shared" si="104"/>
        <v>7.2</v>
      </c>
      <c r="O234" s="81">
        <f t="shared" si="104"/>
        <v>0</v>
      </c>
      <c r="P234" s="81">
        <f t="shared" si="104"/>
        <v>7.2</v>
      </c>
      <c r="Q234" s="81">
        <f t="shared" si="104"/>
        <v>0</v>
      </c>
    </row>
    <row r="235" spans="1:17" ht="18.75">
      <c r="A235" s="111" t="s">
        <v>214</v>
      </c>
      <c r="B235" s="112" t="s">
        <v>114</v>
      </c>
      <c r="C235" s="112" t="s">
        <v>161</v>
      </c>
      <c r="D235" s="113" t="s">
        <v>95</v>
      </c>
      <c r="E235" s="112" t="s">
        <v>213</v>
      </c>
      <c r="F235" s="9">
        <f>G235+H235+I235</f>
        <v>7.2</v>
      </c>
      <c r="G235" s="9"/>
      <c r="H235" s="9">
        <v>7.2</v>
      </c>
      <c r="I235" s="9"/>
      <c r="J235" s="9">
        <f>K235+L235+M235</f>
        <v>7.2</v>
      </c>
      <c r="K235" s="9"/>
      <c r="L235" s="9">
        <v>7.2</v>
      </c>
      <c r="M235" s="9"/>
      <c r="N235" s="9">
        <f>O235+P235+Q235</f>
        <v>7.2</v>
      </c>
      <c r="O235" s="85"/>
      <c r="P235" s="85">
        <v>7.2</v>
      </c>
      <c r="Q235" s="85"/>
    </row>
    <row r="236" spans="1:17" ht="18.75">
      <c r="A236" s="87" t="s">
        <v>155</v>
      </c>
      <c r="B236" s="82" t="s">
        <v>121</v>
      </c>
      <c r="C236" s="82" t="s">
        <v>374</v>
      </c>
      <c r="D236" s="89"/>
      <c r="E236" s="82"/>
      <c r="F236" s="11">
        <f aca="true" t="shared" si="105" ref="F236:Q236">F237+F245+F258</f>
        <v>6056.1</v>
      </c>
      <c r="G236" s="11">
        <f t="shared" si="105"/>
        <v>3571.8</v>
      </c>
      <c r="H236" s="11">
        <f t="shared" si="105"/>
        <v>2087.5</v>
      </c>
      <c r="I236" s="11">
        <f t="shared" si="105"/>
        <v>396.79999999999995</v>
      </c>
      <c r="J236" s="11">
        <f t="shared" si="105"/>
        <v>2785.5</v>
      </c>
      <c r="K236" s="11">
        <f t="shared" si="105"/>
        <v>1739.5</v>
      </c>
      <c r="L236" s="11">
        <f t="shared" si="105"/>
        <v>850</v>
      </c>
      <c r="M236" s="11">
        <f t="shared" si="105"/>
        <v>196</v>
      </c>
      <c r="N236" s="11">
        <f t="shared" si="105"/>
        <v>850</v>
      </c>
      <c r="O236" s="88">
        <f t="shared" si="105"/>
        <v>0</v>
      </c>
      <c r="P236" s="88">
        <f t="shared" si="105"/>
        <v>850</v>
      </c>
      <c r="Q236" s="88">
        <f t="shared" si="105"/>
        <v>0</v>
      </c>
    </row>
    <row r="237" spans="1:17" ht="18.75">
      <c r="A237" s="87" t="s">
        <v>156</v>
      </c>
      <c r="B237" s="82" t="s">
        <v>121</v>
      </c>
      <c r="C237" s="82" t="s">
        <v>113</v>
      </c>
      <c r="D237" s="89"/>
      <c r="E237" s="82"/>
      <c r="F237" s="11">
        <f aca="true" t="shared" si="106" ref="F237:Q237">F242+F238</f>
        <v>300</v>
      </c>
      <c r="G237" s="11">
        <f t="shared" si="106"/>
        <v>0</v>
      </c>
      <c r="H237" s="11">
        <f t="shared" si="106"/>
        <v>300</v>
      </c>
      <c r="I237" s="11">
        <f t="shared" si="106"/>
        <v>0</v>
      </c>
      <c r="J237" s="11">
        <f t="shared" si="106"/>
        <v>800</v>
      </c>
      <c r="K237" s="11">
        <f t="shared" si="106"/>
        <v>0</v>
      </c>
      <c r="L237" s="11">
        <f t="shared" si="106"/>
        <v>800</v>
      </c>
      <c r="M237" s="11">
        <f t="shared" si="106"/>
        <v>0</v>
      </c>
      <c r="N237" s="11">
        <f t="shared" si="106"/>
        <v>800</v>
      </c>
      <c r="O237" s="81">
        <f t="shared" si="106"/>
        <v>0</v>
      </c>
      <c r="P237" s="81">
        <f t="shared" si="106"/>
        <v>800</v>
      </c>
      <c r="Q237" s="81">
        <f t="shared" si="106"/>
        <v>0</v>
      </c>
    </row>
    <row r="238" spans="1:17" ht="45.75" customHeight="1">
      <c r="A238" s="111" t="s">
        <v>468</v>
      </c>
      <c r="B238" s="112" t="s">
        <v>121</v>
      </c>
      <c r="C238" s="112" t="s">
        <v>113</v>
      </c>
      <c r="D238" s="112" t="s">
        <v>258</v>
      </c>
      <c r="E238" s="112"/>
      <c r="F238" s="9">
        <f aca="true" t="shared" si="107" ref="F238:I239">F239</f>
        <v>0</v>
      </c>
      <c r="G238" s="9">
        <f t="shared" si="107"/>
        <v>0</v>
      </c>
      <c r="H238" s="9">
        <f t="shared" si="107"/>
        <v>0</v>
      </c>
      <c r="I238" s="9">
        <f t="shared" si="107"/>
        <v>0</v>
      </c>
      <c r="J238" s="9">
        <f aca="true" t="shared" si="108" ref="F238:Q240">J239</f>
        <v>500</v>
      </c>
      <c r="K238" s="9">
        <f t="shared" si="108"/>
        <v>0</v>
      </c>
      <c r="L238" s="9">
        <f t="shared" si="108"/>
        <v>500</v>
      </c>
      <c r="M238" s="9">
        <f t="shared" si="108"/>
        <v>0</v>
      </c>
      <c r="N238" s="9">
        <f t="shared" si="108"/>
        <v>500</v>
      </c>
      <c r="O238" s="81">
        <f t="shared" si="108"/>
        <v>0</v>
      </c>
      <c r="P238" s="81">
        <f t="shared" si="108"/>
        <v>500</v>
      </c>
      <c r="Q238" s="81">
        <f t="shared" si="108"/>
        <v>0</v>
      </c>
    </row>
    <row r="239" spans="1:17" ht="24" customHeight="1">
      <c r="A239" s="111" t="s">
        <v>511</v>
      </c>
      <c r="B239" s="112" t="s">
        <v>121</v>
      </c>
      <c r="C239" s="112" t="s">
        <v>113</v>
      </c>
      <c r="D239" s="112" t="s">
        <v>27</v>
      </c>
      <c r="E239" s="112"/>
      <c r="F239" s="9">
        <f t="shared" si="107"/>
        <v>0</v>
      </c>
      <c r="G239" s="9">
        <f t="shared" si="107"/>
        <v>0</v>
      </c>
      <c r="H239" s="9">
        <f t="shared" si="107"/>
        <v>0</v>
      </c>
      <c r="I239" s="9">
        <f t="shared" si="107"/>
        <v>0</v>
      </c>
      <c r="J239" s="9">
        <f t="shared" si="108"/>
        <v>500</v>
      </c>
      <c r="K239" s="9">
        <f t="shared" si="108"/>
        <v>0</v>
      </c>
      <c r="L239" s="9">
        <f t="shared" si="108"/>
        <v>500</v>
      </c>
      <c r="M239" s="9">
        <f t="shared" si="108"/>
        <v>0</v>
      </c>
      <c r="N239" s="9">
        <f t="shared" si="108"/>
        <v>500</v>
      </c>
      <c r="O239" s="81">
        <f t="shared" si="108"/>
        <v>0</v>
      </c>
      <c r="P239" s="81">
        <f t="shared" si="108"/>
        <v>500</v>
      </c>
      <c r="Q239" s="81">
        <f t="shared" si="108"/>
        <v>0</v>
      </c>
    </row>
    <row r="240" spans="1:17" ht="24" customHeight="1">
      <c r="A240" s="111" t="s">
        <v>216</v>
      </c>
      <c r="B240" s="112" t="s">
        <v>121</v>
      </c>
      <c r="C240" s="112" t="s">
        <v>113</v>
      </c>
      <c r="D240" s="112" t="s">
        <v>28</v>
      </c>
      <c r="E240" s="112"/>
      <c r="F240" s="9">
        <f t="shared" si="108"/>
        <v>0</v>
      </c>
      <c r="G240" s="9">
        <f t="shared" si="108"/>
        <v>0</v>
      </c>
      <c r="H240" s="9">
        <f t="shared" si="108"/>
        <v>0</v>
      </c>
      <c r="I240" s="9">
        <f t="shared" si="108"/>
        <v>0</v>
      </c>
      <c r="J240" s="9">
        <f t="shared" si="108"/>
        <v>500</v>
      </c>
      <c r="K240" s="9">
        <f t="shared" si="108"/>
        <v>0</v>
      </c>
      <c r="L240" s="9">
        <f t="shared" si="108"/>
        <v>500</v>
      </c>
      <c r="M240" s="9">
        <f t="shared" si="108"/>
        <v>0</v>
      </c>
      <c r="N240" s="9">
        <f t="shared" si="108"/>
        <v>500</v>
      </c>
      <c r="O240" s="81">
        <f t="shared" si="108"/>
        <v>0</v>
      </c>
      <c r="P240" s="81">
        <f t="shared" si="108"/>
        <v>500</v>
      </c>
      <c r="Q240" s="81">
        <f t="shared" si="108"/>
        <v>0</v>
      </c>
    </row>
    <row r="241" spans="1:17" ht="20.25" customHeight="1">
      <c r="A241" s="111" t="s">
        <v>331</v>
      </c>
      <c r="B241" s="112" t="s">
        <v>121</v>
      </c>
      <c r="C241" s="112" t="s">
        <v>113</v>
      </c>
      <c r="D241" s="112" t="s">
        <v>28</v>
      </c>
      <c r="E241" s="112" t="s">
        <v>173</v>
      </c>
      <c r="F241" s="9">
        <f>G241+H241+I241</f>
        <v>0</v>
      </c>
      <c r="G241" s="9"/>
      <c r="H241" s="9">
        <v>0</v>
      </c>
      <c r="I241" s="9"/>
      <c r="J241" s="9">
        <f>K241+L241+M241</f>
        <v>500</v>
      </c>
      <c r="K241" s="9"/>
      <c r="L241" s="9">
        <v>500</v>
      </c>
      <c r="M241" s="9"/>
      <c r="N241" s="9">
        <f>O241+P241+Q241</f>
        <v>500</v>
      </c>
      <c r="O241" s="81"/>
      <c r="P241" s="81">
        <v>500</v>
      </c>
      <c r="Q241" s="81"/>
    </row>
    <row r="242" spans="1:17" ht="18.75">
      <c r="A242" s="111" t="s">
        <v>156</v>
      </c>
      <c r="B242" s="112" t="s">
        <v>121</v>
      </c>
      <c r="C242" s="112" t="s">
        <v>113</v>
      </c>
      <c r="D242" s="113" t="s">
        <v>33</v>
      </c>
      <c r="E242" s="112"/>
      <c r="F242" s="9">
        <f aca="true" t="shared" si="109" ref="F242:Q243">F243</f>
        <v>300</v>
      </c>
      <c r="G242" s="9">
        <f t="shared" si="109"/>
        <v>0</v>
      </c>
      <c r="H242" s="9">
        <f t="shared" si="109"/>
        <v>300</v>
      </c>
      <c r="I242" s="9">
        <f t="shared" si="109"/>
        <v>0</v>
      </c>
      <c r="J242" s="9">
        <f t="shared" si="109"/>
        <v>300</v>
      </c>
      <c r="K242" s="9">
        <f t="shared" si="109"/>
        <v>0</v>
      </c>
      <c r="L242" s="9">
        <f t="shared" si="109"/>
        <v>300</v>
      </c>
      <c r="M242" s="9">
        <f t="shared" si="109"/>
        <v>0</v>
      </c>
      <c r="N242" s="9">
        <f t="shared" si="109"/>
        <v>300</v>
      </c>
      <c r="O242" s="81">
        <f t="shared" si="109"/>
        <v>0</v>
      </c>
      <c r="P242" s="81">
        <f t="shared" si="109"/>
        <v>300</v>
      </c>
      <c r="Q242" s="81">
        <f t="shared" si="109"/>
        <v>0</v>
      </c>
    </row>
    <row r="243" spans="1:17" ht="22.5" customHeight="1">
      <c r="A243" s="111" t="s">
        <v>287</v>
      </c>
      <c r="B243" s="112" t="s">
        <v>121</v>
      </c>
      <c r="C243" s="112" t="s">
        <v>113</v>
      </c>
      <c r="D243" s="113" t="s">
        <v>34</v>
      </c>
      <c r="E243" s="112"/>
      <c r="F243" s="9">
        <f t="shared" si="109"/>
        <v>300</v>
      </c>
      <c r="G243" s="9">
        <f t="shared" si="109"/>
        <v>0</v>
      </c>
      <c r="H243" s="9">
        <f t="shared" si="109"/>
        <v>300</v>
      </c>
      <c r="I243" s="9">
        <f t="shared" si="109"/>
        <v>0</v>
      </c>
      <c r="J243" s="9">
        <f t="shared" si="109"/>
        <v>300</v>
      </c>
      <c r="K243" s="9">
        <f t="shared" si="109"/>
        <v>0</v>
      </c>
      <c r="L243" s="9">
        <f t="shared" si="109"/>
        <v>300</v>
      </c>
      <c r="M243" s="9">
        <f t="shared" si="109"/>
        <v>0</v>
      </c>
      <c r="N243" s="9">
        <f t="shared" si="109"/>
        <v>300</v>
      </c>
      <c r="O243" s="81">
        <f t="shared" si="109"/>
        <v>0</v>
      </c>
      <c r="P243" s="81">
        <f t="shared" si="109"/>
        <v>300</v>
      </c>
      <c r="Q243" s="81">
        <f t="shared" si="109"/>
        <v>0</v>
      </c>
    </row>
    <row r="244" spans="1:17" ht="41.25" customHeight="1">
      <c r="A244" s="111" t="s">
        <v>87</v>
      </c>
      <c r="B244" s="112" t="s">
        <v>121</v>
      </c>
      <c r="C244" s="112" t="s">
        <v>113</v>
      </c>
      <c r="D244" s="113" t="s">
        <v>34</v>
      </c>
      <c r="E244" s="112" t="s">
        <v>168</v>
      </c>
      <c r="F244" s="9">
        <f>G244+H244+I244</f>
        <v>300</v>
      </c>
      <c r="G244" s="9"/>
      <c r="H244" s="9">
        <v>300</v>
      </c>
      <c r="I244" s="9"/>
      <c r="J244" s="9">
        <f>K244+L244+M244</f>
        <v>300</v>
      </c>
      <c r="K244" s="9"/>
      <c r="L244" s="9">
        <v>300</v>
      </c>
      <c r="M244" s="9"/>
      <c r="N244" s="9">
        <f>O244+P244+Q244</f>
        <v>300</v>
      </c>
      <c r="O244" s="85"/>
      <c r="P244" s="85">
        <v>300</v>
      </c>
      <c r="Q244" s="85"/>
    </row>
    <row r="245" spans="1:17" ht="18.75">
      <c r="A245" s="87" t="s">
        <v>147</v>
      </c>
      <c r="B245" s="82" t="s">
        <v>121</v>
      </c>
      <c r="C245" s="82" t="s">
        <v>117</v>
      </c>
      <c r="D245" s="89"/>
      <c r="E245" s="82"/>
      <c r="F245" s="11">
        <f aca="true" t="shared" si="110" ref="F245:Q245">F246+F255</f>
        <v>1787.5</v>
      </c>
      <c r="G245" s="11">
        <f t="shared" si="110"/>
        <v>0</v>
      </c>
      <c r="H245" s="11">
        <f t="shared" si="110"/>
        <v>1787.5</v>
      </c>
      <c r="I245" s="11">
        <f t="shared" si="110"/>
        <v>0</v>
      </c>
      <c r="J245" s="11">
        <f t="shared" si="110"/>
        <v>50</v>
      </c>
      <c r="K245" s="11">
        <f t="shared" si="110"/>
        <v>0</v>
      </c>
      <c r="L245" s="11">
        <f t="shared" si="110"/>
        <v>50</v>
      </c>
      <c r="M245" s="11">
        <f t="shared" si="110"/>
        <v>0</v>
      </c>
      <c r="N245" s="11">
        <f t="shared" si="110"/>
        <v>50</v>
      </c>
      <c r="O245" s="81">
        <f t="shared" si="110"/>
        <v>0</v>
      </c>
      <c r="P245" s="81">
        <f t="shared" si="110"/>
        <v>50</v>
      </c>
      <c r="Q245" s="81">
        <f t="shared" si="110"/>
        <v>0</v>
      </c>
    </row>
    <row r="246" spans="1:17" ht="41.25" customHeight="1">
      <c r="A246" s="111" t="s">
        <v>431</v>
      </c>
      <c r="B246" s="112" t="s">
        <v>121</v>
      </c>
      <c r="C246" s="112" t="s">
        <v>117</v>
      </c>
      <c r="D246" s="112" t="s">
        <v>235</v>
      </c>
      <c r="E246" s="112"/>
      <c r="F246" s="9">
        <f aca="true" t="shared" si="111" ref="F246:Q246">F247+F251</f>
        <v>1737.5</v>
      </c>
      <c r="G246" s="9">
        <f t="shared" si="111"/>
        <v>0</v>
      </c>
      <c r="H246" s="9">
        <f t="shared" si="111"/>
        <v>1737.5</v>
      </c>
      <c r="I246" s="9">
        <f t="shared" si="111"/>
        <v>0</v>
      </c>
      <c r="J246" s="9">
        <f t="shared" si="111"/>
        <v>0</v>
      </c>
      <c r="K246" s="9">
        <f t="shared" si="111"/>
        <v>0</v>
      </c>
      <c r="L246" s="9">
        <f t="shared" si="111"/>
        <v>0</v>
      </c>
      <c r="M246" s="9">
        <f t="shared" si="111"/>
        <v>0</v>
      </c>
      <c r="N246" s="9">
        <f t="shared" si="111"/>
        <v>0</v>
      </c>
      <c r="O246" s="81">
        <f t="shared" si="111"/>
        <v>0</v>
      </c>
      <c r="P246" s="81">
        <f t="shared" si="111"/>
        <v>0</v>
      </c>
      <c r="Q246" s="81">
        <f t="shared" si="111"/>
        <v>0</v>
      </c>
    </row>
    <row r="247" spans="1:17" ht="38.25" customHeight="1">
      <c r="A247" s="111" t="s">
        <v>432</v>
      </c>
      <c r="B247" s="112" t="s">
        <v>121</v>
      </c>
      <c r="C247" s="112" t="s">
        <v>117</v>
      </c>
      <c r="D247" s="112" t="s">
        <v>236</v>
      </c>
      <c r="E247" s="112"/>
      <c r="F247" s="9">
        <f aca="true" t="shared" si="112" ref="F247:Q249">F248</f>
        <v>435</v>
      </c>
      <c r="G247" s="9">
        <f t="shared" si="112"/>
        <v>0</v>
      </c>
      <c r="H247" s="9">
        <f t="shared" si="112"/>
        <v>435</v>
      </c>
      <c r="I247" s="9">
        <f t="shared" si="112"/>
        <v>0</v>
      </c>
      <c r="J247" s="9">
        <f t="shared" si="112"/>
        <v>0</v>
      </c>
      <c r="K247" s="9">
        <f t="shared" si="112"/>
        <v>0</v>
      </c>
      <c r="L247" s="9">
        <f t="shared" si="112"/>
        <v>0</v>
      </c>
      <c r="M247" s="9">
        <f t="shared" si="112"/>
        <v>0</v>
      </c>
      <c r="N247" s="9">
        <f t="shared" si="112"/>
        <v>0</v>
      </c>
      <c r="O247" s="81">
        <f t="shared" si="112"/>
        <v>0</v>
      </c>
      <c r="P247" s="81">
        <f t="shared" si="112"/>
        <v>0</v>
      </c>
      <c r="Q247" s="81">
        <f t="shared" si="112"/>
        <v>0</v>
      </c>
    </row>
    <row r="248" spans="1:17" ht="45" customHeight="1">
      <c r="A248" s="111" t="s">
        <v>433</v>
      </c>
      <c r="B248" s="112" t="s">
        <v>121</v>
      </c>
      <c r="C248" s="112" t="s">
        <v>117</v>
      </c>
      <c r="D248" s="112" t="s">
        <v>55</v>
      </c>
      <c r="E248" s="112"/>
      <c r="F248" s="9">
        <f t="shared" si="112"/>
        <v>435</v>
      </c>
      <c r="G248" s="9">
        <f t="shared" si="112"/>
        <v>0</v>
      </c>
      <c r="H248" s="9">
        <f t="shared" si="112"/>
        <v>435</v>
      </c>
      <c r="I248" s="9">
        <f t="shared" si="112"/>
        <v>0</v>
      </c>
      <c r="J248" s="9">
        <f t="shared" si="112"/>
        <v>0</v>
      </c>
      <c r="K248" s="9">
        <f t="shared" si="112"/>
        <v>0</v>
      </c>
      <c r="L248" s="9">
        <f t="shared" si="112"/>
        <v>0</v>
      </c>
      <c r="M248" s="9">
        <f t="shared" si="112"/>
        <v>0</v>
      </c>
      <c r="N248" s="9">
        <f t="shared" si="112"/>
        <v>0</v>
      </c>
      <c r="O248" s="81">
        <f t="shared" si="112"/>
        <v>0</v>
      </c>
      <c r="P248" s="81">
        <f t="shared" si="112"/>
        <v>0</v>
      </c>
      <c r="Q248" s="81">
        <f t="shared" si="112"/>
        <v>0</v>
      </c>
    </row>
    <row r="249" spans="1:17" ht="18.75">
      <c r="A249" s="111" t="s">
        <v>575</v>
      </c>
      <c r="B249" s="112" t="s">
        <v>121</v>
      </c>
      <c r="C249" s="112" t="s">
        <v>117</v>
      </c>
      <c r="D249" s="112" t="s">
        <v>578</v>
      </c>
      <c r="E249" s="112"/>
      <c r="F249" s="9">
        <f t="shared" si="112"/>
        <v>435</v>
      </c>
      <c r="G249" s="9">
        <f t="shared" si="112"/>
        <v>0</v>
      </c>
      <c r="H249" s="9">
        <f t="shared" si="112"/>
        <v>435</v>
      </c>
      <c r="I249" s="9">
        <f t="shared" si="112"/>
        <v>0</v>
      </c>
      <c r="J249" s="9">
        <f t="shared" si="112"/>
        <v>0</v>
      </c>
      <c r="K249" s="9">
        <f t="shared" si="112"/>
        <v>0</v>
      </c>
      <c r="L249" s="9">
        <f t="shared" si="112"/>
        <v>0</v>
      </c>
      <c r="M249" s="9">
        <f t="shared" si="112"/>
        <v>0</v>
      </c>
      <c r="N249" s="9">
        <f t="shared" si="112"/>
        <v>0</v>
      </c>
      <c r="O249" s="81">
        <f t="shared" si="112"/>
        <v>0</v>
      </c>
      <c r="P249" s="81">
        <f t="shared" si="112"/>
        <v>0</v>
      </c>
      <c r="Q249" s="81">
        <f t="shared" si="112"/>
        <v>0</v>
      </c>
    </row>
    <row r="250" spans="1:17" ht="41.25" customHeight="1">
      <c r="A250" s="111" t="s">
        <v>87</v>
      </c>
      <c r="B250" s="112" t="s">
        <v>121</v>
      </c>
      <c r="C250" s="112" t="s">
        <v>117</v>
      </c>
      <c r="D250" s="112" t="s">
        <v>578</v>
      </c>
      <c r="E250" s="112" t="s">
        <v>168</v>
      </c>
      <c r="F250" s="9">
        <f>G250+H250+I250</f>
        <v>435</v>
      </c>
      <c r="G250" s="9"/>
      <c r="H250" s="9">
        <v>435</v>
      </c>
      <c r="I250" s="9">
        <v>0</v>
      </c>
      <c r="J250" s="9">
        <f>K250+L250+M250</f>
        <v>0</v>
      </c>
      <c r="K250" s="9"/>
      <c r="L250" s="9"/>
      <c r="M250" s="9"/>
      <c r="N250" s="9">
        <f>O250+P250+Q250</f>
        <v>0</v>
      </c>
      <c r="O250" s="81"/>
      <c r="P250" s="81"/>
      <c r="Q250" s="81"/>
    </row>
    <row r="251" spans="1:17" ht="42.75" customHeight="1">
      <c r="A251" s="111" t="s">
        <v>434</v>
      </c>
      <c r="B251" s="112" t="s">
        <v>121</v>
      </c>
      <c r="C251" s="112" t="s">
        <v>117</v>
      </c>
      <c r="D251" s="112" t="s">
        <v>12</v>
      </c>
      <c r="E251" s="112"/>
      <c r="F251" s="9">
        <f aca="true" t="shared" si="113" ref="F251:Q252">F252</f>
        <v>1302.5</v>
      </c>
      <c r="G251" s="9">
        <f t="shared" si="113"/>
        <v>0</v>
      </c>
      <c r="H251" s="9">
        <f t="shared" si="113"/>
        <v>1302.5</v>
      </c>
      <c r="I251" s="9">
        <f t="shared" si="113"/>
        <v>0</v>
      </c>
      <c r="J251" s="9">
        <f t="shared" si="113"/>
        <v>0</v>
      </c>
      <c r="K251" s="9">
        <f t="shared" si="113"/>
        <v>0</v>
      </c>
      <c r="L251" s="9">
        <f t="shared" si="113"/>
        <v>0</v>
      </c>
      <c r="M251" s="9">
        <f t="shared" si="113"/>
        <v>0</v>
      </c>
      <c r="N251" s="9">
        <f t="shared" si="113"/>
        <v>0</v>
      </c>
      <c r="O251" s="81">
        <f t="shared" si="113"/>
        <v>0</v>
      </c>
      <c r="P251" s="81">
        <f t="shared" si="113"/>
        <v>0</v>
      </c>
      <c r="Q251" s="81">
        <f t="shared" si="113"/>
        <v>0</v>
      </c>
    </row>
    <row r="252" spans="1:17" ht="26.25" customHeight="1">
      <c r="A252" s="111" t="s">
        <v>81</v>
      </c>
      <c r="B252" s="112" t="s">
        <v>121</v>
      </c>
      <c r="C252" s="112" t="s">
        <v>117</v>
      </c>
      <c r="D252" s="112" t="s">
        <v>80</v>
      </c>
      <c r="E252" s="112"/>
      <c r="F252" s="9">
        <f>F253</f>
        <v>1302.5</v>
      </c>
      <c r="G252" s="9">
        <f t="shared" si="113"/>
        <v>0</v>
      </c>
      <c r="H252" s="9">
        <f t="shared" si="113"/>
        <v>1302.5</v>
      </c>
      <c r="I252" s="9">
        <f t="shared" si="113"/>
        <v>0</v>
      </c>
      <c r="J252" s="9">
        <f t="shared" si="113"/>
        <v>0</v>
      </c>
      <c r="K252" s="9">
        <f t="shared" si="113"/>
        <v>0</v>
      </c>
      <c r="L252" s="9">
        <f t="shared" si="113"/>
        <v>0</v>
      </c>
      <c r="M252" s="9">
        <f t="shared" si="113"/>
        <v>0</v>
      </c>
      <c r="N252" s="9">
        <f t="shared" si="113"/>
        <v>0</v>
      </c>
      <c r="O252" s="81">
        <f t="shared" si="113"/>
        <v>0</v>
      </c>
      <c r="P252" s="81">
        <f t="shared" si="113"/>
        <v>0</v>
      </c>
      <c r="Q252" s="81">
        <f t="shared" si="113"/>
        <v>0</v>
      </c>
    </row>
    <row r="253" spans="1:17" ht="23.25" customHeight="1">
      <c r="A253" s="111" t="s">
        <v>575</v>
      </c>
      <c r="B253" s="112" t="s">
        <v>121</v>
      </c>
      <c r="C253" s="112" t="s">
        <v>117</v>
      </c>
      <c r="D253" s="112" t="s">
        <v>574</v>
      </c>
      <c r="E253" s="112"/>
      <c r="F253" s="9">
        <f aca="true" t="shared" si="114" ref="F253:Q253">F254</f>
        <v>1302.5</v>
      </c>
      <c r="G253" s="9">
        <f t="shared" si="114"/>
        <v>0</v>
      </c>
      <c r="H253" s="9">
        <f t="shared" si="114"/>
        <v>1302.5</v>
      </c>
      <c r="I253" s="9">
        <f t="shared" si="114"/>
        <v>0</v>
      </c>
      <c r="J253" s="9">
        <f t="shared" si="114"/>
        <v>0</v>
      </c>
      <c r="K253" s="9">
        <f t="shared" si="114"/>
        <v>0</v>
      </c>
      <c r="L253" s="9">
        <f t="shared" si="114"/>
        <v>0</v>
      </c>
      <c r="M253" s="9">
        <f t="shared" si="114"/>
        <v>0</v>
      </c>
      <c r="N253" s="9">
        <f t="shared" si="114"/>
        <v>0</v>
      </c>
      <c r="O253" s="81">
        <f t="shared" si="114"/>
        <v>0</v>
      </c>
      <c r="P253" s="81">
        <f t="shared" si="114"/>
        <v>0</v>
      </c>
      <c r="Q253" s="81">
        <f t="shared" si="114"/>
        <v>0</v>
      </c>
    </row>
    <row r="254" spans="1:17" ht="19.5" customHeight="1">
      <c r="A254" s="111" t="s">
        <v>87</v>
      </c>
      <c r="B254" s="112" t="s">
        <v>121</v>
      </c>
      <c r="C254" s="112" t="s">
        <v>117</v>
      </c>
      <c r="D254" s="112" t="s">
        <v>574</v>
      </c>
      <c r="E254" s="112" t="s">
        <v>168</v>
      </c>
      <c r="F254" s="9">
        <f>G254+H254+I254</f>
        <v>1302.5</v>
      </c>
      <c r="G254" s="9"/>
      <c r="H254" s="9">
        <v>1302.5</v>
      </c>
      <c r="I254" s="9">
        <v>0</v>
      </c>
      <c r="J254" s="9">
        <f>K254+L254+M254</f>
        <v>0</v>
      </c>
      <c r="K254" s="9"/>
      <c r="L254" s="9"/>
      <c r="M254" s="9"/>
      <c r="N254" s="9">
        <f>O254+P254+Q254</f>
        <v>0</v>
      </c>
      <c r="O254" s="81"/>
      <c r="P254" s="81"/>
      <c r="Q254" s="81"/>
    </row>
    <row r="255" spans="1:17" ht="25.5" customHeight="1">
      <c r="A255" s="111" t="s">
        <v>156</v>
      </c>
      <c r="B255" s="112" t="s">
        <v>121</v>
      </c>
      <c r="C255" s="112" t="s">
        <v>117</v>
      </c>
      <c r="D255" s="113" t="s">
        <v>33</v>
      </c>
      <c r="E255" s="112"/>
      <c r="F255" s="9">
        <f aca="true" t="shared" si="115" ref="F255:Q256">F256</f>
        <v>50</v>
      </c>
      <c r="G255" s="9">
        <f t="shared" si="115"/>
        <v>0</v>
      </c>
      <c r="H255" s="9">
        <f t="shared" si="115"/>
        <v>50</v>
      </c>
      <c r="I255" s="9">
        <f t="shared" si="115"/>
        <v>0</v>
      </c>
      <c r="J255" s="9">
        <f t="shared" si="115"/>
        <v>50</v>
      </c>
      <c r="K255" s="9">
        <f t="shared" si="115"/>
        <v>0</v>
      </c>
      <c r="L255" s="9">
        <f t="shared" si="115"/>
        <v>50</v>
      </c>
      <c r="M255" s="9">
        <f t="shared" si="115"/>
        <v>0</v>
      </c>
      <c r="N255" s="9">
        <f t="shared" si="115"/>
        <v>50</v>
      </c>
      <c r="O255" s="81">
        <f t="shared" si="115"/>
        <v>0</v>
      </c>
      <c r="P255" s="81">
        <f t="shared" si="115"/>
        <v>50</v>
      </c>
      <c r="Q255" s="81">
        <f t="shared" si="115"/>
        <v>0</v>
      </c>
    </row>
    <row r="256" spans="1:17" ht="21.75" customHeight="1">
      <c r="A256" s="111" t="s">
        <v>287</v>
      </c>
      <c r="B256" s="112" t="s">
        <v>121</v>
      </c>
      <c r="C256" s="112" t="s">
        <v>117</v>
      </c>
      <c r="D256" s="113" t="s">
        <v>321</v>
      </c>
      <c r="E256" s="112"/>
      <c r="F256" s="9">
        <f t="shared" si="115"/>
        <v>50</v>
      </c>
      <c r="G256" s="9">
        <f t="shared" si="115"/>
        <v>0</v>
      </c>
      <c r="H256" s="9">
        <f t="shared" si="115"/>
        <v>50</v>
      </c>
      <c r="I256" s="9">
        <f t="shared" si="115"/>
        <v>0</v>
      </c>
      <c r="J256" s="9">
        <f t="shared" si="115"/>
        <v>50</v>
      </c>
      <c r="K256" s="9">
        <f t="shared" si="115"/>
        <v>0</v>
      </c>
      <c r="L256" s="9">
        <f t="shared" si="115"/>
        <v>50</v>
      </c>
      <c r="M256" s="9">
        <f t="shared" si="115"/>
        <v>0</v>
      </c>
      <c r="N256" s="9">
        <f t="shared" si="115"/>
        <v>50</v>
      </c>
      <c r="O256" s="81">
        <f t="shared" si="115"/>
        <v>0</v>
      </c>
      <c r="P256" s="81">
        <f t="shared" si="115"/>
        <v>50</v>
      </c>
      <c r="Q256" s="81">
        <f t="shared" si="115"/>
        <v>0</v>
      </c>
    </row>
    <row r="257" spans="1:17" ht="45" customHeight="1">
      <c r="A257" s="111" t="s">
        <v>87</v>
      </c>
      <c r="B257" s="112" t="s">
        <v>121</v>
      </c>
      <c r="C257" s="112" t="s">
        <v>117</v>
      </c>
      <c r="D257" s="113" t="s">
        <v>34</v>
      </c>
      <c r="E257" s="112" t="s">
        <v>168</v>
      </c>
      <c r="F257" s="9">
        <f>G257+H257+I257</f>
        <v>50</v>
      </c>
      <c r="G257" s="9"/>
      <c r="H257" s="9">
        <v>50</v>
      </c>
      <c r="I257" s="9"/>
      <c r="J257" s="9">
        <f>K257+L257+M257</f>
        <v>50</v>
      </c>
      <c r="K257" s="9"/>
      <c r="L257" s="9">
        <v>50</v>
      </c>
      <c r="M257" s="9"/>
      <c r="N257" s="9">
        <f>O257+P257+Q257</f>
        <v>50</v>
      </c>
      <c r="O257" s="81"/>
      <c r="P257" s="81">
        <v>50</v>
      </c>
      <c r="Q257" s="81"/>
    </row>
    <row r="258" spans="1:17" ht="18.75">
      <c r="A258" s="87" t="s">
        <v>390</v>
      </c>
      <c r="B258" s="82" t="s">
        <v>121</v>
      </c>
      <c r="C258" s="82" t="s">
        <v>116</v>
      </c>
      <c r="D258" s="89"/>
      <c r="E258" s="82"/>
      <c r="F258" s="11">
        <f aca="true" t="shared" si="116" ref="F258:Q261">F259</f>
        <v>3968.6</v>
      </c>
      <c r="G258" s="11">
        <f t="shared" si="116"/>
        <v>3571.8</v>
      </c>
      <c r="H258" s="11">
        <f t="shared" si="116"/>
        <v>0</v>
      </c>
      <c r="I258" s="11">
        <f t="shared" si="116"/>
        <v>396.79999999999995</v>
      </c>
      <c r="J258" s="11">
        <f t="shared" si="116"/>
        <v>1935.5</v>
      </c>
      <c r="K258" s="11">
        <f t="shared" si="116"/>
        <v>1739.5</v>
      </c>
      <c r="L258" s="11">
        <f t="shared" si="116"/>
        <v>0</v>
      </c>
      <c r="M258" s="11">
        <f t="shared" si="116"/>
        <v>196</v>
      </c>
      <c r="N258" s="11">
        <f t="shared" si="116"/>
        <v>0</v>
      </c>
      <c r="O258" s="81">
        <f t="shared" si="116"/>
        <v>0</v>
      </c>
      <c r="P258" s="81">
        <f t="shared" si="116"/>
        <v>0</v>
      </c>
      <c r="Q258" s="81">
        <f t="shared" si="116"/>
        <v>0</v>
      </c>
    </row>
    <row r="259" spans="1:17" ht="42.75" customHeight="1">
      <c r="A259" s="111" t="s">
        <v>625</v>
      </c>
      <c r="B259" s="112" t="s">
        <v>121</v>
      </c>
      <c r="C259" s="112" t="s">
        <v>116</v>
      </c>
      <c r="D259" s="113" t="s">
        <v>391</v>
      </c>
      <c r="E259" s="112"/>
      <c r="F259" s="9">
        <f t="shared" si="116"/>
        <v>3968.6</v>
      </c>
      <c r="G259" s="9">
        <f t="shared" si="116"/>
        <v>3571.8</v>
      </c>
      <c r="H259" s="9">
        <f t="shared" si="116"/>
        <v>0</v>
      </c>
      <c r="I259" s="9">
        <f t="shared" si="116"/>
        <v>396.79999999999995</v>
      </c>
      <c r="J259" s="9">
        <f t="shared" si="116"/>
        <v>1935.5</v>
      </c>
      <c r="K259" s="9">
        <f t="shared" si="116"/>
        <v>1739.5</v>
      </c>
      <c r="L259" s="9">
        <f t="shared" si="116"/>
        <v>0</v>
      </c>
      <c r="M259" s="9">
        <f t="shared" si="116"/>
        <v>196</v>
      </c>
      <c r="N259" s="9">
        <f t="shared" si="116"/>
        <v>0</v>
      </c>
      <c r="O259" s="81">
        <f t="shared" si="116"/>
        <v>0</v>
      </c>
      <c r="P259" s="81">
        <f t="shared" si="116"/>
        <v>0</v>
      </c>
      <c r="Q259" s="81">
        <f t="shared" si="116"/>
        <v>0</v>
      </c>
    </row>
    <row r="260" spans="1:17" ht="45" customHeight="1">
      <c r="A260" s="133" t="s">
        <v>474</v>
      </c>
      <c r="B260" s="112" t="s">
        <v>121</v>
      </c>
      <c r="C260" s="112" t="s">
        <v>116</v>
      </c>
      <c r="D260" s="113" t="s">
        <v>393</v>
      </c>
      <c r="E260" s="112"/>
      <c r="F260" s="9">
        <f>F261+F263</f>
        <v>3968.6</v>
      </c>
      <c r="G260" s="9">
        <f aca="true" t="shared" si="117" ref="G260:Q260">G261+G263</f>
        <v>3571.8</v>
      </c>
      <c r="H260" s="9">
        <f t="shared" si="117"/>
        <v>0</v>
      </c>
      <c r="I260" s="9">
        <f t="shared" si="117"/>
        <v>396.79999999999995</v>
      </c>
      <c r="J260" s="9">
        <f t="shared" si="117"/>
        <v>1935.5</v>
      </c>
      <c r="K260" s="9">
        <f t="shared" si="117"/>
        <v>1739.5</v>
      </c>
      <c r="L260" s="9">
        <f t="shared" si="117"/>
        <v>0</v>
      </c>
      <c r="M260" s="9">
        <f t="shared" si="117"/>
        <v>196</v>
      </c>
      <c r="N260" s="9">
        <f t="shared" si="117"/>
        <v>0</v>
      </c>
      <c r="O260" s="81">
        <f t="shared" si="117"/>
        <v>0</v>
      </c>
      <c r="P260" s="81">
        <f t="shared" si="117"/>
        <v>0</v>
      </c>
      <c r="Q260" s="81">
        <f t="shared" si="117"/>
        <v>0</v>
      </c>
    </row>
    <row r="261" spans="1:17" ht="28.5" customHeight="1">
      <c r="A261" s="111" t="s">
        <v>392</v>
      </c>
      <c r="B261" s="112" t="s">
        <v>121</v>
      </c>
      <c r="C261" s="112" t="s">
        <v>116</v>
      </c>
      <c r="D261" s="113" t="s">
        <v>394</v>
      </c>
      <c r="E261" s="112"/>
      <c r="F261" s="9">
        <f t="shared" si="116"/>
        <v>1802</v>
      </c>
      <c r="G261" s="9">
        <f t="shared" si="116"/>
        <v>1621.8</v>
      </c>
      <c r="H261" s="9">
        <f t="shared" si="116"/>
        <v>0</v>
      </c>
      <c r="I261" s="9">
        <f t="shared" si="116"/>
        <v>180.2</v>
      </c>
      <c r="J261" s="9">
        <f t="shared" si="116"/>
        <v>1935.5</v>
      </c>
      <c r="K261" s="9">
        <f t="shared" si="116"/>
        <v>1739.5</v>
      </c>
      <c r="L261" s="9">
        <f t="shared" si="116"/>
        <v>0</v>
      </c>
      <c r="M261" s="9">
        <f t="shared" si="116"/>
        <v>196</v>
      </c>
      <c r="N261" s="9">
        <f t="shared" si="116"/>
        <v>0</v>
      </c>
      <c r="O261" s="81">
        <f t="shared" si="116"/>
        <v>0</v>
      </c>
      <c r="P261" s="81">
        <f t="shared" si="116"/>
        <v>0</v>
      </c>
      <c r="Q261" s="81">
        <f t="shared" si="116"/>
        <v>0</v>
      </c>
    </row>
    <row r="262" spans="1:17" ht="36.75" customHeight="1">
      <c r="A262" s="111" t="s">
        <v>87</v>
      </c>
      <c r="B262" s="112" t="s">
        <v>121</v>
      </c>
      <c r="C262" s="112" t="s">
        <v>116</v>
      </c>
      <c r="D262" s="113" t="s">
        <v>394</v>
      </c>
      <c r="E262" s="112" t="s">
        <v>168</v>
      </c>
      <c r="F262" s="9">
        <f>G262+H262+I262</f>
        <v>1802</v>
      </c>
      <c r="G262" s="9">
        <f>546+1075.8</f>
        <v>1621.8</v>
      </c>
      <c r="H262" s="9"/>
      <c r="I262" s="9">
        <v>180.2</v>
      </c>
      <c r="J262" s="9">
        <f>K262+M262+L262</f>
        <v>1935.5</v>
      </c>
      <c r="K262" s="9">
        <f>551.1+1188.4</f>
        <v>1739.5</v>
      </c>
      <c r="L262" s="9"/>
      <c r="M262" s="9">
        <v>196</v>
      </c>
      <c r="N262" s="9">
        <f>O262+Q262+P262</f>
        <v>0</v>
      </c>
      <c r="O262" s="91"/>
      <c r="P262" s="91"/>
      <c r="Q262" s="91"/>
    </row>
    <row r="263" spans="1:17" ht="29.25" customHeight="1">
      <c r="A263" s="111" t="s">
        <v>628</v>
      </c>
      <c r="B263" s="112" t="s">
        <v>121</v>
      </c>
      <c r="C263" s="112" t="s">
        <v>116</v>
      </c>
      <c r="D263" s="113" t="s">
        <v>629</v>
      </c>
      <c r="E263" s="112"/>
      <c r="F263" s="9">
        <f>F264</f>
        <v>2166.6</v>
      </c>
      <c r="G263" s="9">
        <f aca="true" t="shared" si="118" ref="G263:Q263">G264</f>
        <v>1950</v>
      </c>
      <c r="H263" s="9">
        <f>H264</f>
        <v>0</v>
      </c>
      <c r="I263" s="9">
        <f>I264</f>
        <v>216.6</v>
      </c>
      <c r="J263" s="9">
        <f t="shared" si="118"/>
        <v>0</v>
      </c>
      <c r="K263" s="9">
        <f t="shared" si="118"/>
        <v>0</v>
      </c>
      <c r="L263" s="9">
        <f t="shared" si="118"/>
        <v>0</v>
      </c>
      <c r="M263" s="9">
        <f t="shared" si="118"/>
        <v>0</v>
      </c>
      <c r="N263" s="9">
        <f t="shared" si="118"/>
        <v>0</v>
      </c>
      <c r="O263" s="81">
        <f t="shared" si="118"/>
        <v>0</v>
      </c>
      <c r="P263" s="81">
        <f t="shared" si="118"/>
        <v>0</v>
      </c>
      <c r="Q263" s="81">
        <f t="shared" si="118"/>
        <v>0</v>
      </c>
    </row>
    <row r="264" spans="1:17" ht="36.75" customHeight="1">
      <c r="A264" s="111" t="s">
        <v>87</v>
      </c>
      <c r="B264" s="112" t="s">
        <v>121</v>
      </c>
      <c r="C264" s="112" t="s">
        <v>116</v>
      </c>
      <c r="D264" s="113" t="s">
        <v>629</v>
      </c>
      <c r="E264" s="112" t="s">
        <v>168</v>
      </c>
      <c r="F264" s="9">
        <f>G264+H264+I264</f>
        <v>2166.6</v>
      </c>
      <c r="G264" s="9">
        <v>1950</v>
      </c>
      <c r="H264" s="9"/>
      <c r="I264" s="9">
        <v>216.6</v>
      </c>
      <c r="J264" s="9"/>
      <c r="K264" s="9"/>
      <c r="L264" s="9"/>
      <c r="M264" s="9"/>
      <c r="N264" s="9"/>
      <c r="O264" s="91"/>
      <c r="P264" s="91"/>
      <c r="Q264" s="91"/>
    </row>
    <row r="265" spans="1:17" ht="27.75" customHeight="1">
      <c r="A265" s="87" t="s">
        <v>133</v>
      </c>
      <c r="B265" s="82" t="s">
        <v>129</v>
      </c>
      <c r="C265" s="82" t="s">
        <v>374</v>
      </c>
      <c r="D265" s="82"/>
      <c r="E265" s="82"/>
      <c r="F265" s="11">
        <f aca="true" t="shared" si="119" ref="F265:Q267">F266</f>
        <v>3861.5</v>
      </c>
      <c r="G265" s="11">
        <f t="shared" si="119"/>
        <v>3218.7</v>
      </c>
      <c r="H265" s="11">
        <f t="shared" si="119"/>
        <v>642.8</v>
      </c>
      <c r="I265" s="11">
        <f t="shared" si="119"/>
        <v>0</v>
      </c>
      <c r="J265" s="11">
        <f t="shared" si="119"/>
        <v>5534.8</v>
      </c>
      <c r="K265" s="11">
        <f t="shared" si="119"/>
        <v>4550.8</v>
      </c>
      <c r="L265" s="11">
        <f t="shared" si="119"/>
        <v>984</v>
      </c>
      <c r="M265" s="11">
        <f t="shared" si="119"/>
        <v>0</v>
      </c>
      <c r="N265" s="11">
        <f t="shared" si="119"/>
        <v>768.2</v>
      </c>
      <c r="O265" s="81">
        <f t="shared" si="119"/>
        <v>218.2</v>
      </c>
      <c r="P265" s="81">
        <f t="shared" si="119"/>
        <v>550</v>
      </c>
      <c r="Q265" s="81">
        <f t="shared" si="119"/>
        <v>0</v>
      </c>
    </row>
    <row r="266" spans="1:17" ht="33" customHeight="1">
      <c r="A266" s="87" t="s">
        <v>154</v>
      </c>
      <c r="B266" s="82" t="s">
        <v>129</v>
      </c>
      <c r="C266" s="82" t="s">
        <v>121</v>
      </c>
      <c r="D266" s="82"/>
      <c r="E266" s="82"/>
      <c r="F266" s="11">
        <f t="shared" si="119"/>
        <v>3861.5</v>
      </c>
      <c r="G266" s="11">
        <f t="shared" si="119"/>
        <v>3218.7</v>
      </c>
      <c r="H266" s="11">
        <f t="shared" si="119"/>
        <v>642.8</v>
      </c>
      <c r="I266" s="11">
        <f t="shared" si="119"/>
        <v>0</v>
      </c>
      <c r="J266" s="11">
        <f t="shared" si="119"/>
        <v>5534.8</v>
      </c>
      <c r="K266" s="11">
        <f t="shared" si="119"/>
        <v>4550.8</v>
      </c>
      <c r="L266" s="11">
        <f t="shared" si="119"/>
        <v>984</v>
      </c>
      <c r="M266" s="11">
        <f t="shared" si="119"/>
        <v>0</v>
      </c>
      <c r="N266" s="11">
        <f t="shared" si="119"/>
        <v>768.2</v>
      </c>
      <c r="O266" s="81">
        <f t="shared" si="119"/>
        <v>218.2</v>
      </c>
      <c r="P266" s="81">
        <f t="shared" si="119"/>
        <v>550</v>
      </c>
      <c r="Q266" s="81">
        <f t="shared" si="119"/>
        <v>0</v>
      </c>
    </row>
    <row r="267" spans="1:17" ht="42" customHeight="1">
      <c r="A267" s="111" t="s">
        <v>431</v>
      </c>
      <c r="B267" s="112" t="s">
        <v>129</v>
      </c>
      <c r="C267" s="112" t="s">
        <v>121</v>
      </c>
      <c r="D267" s="112" t="s">
        <v>235</v>
      </c>
      <c r="E267" s="112"/>
      <c r="F267" s="9">
        <f t="shared" si="119"/>
        <v>3861.5</v>
      </c>
      <c r="G267" s="9">
        <f t="shared" si="119"/>
        <v>3218.7</v>
      </c>
      <c r="H267" s="9">
        <f t="shared" si="119"/>
        <v>642.8</v>
      </c>
      <c r="I267" s="9">
        <f t="shared" si="119"/>
        <v>0</v>
      </c>
      <c r="J267" s="9">
        <f t="shared" si="119"/>
        <v>5534.8</v>
      </c>
      <c r="K267" s="9">
        <f t="shared" si="119"/>
        <v>4550.8</v>
      </c>
      <c r="L267" s="9">
        <f t="shared" si="119"/>
        <v>984</v>
      </c>
      <c r="M267" s="9">
        <f t="shared" si="119"/>
        <v>0</v>
      </c>
      <c r="N267" s="9">
        <f t="shared" si="119"/>
        <v>768.2</v>
      </c>
      <c r="O267" s="81">
        <f t="shared" si="119"/>
        <v>218.2</v>
      </c>
      <c r="P267" s="81">
        <f t="shared" si="119"/>
        <v>550</v>
      </c>
      <c r="Q267" s="81">
        <f t="shared" si="119"/>
        <v>0</v>
      </c>
    </row>
    <row r="268" spans="1:17" ht="39.75" customHeight="1">
      <c r="A268" s="111" t="s">
        <v>434</v>
      </c>
      <c r="B268" s="112" t="s">
        <v>129</v>
      </c>
      <c r="C268" s="112" t="s">
        <v>121</v>
      </c>
      <c r="D268" s="112" t="s">
        <v>12</v>
      </c>
      <c r="E268" s="112"/>
      <c r="F268" s="9">
        <f>F269+F272+F279</f>
        <v>3861.5</v>
      </c>
      <c r="G268" s="9">
        <f aca="true" t="shared" si="120" ref="G268:N268">G269+G272+G279</f>
        <v>3218.7</v>
      </c>
      <c r="H268" s="9">
        <f t="shared" si="120"/>
        <v>642.8</v>
      </c>
      <c r="I268" s="9">
        <f t="shared" si="120"/>
        <v>0</v>
      </c>
      <c r="J268" s="9">
        <f t="shared" si="120"/>
        <v>5534.8</v>
      </c>
      <c r="K268" s="9">
        <f t="shared" si="120"/>
        <v>4550.8</v>
      </c>
      <c r="L268" s="9">
        <f t="shared" si="120"/>
        <v>984</v>
      </c>
      <c r="M268" s="9">
        <f t="shared" si="120"/>
        <v>0</v>
      </c>
      <c r="N268" s="9">
        <f t="shared" si="120"/>
        <v>768.2</v>
      </c>
      <c r="O268" s="81">
        <f>O269+O272+O279</f>
        <v>218.2</v>
      </c>
      <c r="P268" s="81">
        <f>P269+P272+P279</f>
        <v>550</v>
      </c>
      <c r="Q268" s="81">
        <f>Q269+Q272+Q279</f>
        <v>0</v>
      </c>
    </row>
    <row r="269" spans="1:17" ht="29.25" customHeight="1">
      <c r="A269" s="111" t="s">
        <v>81</v>
      </c>
      <c r="B269" s="112" t="s">
        <v>129</v>
      </c>
      <c r="C269" s="112" t="s">
        <v>121</v>
      </c>
      <c r="D269" s="112" t="s">
        <v>80</v>
      </c>
      <c r="E269" s="112"/>
      <c r="F269" s="9">
        <f aca="true" t="shared" si="121" ref="F269:Q270">F270</f>
        <v>150</v>
      </c>
      <c r="G269" s="9">
        <f t="shared" si="121"/>
        <v>0</v>
      </c>
      <c r="H269" s="9">
        <f t="shared" si="121"/>
        <v>150</v>
      </c>
      <c r="I269" s="9">
        <f t="shared" si="121"/>
        <v>0</v>
      </c>
      <c r="J269" s="9">
        <f t="shared" si="121"/>
        <v>150</v>
      </c>
      <c r="K269" s="9">
        <f t="shared" si="121"/>
        <v>0</v>
      </c>
      <c r="L269" s="9">
        <f t="shared" si="121"/>
        <v>150</v>
      </c>
      <c r="M269" s="9">
        <f t="shared" si="121"/>
        <v>0</v>
      </c>
      <c r="N269" s="9">
        <f t="shared" si="121"/>
        <v>150</v>
      </c>
      <c r="O269" s="81">
        <f t="shared" si="121"/>
        <v>0</v>
      </c>
      <c r="P269" s="81">
        <f t="shared" si="121"/>
        <v>150</v>
      </c>
      <c r="Q269" s="81">
        <f t="shared" si="121"/>
        <v>0</v>
      </c>
    </row>
    <row r="270" spans="1:17" ht="23.25" customHeight="1">
      <c r="A270" s="111" t="s">
        <v>361</v>
      </c>
      <c r="B270" s="112" t="s">
        <v>129</v>
      </c>
      <c r="C270" s="112" t="s">
        <v>121</v>
      </c>
      <c r="D270" s="112" t="s">
        <v>362</v>
      </c>
      <c r="E270" s="112"/>
      <c r="F270" s="9">
        <f>F271</f>
        <v>150</v>
      </c>
      <c r="G270" s="9">
        <f>G271</f>
        <v>0</v>
      </c>
      <c r="H270" s="9">
        <f>H271</f>
        <v>150</v>
      </c>
      <c r="I270" s="9">
        <f t="shared" si="121"/>
        <v>0</v>
      </c>
      <c r="J270" s="9">
        <f t="shared" si="121"/>
        <v>150</v>
      </c>
      <c r="K270" s="9">
        <f t="shared" si="121"/>
        <v>0</v>
      </c>
      <c r="L270" s="9">
        <f t="shared" si="121"/>
        <v>150</v>
      </c>
      <c r="M270" s="9">
        <f t="shared" si="121"/>
        <v>0</v>
      </c>
      <c r="N270" s="9">
        <f t="shared" si="121"/>
        <v>150</v>
      </c>
      <c r="O270" s="81">
        <f t="shared" si="121"/>
        <v>0</v>
      </c>
      <c r="P270" s="81">
        <f t="shared" si="121"/>
        <v>150</v>
      </c>
      <c r="Q270" s="81">
        <f t="shared" si="121"/>
        <v>0</v>
      </c>
    </row>
    <row r="271" spans="1:17" ht="40.5" customHeight="1">
      <c r="A271" s="111" t="s">
        <v>87</v>
      </c>
      <c r="B271" s="112" t="s">
        <v>129</v>
      </c>
      <c r="C271" s="112" t="s">
        <v>121</v>
      </c>
      <c r="D271" s="112" t="s">
        <v>362</v>
      </c>
      <c r="E271" s="112" t="s">
        <v>168</v>
      </c>
      <c r="F271" s="9">
        <f>G271+H271+I271</f>
        <v>150</v>
      </c>
      <c r="G271" s="9"/>
      <c r="H271" s="9">
        <v>150</v>
      </c>
      <c r="I271" s="9"/>
      <c r="J271" s="9">
        <f>K271+L271+M271</f>
        <v>150</v>
      </c>
      <c r="K271" s="9"/>
      <c r="L271" s="9">
        <v>150</v>
      </c>
      <c r="M271" s="9"/>
      <c r="N271" s="9">
        <f>O271+P271+Q271</f>
        <v>150</v>
      </c>
      <c r="O271" s="81"/>
      <c r="P271" s="81">
        <v>150</v>
      </c>
      <c r="Q271" s="81"/>
    </row>
    <row r="272" spans="1:17" ht="39" customHeight="1">
      <c r="A272" s="111" t="s">
        <v>14</v>
      </c>
      <c r="B272" s="112" t="s">
        <v>129</v>
      </c>
      <c r="C272" s="112" t="s">
        <v>121</v>
      </c>
      <c r="D272" s="112" t="s">
        <v>13</v>
      </c>
      <c r="E272" s="112"/>
      <c r="F272" s="9">
        <f>F273+F275+F277</f>
        <v>3492.8</v>
      </c>
      <c r="G272" s="9">
        <f aca="true" t="shared" si="122" ref="G272:Q272">G273+G275+G277</f>
        <v>3000</v>
      </c>
      <c r="H272" s="9">
        <f t="shared" si="122"/>
        <v>492.8</v>
      </c>
      <c r="I272" s="9">
        <f t="shared" si="122"/>
        <v>0</v>
      </c>
      <c r="J272" s="9">
        <f>J273+J275+J277</f>
        <v>5166.6</v>
      </c>
      <c r="K272" s="9">
        <f t="shared" si="122"/>
        <v>4332.6</v>
      </c>
      <c r="L272" s="9">
        <f t="shared" si="122"/>
        <v>834</v>
      </c>
      <c r="M272" s="9">
        <f t="shared" si="122"/>
        <v>0</v>
      </c>
      <c r="N272" s="9">
        <f t="shared" si="122"/>
        <v>400</v>
      </c>
      <c r="O272" s="81">
        <f t="shared" si="122"/>
        <v>0</v>
      </c>
      <c r="P272" s="81">
        <f t="shared" si="122"/>
        <v>400</v>
      </c>
      <c r="Q272" s="81">
        <f t="shared" si="122"/>
        <v>0</v>
      </c>
    </row>
    <row r="273" spans="1:17" ht="42.75" customHeight="1">
      <c r="A273" s="111" t="s">
        <v>206</v>
      </c>
      <c r="B273" s="112" t="s">
        <v>129</v>
      </c>
      <c r="C273" s="112" t="s">
        <v>121</v>
      </c>
      <c r="D273" s="112" t="s">
        <v>30</v>
      </c>
      <c r="E273" s="112"/>
      <c r="F273" s="9">
        <f aca="true" t="shared" si="123" ref="F273:Q273">F274</f>
        <v>400</v>
      </c>
      <c r="G273" s="9">
        <f t="shared" si="123"/>
        <v>0</v>
      </c>
      <c r="H273" s="9">
        <f t="shared" si="123"/>
        <v>400</v>
      </c>
      <c r="I273" s="9">
        <f t="shared" si="123"/>
        <v>0</v>
      </c>
      <c r="J273" s="9">
        <f t="shared" si="123"/>
        <v>700</v>
      </c>
      <c r="K273" s="9">
        <f t="shared" si="123"/>
        <v>0</v>
      </c>
      <c r="L273" s="9">
        <f t="shared" si="123"/>
        <v>700</v>
      </c>
      <c r="M273" s="9">
        <f t="shared" si="123"/>
        <v>0</v>
      </c>
      <c r="N273" s="9">
        <f t="shared" si="123"/>
        <v>400</v>
      </c>
      <c r="O273" s="81">
        <f t="shared" si="123"/>
        <v>0</v>
      </c>
      <c r="P273" s="81">
        <f t="shared" si="123"/>
        <v>400</v>
      </c>
      <c r="Q273" s="81">
        <f t="shared" si="123"/>
        <v>0</v>
      </c>
    </row>
    <row r="274" spans="1:17" ht="39.75" customHeight="1">
      <c r="A274" s="111" t="s">
        <v>87</v>
      </c>
      <c r="B274" s="112" t="s">
        <v>129</v>
      </c>
      <c r="C274" s="112" t="s">
        <v>121</v>
      </c>
      <c r="D274" s="112" t="s">
        <v>30</v>
      </c>
      <c r="E274" s="112" t="s">
        <v>168</v>
      </c>
      <c r="F274" s="9">
        <f>G274+H274+I274</f>
        <v>400</v>
      </c>
      <c r="G274" s="9"/>
      <c r="H274" s="9">
        <v>400</v>
      </c>
      <c r="I274" s="9"/>
      <c r="J274" s="9">
        <f>K274+L274+M274</f>
        <v>700</v>
      </c>
      <c r="K274" s="9"/>
      <c r="L274" s="9">
        <v>700</v>
      </c>
      <c r="M274" s="9"/>
      <c r="N274" s="9">
        <f>O274+P274+Q274</f>
        <v>400</v>
      </c>
      <c r="O274" s="85"/>
      <c r="P274" s="85">
        <v>400</v>
      </c>
      <c r="Q274" s="85"/>
    </row>
    <row r="275" spans="1:17" ht="42.75" customHeight="1">
      <c r="A275" s="134" t="s">
        <v>597</v>
      </c>
      <c r="B275" s="112" t="s">
        <v>129</v>
      </c>
      <c r="C275" s="112" t="s">
        <v>121</v>
      </c>
      <c r="D275" s="112" t="s">
        <v>600</v>
      </c>
      <c r="E275" s="112"/>
      <c r="F275" s="9">
        <f aca="true" t="shared" si="124" ref="F275:Q275">F276</f>
        <v>3092.8</v>
      </c>
      <c r="G275" s="9">
        <f t="shared" si="124"/>
        <v>3000</v>
      </c>
      <c r="H275" s="9">
        <f t="shared" si="124"/>
        <v>92.8</v>
      </c>
      <c r="I275" s="9">
        <f t="shared" si="124"/>
        <v>0</v>
      </c>
      <c r="J275" s="9">
        <f t="shared" si="124"/>
        <v>0</v>
      </c>
      <c r="K275" s="9">
        <f t="shared" si="124"/>
        <v>0</v>
      </c>
      <c r="L275" s="9">
        <f t="shared" si="124"/>
        <v>0</v>
      </c>
      <c r="M275" s="9">
        <f t="shared" si="124"/>
        <v>0</v>
      </c>
      <c r="N275" s="9">
        <f t="shared" si="124"/>
        <v>0</v>
      </c>
      <c r="O275" s="81">
        <f t="shared" si="124"/>
        <v>0</v>
      </c>
      <c r="P275" s="81">
        <f t="shared" si="124"/>
        <v>0</v>
      </c>
      <c r="Q275" s="81">
        <f t="shared" si="124"/>
        <v>0</v>
      </c>
    </row>
    <row r="276" spans="1:17" ht="45.75" customHeight="1">
      <c r="A276" s="111" t="s">
        <v>87</v>
      </c>
      <c r="B276" s="112" t="s">
        <v>129</v>
      </c>
      <c r="C276" s="112" t="s">
        <v>121</v>
      </c>
      <c r="D276" s="112" t="s">
        <v>600</v>
      </c>
      <c r="E276" s="112" t="s">
        <v>168</v>
      </c>
      <c r="F276" s="9">
        <f>G276+H276+I276</f>
        <v>3092.8</v>
      </c>
      <c r="G276" s="9">
        <v>3000</v>
      </c>
      <c r="H276" s="9">
        <v>92.8</v>
      </c>
      <c r="I276" s="9"/>
      <c r="J276" s="9">
        <f>K276+L276</f>
        <v>0</v>
      </c>
      <c r="K276" s="9"/>
      <c r="L276" s="9"/>
      <c r="M276" s="9"/>
      <c r="N276" s="9">
        <f>O276+P276+Q276</f>
        <v>0</v>
      </c>
      <c r="O276" s="85"/>
      <c r="P276" s="85"/>
      <c r="Q276" s="85"/>
    </row>
    <row r="277" spans="1:17" ht="26.25" customHeight="1">
      <c r="A277" s="135" t="s">
        <v>661</v>
      </c>
      <c r="B277" s="112" t="s">
        <v>129</v>
      </c>
      <c r="C277" s="112" t="s">
        <v>121</v>
      </c>
      <c r="D277" s="112" t="s">
        <v>662</v>
      </c>
      <c r="E277" s="112"/>
      <c r="F277" s="9">
        <f>F278</f>
        <v>0</v>
      </c>
      <c r="G277" s="9">
        <f aca="true" t="shared" si="125" ref="G277:Q277">G278</f>
        <v>0</v>
      </c>
      <c r="H277" s="9">
        <f t="shared" si="125"/>
        <v>0</v>
      </c>
      <c r="I277" s="9">
        <f t="shared" si="125"/>
        <v>0</v>
      </c>
      <c r="J277" s="9">
        <f t="shared" si="125"/>
        <v>4466.6</v>
      </c>
      <c r="K277" s="9">
        <f t="shared" si="125"/>
        <v>4332.6</v>
      </c>
      <c r="L277" s="9">
        <f t="shared" si="125"/>
        <v>134</v>
      </c>
      <c r="M277" s="9">
        <f t="shared" si="125"/>
        <v>0</v>
      </c>
      <c r="N277" s="9">
        <f t="shared" si="125"/>
        <v>0</v>
      </c>
      <c r="O277" s="81">
        <f t="shared" si="125"/>
        <v>0</v>
      </c>
      <c r="P277" s="81">
        <f t="shared" si="125"/>
        <v>0</v>
      </c>
      <c r="Q277" s="81">
        <f t="shared" si="125"/>
        <v>0</v>
      </c>
    </row>
    <row r="278" spans="1:17" ht="45.75" customHeight="1">
      <c r="A278" s="111" t="s">
        <v>87</v>
      </c>
      <c r="B278" s="112" t="s">
        <v>129</v>
      </c>
      <c r="C278" s="112" t="s">
        <v>121</v>
      </c>
      <c r="D278" s="112" t="s">
        <v>662</v>
      </c>
      <c r="E278" s="112" t="s">
        <v>168</v>
      </c>
      <c r="F278" s="9">
        <f>G278+H278+I278</f>
        <v>0</v>
      </c>
      <c r="G278" s="9"/>
      <c r="H278" s="9"/>
      <c r="I278" s="9"/>
      <c r="J278" s="9">
        <f>K278+L278+M278</f>
        <v>4466.6</v>
      </c>
      <c r="K278" s="9">
        <v>4332.6</v>
      </c>
      <c r="L278" s="9">
        <v>134</v>
      </c>
      <c r="M278" s="9"/>
      <c r="N278" s="9">
        <f>O278+P278+Q278</f>
        <v>0</v>
      </c>
      <c r="O278" s="85"/>
      <c r="P278" s="85"/>
      <c r="Q278" s="85"/>
    </row>
    <row r="279" spans="1:17" ht="47.25" customHeight="1">
      <c r="A279" s="111" t="s">
        <v>435</v>
      </c>
      <c r="B279" s="112" t="s">
        <v>129</v>
      </c>
      <c r="C279" s="112" t="s">
        <v>121</v>
      </c>
      <c r="D279" s="112" t="s">
        <v>15</v>
      </c>
      <c r="E279" s="112"/>
      <c r="F279" s="9">
        <f aca="true" t="shared" si="126" ref="F279:Q279">F280</f>
        <v>218.7</v>
      </c>
      <c r="G279" s="9">
        <f t="shared" si="126"/>
        <v>218.7</v>
      </c>
      <c r="H279" s="9">
        <f t="shared" si="126"/>
        <v>0</v>
      </c>
      <c r="I279" s="9">
        <f t="shared" si="126"/>
        <v>0</v>
      </c>
      <c r="J279" s="9">
        <f t="shared" si="126"/>
        <v>218.2</v>
      </c>
      <c r="K279" s="9">
        <f t="shared" si="126"/>
        <v>218.2</v>
      </c>
      <c r="L279" s="9">
        <f t="shared" si="126"/>
        <v>0</v>
      </c>
      <c r="M279" s="9">
        <f t="shared" si="126"/>
        <v>0</v>
      </c>
      <c r="N279" s="9">
        <f t="shared" si="126"/>
        <v>218.2</v>
      </c>
      <c r="O279" s="81">
        <f t="shared" si="126"/>
        <v>218.2</v>
      </c>
      <c r="P279" s="81">
        <f t="shared" si="126"/>
        <v>0</v>
      </c>
      <c r="Q279" s="81">
        <f t="shared" si="126"/>
        <v>0</v>
      </c>
    </row>
    <row r="280" spans="1:17" ht="82.5" customHeight="1">
      <c r="A280" s="111" t="s">
        <v>408</v>
      </c>
      <c r="B280" s="112" t="s">
        <v>129</v>
      </c>
      <c r="C280" s="112" t="s">
        <v>121</v>
      </c>
      <c r="D280" s="112" t="s">
        <v>409</v>
      </c>
      <c r="E280" s="112"/>
      <c r="F280" s="9">
        <f aca="true" t="shared" si="127" ref="F280:Q280">F281+F282</f>
        <v>218.7</v>
      </c>
      <c r="G280" s="9">
        <f t="shared" si="127"/>
        <v>218.7</v>
      </c>
      <c r="H280" s="9">
        <f t="shared" si="127"/>
        <v>0</v>
      </c>
      <c r="I280" s="9">
        <f t="shared" si="127"/>
        <v>0</v>
      </c>
      <c r="J280" s="9">
        <f t="shared" si="127"/>
        <v>218.2</v>
      </c>
      <c r="K280" s="9">
        <f t="shared" si="127"/>
        <v>218.2</v>
      </c>
      <c r="L280" s="9">
        <f t="shared" si="127"/>
        <v>0</v>
      </c>
      <c r="M280" s="9">
        <f t="shared" si="127"/>
        <v>0</v>
      </c>
      <c r="N280" s="9">
        <f t="shared" si="127"/>
        <v>218.2</v>
      </c>
      <c r="O280" s="81">
        <f t="shared" si="127"/>
        <v>218.2</v>
      </c>
      <c r="P280" s="81">
        <f t="shared" si="127"/>
        <v>0</v>
      </c>
      <c r="Q280" s="81">
        <f t="shared" si="127"/>
        <v>0</v>
      </c>
    </row>
    <row r="281" spans="1:17" ht="24.75" customHeight="1">
      <c r="A281" s="111" t="s">
        <v>164</v>
      </c>
      <c r="B281" s="112" t="s">
        <v>129</v>
      </c>
      <c r="C281" s="112" t="s">
        <v>121</v>
      </c>
      <c r="D281" s="112" t="s">
        <v>410</v>
      </c>
      <c r="E281" s="112" t="s">
        <v>165</v>
      </c>
      <c r="F281" s="9">
        <f>G281+H281+I281</f>
        <v>166.7</v>
      </c>
      <c r="G281" s="9">
        <v>166.7</v>
      </c>
      <c r="H281" s="9"/>
      <c r="I281" s="9"/>
      <c r="J281" s="9">
        <f>K281+L281+M281</f>
        <v>166.7</v>
      </c>
      <c r="K281" s="9">
        <v>166.7</v>
      </c>
      <c r="L281" s="9"/>
      <c r="M281" s="9"/>
      <c r="N281" s="9">
        <f>O281+P281+Q281</f>
        <v>166.7</v>
      </c>
      <c r="O281" s="81">
        <v>166.7</v>
      </c>
      <c r="P281" s="91"/>
      <c r="Q281" s="91"/>
    </row>
    <row r="282" spans="1:17" ht="41.25" customHeight="1">
      <c r="A282" s="111" t="s">
        <v>87</v>
      </c>
      <c r="B282" s="112" t="s">
        <v>129</v>
      </c>
      <c r="C282" s="112" t="s">
        <v>121</v>
      </c>
      <c r="D282" s="112" t="s">
        <v>410</v>
      </c>
      <c r="E282" s="112" t="s">
        <v>168</v>
      </c>
      <c r="F282" s="9">
        <f>G282+H282+I282</f>
        <v>52</v>
      </c>
      <c r="G282" s="9">
        <v>52</v>
      </c>
      <c r="H282" s="9"/>
      <c r="I282" s="9"/>
      <c r="J282" s="9">
        <f>K282+L282+M282</f>
        <v>51.5</v>
      </c>
      <c r="K282" s="9">
        <v>51.5</v>
      </c>
      <c r="L282" s="9"/>
      <c r="M282" s="9"/>
      <c r="N282" s="9">
        <f>O282+P282+Q282</f>
        <v>51.5</v>
      </c>
      <c r="O282" s="81">
        <v>51.5</v>
      </c>
      <c r="P282" s="91"/>
      <c r="Q282" s="91"/>
    </row>
    <row r="283" spans="1:17" ht="18.75">
      <c r="A283" s="87" t="s">
        <v>123</v>
      </c>
      <c r="B283" s="82" t="s">
        <v>122</v>
      </c>
      <c r="C283" s="82" t="s">
        <v>374</v>
      </c>
      <c r="D283" s="89"/>
      <c r="E283" s="82"/>
      <c r="F283" s="11">
        <f aca="true" t="shared" si="128" ref="F283:Q283">F284+F300+F357+F377+F414</f>
        <v>685118.2999999999</v>
      </c>
      <c r="G283" s="11">
        <f t="shared" si="128"/>
        <v>438285.60000000003</v>
      </c>
      <c r="H283" s="11">
        <f t="shared" si="128"/>
        <v>246832.69999999995</v>
      </c>
      <c r="I283" s="11">
        <f t="shared" si="128"/>
        <v>0</v>
      </c>
      <c r="J283" s="11">
        <f t="shared" si="128"/>
        <v>657181.6000000001</v>
      </c>
      <c r="K283" s="11">
        <f t="shared" si="128"/>
        <v>406030.39999999997</v>
      </c>
      <c r="L283" s="11">
        <f t="shared" si="128"/>
        <v>251151.2</v>
      </c>
      <c r="M283" s="11">
        <f t="shared" si="128"/>
        <v>0</v>
      </c>
      <c r="N283" s="11">
        <f t="shared" si="128"/>
        <v>661574.5000000001</v>
      </c>
      <c r="O283" s="88">
        <f t="shared" si="128"/>
        <v>412486.9000000001</v>
      </c>
      <c r="P283" s="88">
        <f t="shared" si="128"/>
        <v>249087.59999999998</v>
      </c>
      <c r="Q283" s="88">
        <f t="shared" si="128"/>
        <v>0</v>
      </c>
    </row>
    <row r="284" spans="1:17" ht="18.75">
      <c r="A284" s="87" t="s">
        <v>124</v>
      </c>
      <c r="B284" s="82" t="s">
        <v>122</v>
      </c>
      <c r="C284" s="82" t="s">
        <v>113</v>
      </c>
      <c r="D284" s="89"/>
      <c r="E284" s="82"/>
      <c r="F284" s="11">
        <f>F285</f>
        <v>160186.90000000002</v>
      </c>
      <c r="G284" s="11">
        <f aca="true" t="shared" si="129" ref="G284:Q284">G285</f>
        <v>115271.00000000001</v>
      </c>
      <c r="H284" s="11">
        <f t="shared" si="129"/>
        <v>44915.9</v>
      </c>
      <c r="I284" s="11">
        <f t="shared" si="129"/>
        <v>0</v>
      </c>
      <c r="J284" s="11">
        <f t="shared" si="129"/>
        <v>168024.2</v>
      </c>
      <c r="K284" s="11">
        <f t="shared" si="129"/>
        <v>120992.6</v>
      </c>
      <c r="L284" s="11">
        <f t="shared" si="129"/>
        <v>47031.6</v>
      </c>
      <c r="M284" s="11">
        <f t="shared" si="129"/>
        <v>0</v>
      </c>
      <c r="N284" s="11">
        <f t="shared" si="129"/>
        <v>173857.6</v>
      </c>
      <c r="O284" s="88">
        <f t="shared" si="129"/>
        <v>126804.6</v>
      </c>
      <c r="P284" s="88">
        <f t="shared" si="129"/>
        <v>47053</v>
      </c>
      <c r="Q284" s="88">
        <f t="shared" si="129"/>
        <v>0</v>
      </c>
    </row>
    <row r="285" spans="1:17" ht="45" customHeight="1">
      <c r="A285" s="111" t="s">
        <v>461</v>
      </c>
      <c r="B285" s="112" t="s">
        <v>122</v>
      </c>
      <c r="C285" s="112" t="s">
        <v>113</v>
      </c>
      <c r="D285" s="113" t="s">
        <v>266</v>
      </c>
      <c r="E285" s="112"/>
      <c r="F285" s="9">
        <f aca="true" t="shared" si="130" ref="F285:Q285">F286</f>
        <v>160186.90000000002</v>
      </c>
      <c r="G285" s="9">
        <f t="shared" si="130"/>
        <v>115271.00000000001</v>
      </c>
      <c r="H285" s="9">
        <f t="shared" si="130"/>
        <v>44915.9</v>
      </c>
      <c r="I285" s="9">
        <f t="shared" si="130"/>
        <v>0</v>
      </c>
      <c r="J285" s="9">
        <f t="shared" si="130"/>
        <v>168024.2</v>
      </c>
      <c r="K285" s="9">
        <f t="shared" si="130"/>
        <v>120992.6</v>
      </c>
      <c r="L285" s="9">
        <f t="shared" si="130"/>
        <v>47031.6</v>
      </c>
      <c r="M285" s="9">
        <f t="shared" si="130"/>
        <v>0</v>
      </c>
      <c r="N285" s="9">
        <f t="shared" si="130"/>
        <v>173857.6</v>
      </c>
      <c r="O285" s="81">
        <f t="shared" si="130"/>
        <v>126804.6</v>
      </c>
      <c r="P285" s="81">
        <f t="shared" si="130"/>
        <v>47053</v>
      </c>
      <c r="Q285" s="81">
        <f t="shared" si="130"/>
        <v>0</v>
      </c>
    </row>
    <row r="286" spans="1:17" ht="24.75" customHeight="1">
      <c r="A286" s="111" t="s">
        <v>184</v>
      </c>
      <c r="B286" s="112" t="s">
        <v>122</v>
      </c>
      <c r="C286" s="112" t="s">
        <v>113</v>
      </c>
      <c r="D286" s="113" t="s">
        <v>272</v>
      </c>
      <c r="E286" s="112"/>
      <c r="F286" s="9">
        <f>F287+F294+F297</f>
        <v>160186.90000000002</v>
      </c>
      <c r="G286" s="9">
        <f aca="true" t="shared" si="131" ref="G286:Q286">G287+G294+G297</f>
        <v>115271.00000000001</v>
      </c>
      <c r="H286" s="9">
        <f t="shared" si="131"/>
        <v>44915.9</v>
      </c>
      <c r="I286" s="9">
        <f t="shared" si="131"/>
        <v>0</v>
      </c>
      <c r="J286" s="9">
        <f t="shared" si="131"/>
        <v>168024.2</v>
      </c>
      <c r="K286" s="9">
        <f t="shared" si="131"/>
        <v>120992.6</v>
      </c>
      <c r="L286" s="9">
        <f t="shared" si="131"/>
        <v>47031.6</v>
      </c>
      <c r="M286" s="9">
        <f t="shared" si="131"/>
        <v>0</v>
      </c>
      <c r="N286" s="9">
        <f t="shared" si="131"/>
        <v>173857.6</v>
      </c>
      <c r="O286" s="81">
        <f t="shared" si="131"/>
        <v>126804.6</v>
      </c>
      <c r="P286" s="81">
        <f t="shared" si="131"/>
        <v>47053</v>
      </c>
      <c r="Q286" s="81">
        <f t="shared" si="131"/>
        <v>0</v>
      </c>
    </row>
    <row r="287" spans="1:17" ht="62.25" customHeight="1">
      <c r="A287" s="111" t="s">
        <v>277</v>
      </c>
      <c r="B287" s="112" t="s">
        <v>122</v>
      </c>
      <c r="C287" s="112" t="s">
        <v>113</v>
      </c>
      <c r="D287" s="113" t="s">
        <v>273</v>
      </c>
      <c r="E287" s="112"/>
      <c r="F287" s="9">
        <f>F288+F290+F292</f>
        <v>159063.7</v>
      </c>
      <c r="G287" s="9">
        <f>G288+G290+G292</f>
        <v>114265.90000000001</v>
      </c>
      <c r="H287" s="9">
        <f>H288+H290+H292</f>
        <v>44797.8</v>
      </c>
      <c r="I287" s="9">
        <f>I288+I290+I292</f>
        <v>0</v>
      </c>
      <c r="J287" s="9">
        <f>J288+J290+J292</f>
        <v>166901</v>
      </c>
      <c r="K287" s="9">
        <f aca="true" t="shared" si="132" ref="K287:Q287">K288+K290+K292</f>
        <v>119987.5</v>
      </c>
      <c r="L287" s="9">
        <f t="shared" si="132"/>
        <v>46913.5</v>
      </c>
      <c r="M287" s="9">
        <f t="shared" si="132"/>
        <v>0</v>
      </c>
      <c r="N287" s="9">
        <f t="shared" si="132"/>
        <v>172734.4</v>
      </c>
      <c r="O287" s="81">
        <f t="shared" si="132"/>
        <v>125799.5</v>
      </c>
      <c r="P287" s="81">
        <f t="shared" si="132"/>
        <v>46934.9</v>
      </c>
      <c r="Q287" s="81">
        <f t="shared" si="132"/>
        <v>0</v>
      </c>
    </row>
    <row r="288" spans="1:17" ht="18.75">
      <c r="A288" s="111" t="s">
        <v>125</v>
      </c>
      <c r="B288" s="112" t="s">
        <v>122</v>
      </c>
      <c r="C288" s="112" t="s">
        <v>113</v>
      </c>
      <c r="D288" s="113" t="s">
        <v>16</v>
      </c>
      <c r="E288" s="112"/>
      <c r="F288" s="9">
        <f aca="true" t="shared" si="133" ref="F288:Q288">F289</f>
        <v>34470.4</v>
      </c>
      <c r="G288" s="9">
        <f t="shared" si="133"/>
        <v>0</v>
      </c>
      <c r="H288" s="9">
        <f t="shared" si="133"/>
        <v>34470.4</v>
      </c>
      <c r="I288" s="9">
        <f t="shared" si="133"/>
        <v>0</v>
      </c>
      <c r="J288" s="9">
        <f t="shared" si="133"/>
        <v>36297.3</v>
      </c>
      <c r="K288" s="9">
        <f t="shared" si="133"/>
        <v>0</v>
      </c>
      <c r="L288" s="9">
        <f t="shared" si="133"/>
        <v>36297.3</v>
      </c>
      <c r="M288" s="9">
        <f t="shared" si="133"/>
        <v>0</v>
      </c>
      <c r="N288" s="9">
        <f t="shared" si="133"/>
        <v>36269.3</v>
      </c>
      <c r="O288" s="81">
        <f t="shared" si="133"/>
        <v>0</v>
      </c>
      <c r="P288" s="81">
        <f t="shared" si="133"/>
        <v>36269.3</v>
      </c>
      <c r="Q288" s="81">
        <f t="shared" si="133"/>
        <v>0</v>
      </c>
    </row>
    <row r="289" spans="1:17" ht="25.5" customHeight="1">
      <c r="A289" s="111" t="s">
        <v>180</v>
      </c>
      <c r="B289" s="112" t="s">
        <v>122</v>
      </c>
      <c r="C289" s="112" t="s">
        <v>113</v>
      </c>
      <c r="D289" s="113" t="s">
        <v>16</v>
      </c>
      <c r="E289" s="112" t="s">
        <v>179</v>
      </c>
      <c r="F289" s="9">
        <f>G289+H289+I289</f>
        <v>34470.4</v>
      </c>
      <c r="G289" s="9"/>
      <c r="H289" s="9">
        <v>34470.4</v>
      </c>
      <c r="I289" s="9"/>
      <c r="J289" s="9">
        <f>K289+L289+M289</f>
        <v>36297.3</v>
      </c>
      <c r="K289" s="9"/>
      <c r="L289" s="9">
        <v>36297.3</v>
      </c>
      <c r="M289" s="9"/>
      <c r="N289" s="9">
        <f>O289+P289+Q289</f>
        <v>36269.3</v>
      </c>
      <c r="O289" s="91"/>
      <c r="P289" s="81">
        <v>36269.3</v>
      </c>
      <c r="Q289" s="91"/>
    </row>
    <row r="290" spans="1:17" ht="36.75" customHeight="1">
      <c r="A290" s="114" t="s">
        <v>685</v>
      </c>
      <c r="B290" s="112" t="s">
        <v>122</v>
      </c>
      <c r="C290" s="112" t="s">
        <v>113</v>
      </c>
      <c r="D290" s="112" t="s">
        <v>415</v>
      </c>
      <c r="E290" s="112"/>
      <c r="F290" s="9">
        <f aca="true" t="shared" si="134" ref="F290:Q290">F291</f>
        <v>10327.4</v>
      </c>
      <c r="G290" s="9">
        <f t="shared" si="134"/>
        <v>0</v>
      </c>
      <c r="H290" s="9">
        <f t="shared" si="134"/>
        <v>10327.4</v>
      </c>
      <c r="I290" s="9">
        <f t="shared" si="134"/>
        <v>0</v>
      </c>
      <c r="J290" s="9">
        <f t="shared" si="134"/>
        <v>10616.2</v>
      </c>
      <c r="K290" s="9">
        <f t="shared" si="134"/>
        <v>0</v>
      </c>
      <c r="L290" s="9">
        <f t="shared" si="134"/>
        <v>10616.2</v>
      </c>
      <c r="M290" s="9">
        <f t="shared" si="134"/>
        <v>0</v>
      </c>
      <c r="N290" s="9">
        <f t="shared" si="134"/>
        <v>10665.6</v>
      </c>
      <c r="O290" s="81">
        <f t="shared" si="134"/>
        <v>0</v>
      </c>
      <c r="P290" s="81">
        <f t="shared" si="134"/>
        <v>10665.6</v>
      </c>
      <c r="Q290" s="81">
        <f t="shared" si="134"/>
        <v>0</v>
      </c>
    </row>
    <row r="291" spans="1:17" ht="24.75" customHeight="1">
      <c r="A291" s="111" t="s">
        <v>180</v>
      </c>
      <c r="B291" s="112" t="s">
        <v>122</v>
      </c>
      <c r="C291" s="112" t="s">
        <v>113</v>
      </c>
      <c r="D291" s="112" t="s">
        <v>415</v>
      </c>
      <c r="E291" s="112" t="s">
        <v>179</v>
      </c>
      <c r="F291" s="9">
        <f>G291+H291+I291</f>
        <v>10327.4</v>
      </c>
      <c r="G291" s="9"/>
      <c r="H291" s="9">
        <v>10327.4</v>
      </c>
      <c r="I291" s="9"/>
      <c r="J291" s="9">
        <f>K291+L291+M291</f>
        <v>10616.2</v>
      </c>
      <c r="K291" s="9"/>
      <c r="L291" s="9">
        <v>10616.2</v>
      </c>
      <c r="M291" s="9"/>
      <c r="N291" s="9">
        <f>O291+P291+Q291</f>
        <v>10665.6</v>
      </c>
      <c r="O291" s="91"/>
      <c r="P291" s="98">
        <v>10665.6</v>
      </c>
      <c r="Q291" s="91"/>
    </row>
    <row r="292" spans="1:17" ht="99" customHeight="1">
      <c r="A292" s="133" t="s">
        <v>307</v>
      </c>
      <c r="B292" s="112" t="s">
        <v>122</v>
      </c>
      <c r="C292" s="112" t="s">
        <v>113</v>
      </c>
      <c r="D292" s="113" t="s">
        <v>70</v>
      </c>
      <c r="E292" s="112"/>
      <c r="F292" s="9">
        <f aca="true" t="shared" si="135" ref="F292:Q292">F293</f>
        <v>114265.90000000001</v>
      </c>
      <c r="G292" s="9">
        <f t="shared" si="135"/>
        <v>114265.90000000001</v>
      </c>
      <c r="H292" s="9">
        <f t="shared" si="135"/>
        <v>0</v>
      </c>
      <c r="I292" s="9">
        <f t="shared" si="135"/>
        <v>0</v>
      </c>
      <c r="J292" s="9">
        <f t="shared" si="135"/>
        <v>119987.5</v>
      </c>
      <c r="K292" s="9">
        <f t="shared" si="135"/>
        <v>119987.5</v>
      </c>
      <c r="L292" s="9">
        <f t="shared" si="135"/>
        <v>0</v>
      </c>
      <c r="M292" s="9">
        <f t="shared" si="135"/>
        <v>0</v>
      </c>
      <c r="N292" s="9">
        <f t="shared" si="135"/>
        <v>125799.5</v>
      </c>
      <c r="O292" s="81">
        <f t="shared" si="135"/>
        <v>125799.5</v>
      </c>
      <c r="P292" s="81">
        <f t="shared" si="135"/>
        <v>0</v>
      </c>
      <c r="Q292" s="81">
        <f t="shared" si="135"/>
        <v>0</v>
      </c>
    </row>
    <row r="293" spans="1:17" ht="18.75">
      <c r="A293" s="111" t="s">
        <v>180</v>
      </c>
      <c r="B293" s="112" t="s">
        <v>122</v>
      </c>
      <c r="C293" s="112" t="s">
        <v>113</v>
      </c>
      <c r="D293" s="113" t="s">
        <v>70</v>
      </c>
      <c r="E293" s="112" t="s">
        <v>179</v>
      </c>
      <c r="F293" s="9">
        <f>G293+H293+I293</f>
        <v>114265.90000000001</v>
      </c>
      <c r="G293" s="9">
        <f>80284.1+988.6+32993.2</f>
        <v>114265.90000000001</v>
      </c>
      <c r="H293" s="9"/>
      <c r="I293" s="9"/>
      <c r="J293" s="9">
        <f>K293+L293+M293</f>
        <v>119987.5</v>
      </c>
      <c r="K293" s="9">
        <f>85969+988.6+33029.9</f>
        <v>119987.5</v>
      </c>
      <c r="L293" s="9"/>
      <c r="M293" s="9"/>
      <c r="N293" s="9">
        <f>O293+P293+Q293</f>
        <v>125799.5</v>
      </c>
      <c r="O293" s="96">
        <f>91745.4+988.6+33065.5</f>
        <v>125799.5</v>
      </c>
      <c r="P293" s="91"/>
      <c r="Q293" s="91"/>
    </row>
    <row r="294" spans="1:17" ht="62.25" customHeight="1">
      <c r="A294" s="111" t="s">
        <v>274</v>
      </c>
      <c r="B294" s="112" t="s">
        <v>122</v>
      </c>
      <c r="C294" s="112" t="s">
        <v>113</v>
      </c>
      <c r="D294" s="113" t="s">
        <v>83</v>
      </c>
      <c r="E294" s="112"/>
      <c r="F294" s="9">
        <f>F295</f>
        <v>562.5</v>
      </c>
      <c r="G294" s="9">
        <f aca="true" t="shared" si="136" ref="G294:Q294">G295</f>
        <v>450</v>
      </c>
      <c r="H294" s="9">
        <f t="shared" si="136"/>
        <v>112.5</v>
      </c>
      <c r="I294" s="9">
        <f t="shared" si="136"/>
        <v>0</v>
      </c>
      <c r="J294" s="9">
        <f t="shared" si="136"/>
        <v>562.5</v>
      </c>
      <c r="K294" s="9">
        <f t="shared" si="136"/>
        <v>450</v>
      </c>
      <c r="L294" s="9">
        <f t="shared" si="136"/>
        <v>112.5</v>
      </c>
      <c r="M294" s="9">
        <f t="shared" si="136"/>
        <v>0</v>
      </c>
      <c r="N294" s="9">
        <f t="shared" si="136"/>
        <v>562.5</v>
      </c>
      <c r="O294" s="81">
        <f t="shared" si="136"/>
        <v>450</v>
      </c>
      <c r="P294" s="81">
        <f t="shared" si="136"/>
        <v>112.5</v>
      </c>
      <c r="Q294" s="81">
        <f t="shared" si="136"/>
        <v>0</v>
      </c>
    </row>
    <row r="295" spans="1:17" ht="56.25">
      <c r="A295" s="136" t="s">
        <v>659</v>
      </c>
      <c r="B295" s="112" t="s">
        <v>122</v>
      </c>
      <c r="C295" s="112" t="s">
        <v>113</v>
      </c>
      <c r="D295" s="90" t="s">
        <v>623</v>
      </c>
      <c r="E295" s="112"/>
      <c r="F295" s="9">
        <f>F296</f>
        <v>562.5</v>
      </c>
      <c r="G295" s="9">
        <f aca="true" t="shared" si="137" ref="G295:Q295">G296</f>
        <v>450</v>
      </c>
      <c r="H295" s="9">
        <f t="shared" si="137"/>
        <v>112.5</v>
      </c>
      <c r="I295" s="9">
        <f t="shared" si="137"/>
        <v>0</v>
      </c>
      <c r="J295" s="9">
        <f t="shared" si="137"/>
        <v>562.5</v>
      </c>
      <c r="K295" s="9">
        <f t="shared" si="137"/>
        <v>450</v>
      </c>
      <c r="L295" s="9">
        <f t="shared" si="137"/>
        <v>112.5</v>
      </c>
      <c r="M295" s="9">
        <f t="shared" si="137"/>
        <v>0</v>
      </c>
      <c r="N295" s="9">
        <f t="shared" si="137"/>
        <v>562.5</v>
      </c>
      <c r="O295" s="81">
        <f t="shared" si="137"/>
        <v>450</v>
      </c>
      <c r="P295" s="81">
        <f t="shared" si="137"/>
        <v>112.5</v>
      </c>
      <c r="Q295" s="81">
        <f t="shared" si="137"/>
        <v>0</v>
      </c>
    </row>
    <row r="296" spans="1:17" ht="18.75">
      <c r="A296" s="111" t="s">
        <v>180</v>
      </c>
      <c r="B296" s="117" t="s">
        <v>122</v>
      </c>
      <c r="C296" s="117" t="s">
        <v>113</v>
      </c>
      <c r="D296" s="137" t="s">
        <v>623</v>
      </c>
      <c r="E296" s="117" t="s">
        <v>179</v>
      </c>
      <c r="F296" s="9">
        <f>G296+H296+I296</f>
        <v>562.5</v>
      </c>
      <c r="G296" s="9">
        <v>450</v>
      </c>
      <c r="H296" s="9">
        <v>112.5</v>
      </c>
      <c r="I296" s="9"/>
      <c r="J296" s="9">
        <f>K296+L296</f>
        <v>562.5</v>
      </c>
      <c r="K296" s="9">
        <v>450</v>
      </c>
      <c r="L296" s="9">
        <v>112.5</v>
      </c>
      <c r="M296" s="9"/>
      <c r="N296" s="9">
        <f>O296+P296</f>
        <v>562.5</v>
      </c>
      <c r="O296" s="81">
        <v>450</v>
      </c>
      <c r="P296" s="81">
        <v>112.5</v>
      </c>
      <c r="Q296" s="91"/>
    </row>
    <row r="297" spans="1:17" ht="26.25" customHeight="1">
      <c r="A297" s="111" t="s">
        <v>675</v>
      </c>
      <c r="B297" s="117" t="s">
        <v>122</v>
      </c>
      <c r="C297" s="117" t="s">
        <v>113</v>
      </c>
      <c r="D297" s="90" t="s">
        <v>680</v>
      </c>
      <c r="E297" s="112"/>
      <c r="F297" s="9">
        <f>F298</f>
        <v>560.7</v>
      </c>
      <c r="G297" s="9">
        <f aca="true" t="shared" si="138" ref="G297:Q298">G298</f>
        <v>555.1</v>
      </c>
      <c r="H297" s="9">
        <f t="shared" si="138"/>
        <v>5.6</v>
      </c>
      <c r="I297" s="9">
        <f t="shared" si="138"/>
        <v>0</v>
      </c>
      <c r="J297" s="9">
        <f t="shared" si="138"/>
        <v>560.7</v>
      </c>
      <c r="K297" s="9">
        <f t="shared" si="138"/>
        <v>555.1</v>
      </c>
      <c r="L297" s="9">
        <f t="shared" si="138"/>
        <v>5.6</v>
      </c>
      <c r="M297" s="9">
        <f t="shared" si="138"/>
        <v>0</v>
      </c>
      <c r="N297" s="9">
        <f t="shared" si="138"/>
        <v>560.7</v>
      </c>
      <c r="O297" s="81">
        <f t="shared" si="138"/>
        <v>555.1</v>
      </c>
      <c r="P297" s="81">
        <f t="shared" si="138"/>
        <v>5.6</v>
      </c>
      <c r="Q297" s="81">
        <f t="shared" si="138"/>
        <v>0</v>
      </c>
    </row>
    <row r="298" spans="1:17" ht="37.5">
      <c r="A298" s="111" t="s">
        <v>678</v>
      </c>
      <c r="B298" s="117" t="s">
        <v>122</v>
      </c>
      <c r="C298" s="117" t="s">
        <v>113</v>
      </c>
      <c r="D298" s="90" t="s">
        <v>679</v>
      </c>
      <c r="E298" s="112"/>
      <c r="F298" s="9">
        <f>F299</f>
        <v>560.7</v>
      </c>
      <c r="G298" s="9">
        <f t="shared" si="138"/>
        <v>555.1</v>
      </c>
      <c r="H298" s="9">
        <f t="shared" si="138"/>
        <v>5.6</v>
      </c>
      <c r="I298" s="9">
        <f t="shared" si="138"/>
        <v>0</v>
      </c>
      <c r="J298" s="9">
        <f t="shared" si="138"/>
        <v>560.7</v>
      </c>
      <c r="K298" s="9">
        <f t="shared" si="138"/>
        <v>555.1</v>
      </c>
      <c r="L298" s="9">
        <f t="shared" si="138"/>
        <v>5.6</v>
      </c>
      <c r="M298" s="9">
        <f t="shared" si="138"/>
        <v>0</v>
      </c>
      <c r="N298" s="9">
        <f t="shared" si="138"/>
        <v>560.7</v>
      </c>
      <c r="O298" s="81">
        <f t="shared" si="138"/>
        <v>555.1</v>
      </c>
      <c r="P298" s="81">
        <f t="shared" si="138"/>
        <v>5.6</v>
      </c>
      <c r="Q298" s="81">
        <f t="shared" si="138"/>
        <v>0</v>
      </c>
    </row>
    <row r="299" spans="1:17" ht="18.75">
      <c r="A299" s="111" t="s">
        <v>180</v>
      </c>
      <c r="B299" s="112" t="s">
        <v>122</v>
      </c>
      <c r="C299" s="112" t="s">
        <v>113</v>
      </c>
      <c r="D299" s="90" t="s">
        <v>679</v>
      </c>
      <c r="E299" s="112" t="s">
        <v>179</v>
      </c>
      <c r="F299" s="9">
        <f>G299+H299+I299</f>
        <v>560.7</v>
      </c>
      <c r="G299" s="9">
        <v>555.1</v>
      </c>
      <c r="H299" s="9">
        <v>5.6</v>
      </c>
      <c r="I299" s="9"/>
      <c r="J299" s="9">
        <f>K299+L299+M299</f>
        <v>560.7</v>
      </c>
      <c r="K299" s="9">
        <v>555.1</v>
      </c>
      <c r="L299" s="9">
        <v>5.6</v>
      </c>
      <c r="M299" s="9"/>
      <c r="N299" s="9">
        <f>O299+P299+Q299</f>
        <v>560.7</v>
      </c>
      <c r="O299" s="81">
        <v>555.1</v>
      </c>
      <c r="P299" s="81">
        <v>5.6</v>
      </c>
      <c r="Q299" s="91"/>
    </row>
    <row r="300" spans="1:17" ht="18.75">
      <c r="A300" s="87" t="s">
        <v>102</v>
      </c>
      <c r="B300" s="82" t="s">
        <v>122</v>
      </c>
      <c r="C300" s="82" t="s">
        <v>117</v>
      </c>
      <c r="D300" s="82"/>
      <c r="E300" s="82"/>
      <c r="F300" s="11">
        <f aca="true" t="shared" si="139" ref="F300:Q300">F309+F301</f>
        <v>426965.10000000003</v>
      </c>
      <c r="G300" s="11">
        <f t="shared" si="139"/>
        <v>321486.80000000005</v>
      </c>
      <c r="H300" s="11">
        <f t="shared" si="139"/>
        <v>105478.29999999999</v>
      </c>
      <c r="I300" s="11">
        <f t="shared" si="139"/>
        <v>0</v>
      </c>
      <c r="J300" s="11">
        <f t="shared" si="139"/>
        <v>391319.4</v>
      </c>
      <c r="K300" s="11">
        <f t="shared" si="139"/>
        <v>285009.99999999994</v>
      </c>
      <c r="L300" s="11">
        <f t="shared" si="139"/>
        <v>106309.40000000001</v>
      </c>
      <c r="M300" s="11">
        <f t="shared" si="139"/>
        <v>0</v>
      </c>
      <c r="N300" s="11">
        <f t="shared" si="139"/>
        <v>391844.3000000001</v>
      </c>
      <c r="O300" s="81">
        <f t="shared" si="139"/>
        <v>285654.50000000006</v>
      </c>
      <c r="P300" s="81">
        <f t="shared" si="139"/>
        <v>106189.8</v>
      </c>
      <c r="Q300" s="81">
        <f t="shared" si="139"/>
        <v>0</v>
      </c>
    </row>
    <row r="301" spans="1:17" ht="44.25" customHeight="1">
      <c r="A301" s="111" t="s">
        <v>431</v>
      </c>
      <c r="B301" s="112" t="s">
        <v>122</v>
      </c>
      <c r="C301" s="112" t="s">
        <v>117</v>
      </c>
      <c r="D301" s="112" t="s">
        <v>235</v>
      </c>
      <c r="E301" s="112"/>
      <c r="F301" s="9">
        <f aca="true" t="shared" si="140" ref="F301:Q301">F302</f>
        <v>280</v>
      </c>
      <c r="G301" s="9">
        <f t="shared" si="140"/>
        <v>0</v>
      </c>
      <c r="H301" s="9">
        <f t="shared" si="140"/>
        <v>280</v>
      </c>
      <c r="I301" s="9">
        <f t="shared" si="140"/>
        <v>0</v>
      </c>
      <c r="J301" s="9">
        <f t="shared" si="140"/>
        <v>280</v>
      </c>
      <c r="K301" s="9">
        <f t="shared" si="140"/>
        <v>0</v>
      </c>
      <c r="L301" s="9">
        <f t="shared" si="140"/>
        <v>280</v>
      </c>
      <c r="M301" s="9">
        <f t="shared" si="140"/>
        <v>0</v>
      </c>
      <c r="N301" s="9">
        <f t="shared" si="140"/>
        <v>280</v>
      </c>
      <c r="O301" s="81">
        <f t="shared" si="140"/>
        <v>0</v>
      </c>
      <c r="P301" s="81">
        <f t="shared" si="140"/>
        <v>280</v>
      </c>
      <c r="Q301" s="81">
        <f t="shared" si="140"/>
        <v>0</v>
      </c>
    </row>
    <row r="302" spans="1:17" ht="41.25" customHeight="1">
      <c r="A302" s="111" t="s">
        <v>432</v>
      </c>
      <c r="B302" s="112" t="s">
        <v>122</v>
      </c>
      <c r="C302" s="112" t="s">
        <v>117</v>
      </c>
      <c r="D302" s="112" t="s">
        <v>236</v>
      </c>
      <c r="E302" s="112"/>
      <c r="F302" s="9">
        <f aca="true" t="shared" si="141" ref="F302:Q302">F303+F306</f>
        <v>280</v>
      </c>
      <c r="G302" s="9">
        <f t="shared" si="141"/>
        <v>0</v>
      </c>
      <c r="H302" s="9">
        <f t="shared" si="141"/>
        <v>280</v>
      </c>
      <c r="I302" s="9">
        <f t="shared" si="141"/>
        <v>0</v>
      </c>
      <c r="J302" s="9">
        <f t="shared" si="141"/>
        <v>280</v>
      </c>
      <c r="K302" s="9">
        <f t="shared" si="141"/>
        <v>0</v>
      </c>
      <c r="L302" s="9">
        <f t="shared" si="141"/>
        <v>280</v>
      </c>
      <c r="M302" s="9">
        <f t="shared" si="141"/>
        <v>0</v>
      </c>
      <c r="N302" s="9">
        <f t="shared" si="141"/>
        <v>280</v>
      </c>
      <c r="O302" s="81">
        <f t="shared" si="141"/>
        <v>0</v>
      </c>
      <c r="P302" s="81">
        <f t="shared" si="141"/>
        <v>280</v>
      </c>
      <c r="Q302" s="81">
        <f t="shared" si="141"/>
        <v>0</v>
      </c>
    </row>
    <row r="303" spans="1:17" ht="43.5" customHeight="1">
      <c r="A303" s="111" t="s">
        <v>354</v>
      </c>
      <c r="B303" s="112" t="s">
        <v>122</v>
      </c>
      <c r="C303" s="112" t="s">
        <v>117</v>
      </c>
      <c r="D303" s="112" t="s">
        <v>355</v>
      </c>
      <c r="E303" s="112"/>
      <c r="F303" s="9">
        <f aca="true" t="shared" si="142" ref="F303:Q304">F304</f>
        <v>80</v>
      </c>
      <c r="G303" s="9">
        <f t="shared" si="142"/>
        <v>0</v>
      </c>
      <c r="H303" s="9">
        <f t="shared" si="142"/>
        <v>80</v>
      </c>
      <c r="I303" s="9">
        <f t="shared" si="142"/>
        <v>0</v>
      </c>
      <c r="J303" s="9">
        <f t="shared" si="142"/>
        <v>80</v>
      </c>
      <c r="K303" s="9">
        <f t="shared" si="142"/>
        <v>0</v>
      </c>
      <c r="L303" s="9">
        <f t="shared" si="142"/>
        <v>80</v>
      </c>
      <c r="M303" s="9">
        <f t="shared" si="142"/>
        <v>0</v>
      </c>
      <c r="N303" s="9">
        <f t="shared" si="142"/>
        <v>80</v>
      </c>
      <c r="O303" s="81">
        <f t="shared" si="142"/>
        <v>0</v>
      </c>
      <c r="P303" s="81">
        <f t="shared" si="142"/>
        <v>80</v>
      </c>
      <c r="Q303" s="81">
        <f t="shared" si="142"/>
        <v>0</v>
      </c>
    </row>
    <row r="304" spans="1:17" ht="19.5" customHeight="1">
      <c r="A304" s="111" t="s">
        <v>211</v>
      </c>
      <c r="B304" s="112" t="s">
        <v>122</v>
      </c>
      <c r="C304" s="112" t="s">
        <v>117</v>
      </c>
      <c r="D304" s="112" t="s">
        <v>356</v>
      </c>
      <c r="E304" s="112"/>
      <c r="F304" s="9">
        <f t="shared" si="142"/>
        <v>80</v>
      </c>
      <c r="G304" s="9">
        <f t="shared" si="142"/>
        <v>0</v>
      </c>
      <c r="H304" s="9">
        <f t="shared" si="142"/>
        <v>80</v>
      </c>
      <c r="I304" s="9">
        <f t="shared" si="142"/>
        <v>0</v>
      </c>
      <c r="J304" s="9">
        <f t="shared" si="142"/>
        <v>80</v>
      </c>
      <c r="K304" s="9">
        <f t="shared" si="142"/>
        <v>0</v>
      </c>
      <c r="L304" s="9">
        <f t="shared" si="142"/>
        <v>80</v>
      </c>
      <c r="M304" s="9">
        <f t="shared" si="142"/>
        <v>0</v>
      </c>
      <c r="N304" s="9">
        <f t="shared" si="142"/>
        <v>80</v>
      </c>
      <c r="O304" s="81">
        <f t="shared" si="142"/>
        <v>0</v>
      </c>
      <c r="P304" s="81">
        <f t="shared" si="142"/>
        <v>80</v>
      </c>
      <c r="Q304" s="81">
        <f t="shared" si="142"/>
        <v>0</v>
      </c>
    </row>
    <row r="305" spans="1:17" ht="18.75">
      <c r="A305" s="111" t="s">
        <v>180</v>
      </c>
      <c r="B305" s="112" t="s">
        <v>122</v>
      </c>
      <c r="C305" s="112" t="s">
        <v>117</v>
      </c>
      <c r="D305" s="112" t="s">
        <v>356</v>
      </c>
      <c r="E305" s="112" t="s">
        <v>179</v>
      </c>
      <c r="F305" s="9">
        <f>G305+H305+I305</f>
        <v>80</v>
      </c>
      <c r="G305" s="9"/>
      <c r="H305" s="9">
        <v>80</v>
      </c>
      <c r="I305" s="9"/>
      <c r="J305" s="9">
        <f>K305+L305+M305</f>
        <v>80</v>
      </c>
      <c r="K305" s="9"/>
      <c r="L305" s="9">
        <v>80</v>
      </c>
      <c r="M305" s="9"/>
      <c r="N305" s="9">
        <f>O305+P305+Q305</f>
        <v>80</v>
      </c>
      <c r="O305" s="81"/>
      <c r="P305" s="81">
        <v>80</v>
      </c>
      <c r="Q305" s="81"/>
    </row>
    <row r="306" spans="1:17" ht="42.75" customHeight="1">
      <c r="A306" s="111" t="s">
        <v>386</v>
      </c>
      <c r="B306" s="112" t="s">
        <v>122</v>
      </c>
      <c r="C306" s="112" t="s">
        <v>117</v>
      </c>
      <c r="D306" s="112" t="s">
        <v>352</v>
      </c>
      <c r="E306" s="112"/>
      <c r="F306" s="9">
        <f aca="true" t="shared" si="143" ref="F306:Q307">F307</f>
        <v>200</v>
      </c>
      <c r="G306" s="9">
        <f t="shared" si="143"/>
        <v>0</v>
      </c>
      <c r="H306" s="9">
        <f t="shared" si="143"/>
        <v>200</v>
      </c>
      <c r="I306" s="9">
        <f t="shared" si="143"/>
        <v>0</v>
      </c>
      <c r="J306" s="9">
        <f t="shared" si="143"/>
        <v>200</v>
      </c>
      <c r="K306" s="9">
        <f t="shared" si="143"/>
        <v>0</v>
      </c>
      <c r="L306" s="9">
        <f t="shared" si="143"/>
        <v>200</v>
      </c>
      <c r="M306" s="9">
        <f t="shared" si="143"/>
        <v>0</v>
      </c>
      <c r="N306" s="9">
        <f t="shared" si="143"/>
        <v>200</v>
      </c>
      <c r="O306" s="81">
        <f t="shared" si="143"/>
        <v>0</v>
      </c>
      <c r="P306" s="81">
        <f t="shared" si="143"/>
        <v>200</v>
      </c>
      <c r="Q306" s="81">
        <f t="shared" si="143"/>
        <v>0</v>
      </c>
    </row>
    <row r="307" spans="1:17" ht="22.5" customHeight="1">
      <c r="A307" s="111" t="s">
        <v>211</v>
      </c>
      <c r="B307" s="112" t="s">
        <v>122</v>
      </c>
      <c r="C307" s="112" t="s">
        <v>117</v>
      </c>
      <c r="D307" s="112" t="s">
        <v>353</v>
      </c>
      <c r="E307" s="112"/>
      <c r="F307" s="9">
        <f t="shared" si="143"/>
        <v>200</v>
      </c>
      <c r="G307" s="9">
        <f t="shared" si="143"/>
        <v>0</v>
      </c>
      <c r="H307" s="9">
        <f t="shared" si="143"/>
        <v>200</v>
      </c>
      <c r="I307" s="9">
        <f t="shared" si="143"/>
        <v>0</v>
      </c>
      <c r="J307" s="9">
        <f t="shared" si="143"/>
        <v>200</v>
      </c>
      <c r="K307" s="9">
        <f t="shared" si="143"/>
        <v>0</v>
      </c>
      <c r="L307" s="9">
        <f t="shared" si="143"/>
        <v>200</v>
      </c>
      <c r="M307" s="9">
        <f t="shared" si="143"/>
        <v>0</v>
      </c>
      <c r="N307" s="9">
        <f t="shared" si="143"/>
        <v>200</v>
      </c>
      <c r="O307" s="81">
        <f t="shared" si="143"/>
        <v>0</v>
      </c>
      <c r="P307" s="81">
        <f t="shared" si="143"/>
        <v>200</v>
      </c>
      <c r="Q307" s="81">
        <f t="shared" si="143"/>
        <v>0</v>
      </c>
    </row>
    <row r="308" spans="1:17" ht="29.25" customHeight="1">
      <c r="A308" s="111" t="s">
        <v>180</v>
      </c>
      <c r="B308" s="112" t="s">
        <v>122</v>
      </c>
      <c r="C308" s="112" t="s">
        <v>117</v>
      </c>
      <c r="D308" s="112" t="s">
        <v>353</v>
      </c>
      <c r="E308" s="112" t="s">
        <v>179</v>
      </c>
      <c r="F308" s="9">
        <f>G308+H308+I308</f>
        <v>200</v>
      </c>
      <c r="G308" s="9"/>
      <c r="H308" s="9">
        <v>200</v>
      </c>
      <c r="I308" s="9"/>
      <c r="J308" s="9">
        <f>K308+L308+M308</f>
        <v>200</v>
      </c>
      <c r="K308" s="9"/>
      <c r="L308" s="9">
        <v>200</v>
      </c>
      <c r="M308" s="9"/>
      <c r="N308" s="9">
        <f>O308+P308+Q308</f>
        <v>200</v>
      </c>
      <c r="O308" s="81"/>
      <c r="P308" s="81">
        <v>200</v>
      </c>
      <c r="Q308" s="81"/>
    </row>
    <row r="309" spans="1:17" ht="42.75" customHeight="1">
      <c r="A309" s="111" t="s">
        <v>461</v>
      </c>
      <c r="B309" s="112" t="s">
        <v>122</v>
      </c>
      <c r="C309" s="112" t="s">
        <v>117</v>
      </c>
      <c r="D309" s="113" t="s">
        <v>266</v>
      </c>
      <c r="E309" s="112"/>
      <c r="F309" s="9">
        <f aca="true" t="shared" si="144" ref="F309:Q309">F310</f>
        <v>426685.10000000003</v>
      </c>
      <c r="G309" s="9">
        <f t="shared" si="144"/>
        <v>321486.80000000005</v>
      </c>
      <c r="H309" s="9">
        <f t="shared" si="144"/>
        <v>105198.29999999999</v>
      </c>
      <c r="I309" s="9">
        <f t="shared" si="144"/>
        <v>0</v>
      </c>
      <c r="J309" s="9">
        <f t="shared" si="144"/>
        <v>391039.4</v>
      </c>
      <c r="K309" s="9">
        <f t="shared" si="144"/>
        <v>285009.99999999994</v>
      </c>
      <c r="L309" s="9">
        <f t="shared" si="144"/>
        <v>106029.40000000001</v>
      </c>
      <c r="M309" s="9">
        <f t="shared" si="144"/>
        <v>0</v>
      </c>
      <c r="N309" s="9">
        <f t="shared" si="144"/>
        <v>391564.3000000001</v>
      </c>
      <c r="O309" s="81">
        <f t="shared" si="144"/>
        <v>285654.50000000006</v>
      </c>
      <c r="P309" s="81">
        <f t="shared" si="144"/>
        <v>105909.8</v>
      </c>
      <c r="Q309" s="81">
        <f t="shared" si="144"/>
        <v>0</v>
      </c>
    </row>
    <row r="310" spans="1:17" ht="25.5" customHeight="1">
      <c r="A310" s="138" t="s">
        <v>18</v>
      </c>
      <c r="B310" s="112" t="s">
        <v>122</v>
      </c>
      <c r="C310" s="112" t="s">
        <v>117</v>
      </c>
      <c r="D310" s="113" t="s">
        <v>267</v>
      </c>
      <c r="E310" s="112"/>
      <c r="F310" s="9">
        <f>F311+F322+F325+F330+F342+F345+F351+F335+F354+F348</f>
        <v>426685.10000000003</v>
      </c>
      <c r="G310" s="9">
        <f aca="true" t="shared" si="145" ref="G310:Q310">G311+G322+G325+G330+G342+G345+G351+G335+G354+G348</f>
        <v>321486.80000000005</v>
      </c>
      <c r="H310" s="9">
        <f t="shared" si="145"/>
        <v>105198.29999999999</v>
      </c>
      <c r="I310" s="9">
        <f t="shared" si="145"/>
        <v>0</v>
      </c>
      <c r="J310" s="9">
        <f t="shared" si="145"/>
        <v>391039.4</v>
      </c>
      <c r="K310" s="9">
        <f t="shared" si="145"/>
        <v>285009.99999999994</v>
      </c>
      <c r="L310" s="9">
        <f t="shared" si="145"/>
        <v>106029.40000000001</v>
      </c>
      <c r="M310" s="9">
        <f t="shared" si="145"/>
        <v>0</v>
      </c>
      <c r="N310" s="9">
        <f t="shared" si="145"/>
        <v>391564.3000000001</v>
      </c>
      <c r="O310" s="81">
        <f t="shared" si="145"/>
        <v>285654.50000000006</v>
      </c>
      <c r="P310" s="81">
        <f t="shared" si="145"/>
        <v>105909.8</v>
      </c>
      <c r="Q310" s="81">
        <f t="shared" si="145"/>
        <v>0</v>
      </c>
    </row>
    <row r="311" spans="1:17" ht="66.75" customHeight="1">
      <c r="A311" s="138" t="s">
        <v>278</v>
      </c>
      <c r="B311" s="112" t="s">
        <v>122</v>
      </c>
      <c r="C311" s="112" t="s">
        <v>117</v>
      </c>
      <c r="D311" s="113" t="s">
        <v>268</v>
      </c>
      <c r="E311" s="112"/>
      <c r="F311" s="9">
        <f>F312+F318+F316+F314+F320</f>
        <v>328504.6</v>
      </c>
      <c r="G311" s="9">
        <f aca="true" t="shared" si="146" ref="G311:Q311">G312+G318+G316+G314+G320</f>
        <v>233798.3</v>
      </c>
      <c r="H311" s="9">
        <f t="shared" si="146"/>
        <v>94706.29999999999</v>
      </c>
      <c r="I311" s="9">
        <f t="shared" si="146"/>
        <v>0</v>
      </c>
      <c r="J311" s="9">
        <f t="shared" si="146"/>
        <v>343855.49999999994</v>
      </c>
      <c r="K311" s="9">
        <f t="shared" si="146"/>
        <v>244758.89999999997</v>
      </c>
      <c r="L311" s="9">
        <f t="shared" si="146"/>
        <v>99096.6</v>
      </c>
      <c r="M311" s="9">
        <f t="shared" si="146"/>
        <v>0</v>
      </c>
      <c r="N311" s="9">
        <f t="shared" si="146"/>
        <v>356926.10000000003</v>
      </c>
      <c r="O311" s="81">
        <f t="shared" si="146"/>
        <v>257846</v>
      </c>
      <c r="P311" s="81">
        <f t="shared" si="146"/>
        <v>99080.1</v>
      </c>
      <c r="Q311" s="81">
        <f t="shared" si="146"/>
        <v>0</v>
      </c>
    </row>
    <row r="312" spans="1:17" ht="25.5" customHeight="1">
      <c r="A312" s="111" t="s">
        <v>202</v>
      </c>
      <c r="B312" s="112" t="s">
        <v>122</v>
      </c>
      <c r="C312" s="112" t="s">
        <v>117</v>
      </c>
      <c r="D312" s="113" t="s">
        <v>19</v>
      </c>
      <c r="E312" s="112"/>
      <c r="F312" s="9">
        <f aca="true" t="shared" si="147" ref="F312:Q312">F313</f>
        <v>72052.8</v>
      </c>
      <c r="G312" s="9">
        <f t="shared" si="147"/>
        <v>0</v>
      </c>
      <c r="H312" s="9">
        <f t="shared" si="147"/>
        <v>72052.8</v>
      </c>
      <c r="I312" s="9">
        <f t="shared" si="147"/>
        <v>0</v>
      </c>
      <c r="J312" s="9">
        <f t="shared" si="147"/>
        <v>75872.3</v>
      </c>
      <c r="K312" s="9">
        <f t="shared" si="147"/>
        <v>0</v>
      </c>
      <c r="L312" s="9">
        <f t="shared" si="147"/>
        <v>75872.3</v>
      </c>
      <c r="M312" s="9">
        <f t="shared" si="147"/>
        <v>0</v>
      </c>
      <c r="N312" s="9">
        <f t="shared" si="147"/>
        <v>75804.2</v>
      </c>
      <c r="O312" s="81">
        <f t="shared" si="147"/>
        <v>0</v>
      </c>
      <c r="P312" s="81">
        <f t="shared" si="147"/>
        <v>75804.2</v>
      </c>
      <c r="Q312" s="81">
        <f t="shared" si="147"/>
        <v>0</v>
      </c>
    </row>
    <row r="313" spans="1:17" ht="18.75">
      <c r="A313" s="111" t="s">
        <v>180</v>
      </c>
      <c r="B313" s="112" t="s">
        <v>122</v>
      </c>
      <c r="C313" s="112" t="s">
        <v>117</v>
      </c>
      <c r="D313" s="113" t="s">
        <v>19</v>
      </c>
      <c r="E313" s="112" t="s">
        <v>179</v>
      </c>
      <c r="F313" s="9">
        <f>G313+H313+I313</f>
        <v>72052.8</v>
      </c>
      <c r="G313" s="9"/>
      <c r="H313" s="9">
        <v>72052.8</v>
      </c>
      <c r="I313" s="9"/>
      <c r="J313" s="9">
        <f>K313+L313+M313</f>
        <v>75872.3</v>
      </c>
      <c r="K313" s="9"/>
      <c r="L313" s="9">
        <v>75872.3</v>
      </c>
      <c r="M313" s="9"/>
      <c r="N313" s="9">
        <f>O313+P313+Q313</f>
        <v>75804.2</v>
      </c>
      <c r="O313" s="91"/>
      <c r="P313" s="85">
        <v>75804.2</v>
      </c>
      <c r="Q313" s="91"/>
    </row>
    <row r="314" spans="1:17" ht="136.5" customHeight="1">
      <c r="A314" s="111" t="s">
        <v>565</v>
      </c>
      <c r="B314" s="112" t="s">
        <v>122</v>
      </c>
      <c r="C314" s="112" t="s">
        <v>117</v>
      </c>
      <c r="D314" s="113" t="s">
        <v>564</v>
      </c>
      <c r="E314" s="112"/>
      <c r="F314" s="9">
        <f aca="true" t="shared" si="148" ref="F314:Q314">F315</f>
        <v>15901.3</v>
      </c>
      <c r="G314" s="9">
        <f t="shared" si="148"/>
        <v>15901.3</v>
      </c>
      <c r="H314" s="9">
        <f t="shared" si="148"/>
        <v>0</v>
      </c>
      <c r="I314" s="9">
        <f t="shared" si="148"/>
        <v>0</v>
      </c>
      <c r="J314" s="9">
        <f t="shared" si="148"/>
        <v>15901.3</v>
      </c>
      <c r="K314" s="9">
        <f t="shared" si="148"/>
        <v>15901.3</v>
      </c>
      <c r="L314" s="9">
        <f t="shared" si="148"/>
        <v>0</v>
      </c>
      <c r="M314" s="9">
        <f t="shared" si="148"/>
        <v>0</v>
      </c>
      <c r="N314" s="9">
        <f t="shared" si="148"/>
        <v>15901.3</v>
      </c>
      <c r="O314" s="81">
        <f t="shared" si="148"/>
        <v>15901.3</v>
      </c>
      <c r="P314" s="81">
        <f t="shared" si="148"/>
        <v>0</v>
      </c>
      <c r="Q314" s="81">
        <f t="shared" si="148"/>
        <v>0</v>
      </c>
    </row>
    <row r="315" spans="1:17" ht="18.75">
      <c r="A315" s="111" t="s">
        <v>180</v>
      </c>
      <c r="B315" s="112" t="s">
        <v>122</v>
      </c>
      <c r="C315" s="112" t="s">
        <v>117</v>
      </c>
      <c r="D315" s="113" t="s">
        <v>564</v>
      </c>
      <c r="E315" s="112" t="s">
        <v>179</v>
      </c>
      <c r="F315" s="9">
        <f>G315+H315+I315</f>
        <v>15901.3</v>
      </c>
      <c r="G315" s="9">
        <v>15901.3</v>
      </c>
      <c r="H315" s="9"/>
      <c r="I315" s="9"/>
      <c r="J315" s="9">
        <f>K315+L315+M315</f>
        <v>15901.3</v>
      </c>
      <c r="K315" s="9">
        <v>15901.3</v>
      </c>
      <c r="L315" s="9"/>
      <c r="M315" s="9"/>
      <c r="N315" s="9">
        <f>O315+P315+Q315</f>
        <v>15901.3</v>
      </c>
      <c r="O315" s="81">
        <v>15901.3</v>
      </c>
      <c r="P315" s="85"/>
      <c r="Q315" s="85"/>
    </row>
    <row r="316" spans="1:17" ht="40.5" customHeight="1">
      <c r="A316" s="114" t="s">
        <v>685</v>
      </c>
      <c r="B316" s="112" t="s">
        <v>122</v>
      </c>
      <c r="C316" s="112" t="s">
        <v>117</v>
      </c>
      <c r="D316" s="112" t="s">
        <v>416</v>
      </c>
      <c r="E316" s="112"/>
      <c r="F316" s="9">
        <f aca="true" t="shared" si="149" ref="F316:Q316">F317</f>
        <v>22608.6</v>
      </c>
      <c r="G316" s="9">
        <f t="shared" si="149"/>
        <v>0</v>
      </c>
      <c r="H316" s="9">
        <f t="shared" si="149"/>
        <v>22608.6</v>
      </c>
      <c r="I316" s="9">
        <f t="shared" si="149"/>
        <v>0</v>
      </c>
      <c r="J316" s="9">
        <f t="shared" si="149"/>
        <v>23224.3</v>
      </c>
      <c r="K316" s="9">
        <f t="shared" si="149"/>
        <v>0</v>
      </c>
      <c r="L316" s="9">
        <f t="shared" si="149"/>
        <v>23224.3</v>
      </c>
      <c r="M316" s="9">
        <f t="shared" si="149"/>
        <v>0</v>
      </c>
      <c r="N316" s="9">
        <f t="shared" si="149"/>
        <v>23275.9</v>
      </c>
      <c r="O316" s="81">
        <f t="shared" si="149"/>
        <v>0</v>
      </c>
      <c r="P316" s="81">
        <f t="shared" si="149"/>
        <v>23275.9</v>
      </c>
      <c r="Q316" s="81">
        <f t="shared" si="149"/>
        <v>0</v>
      </c>
    </row>
    <row r="317" spans="1:17" ht="18.75">
      <c r="A317" s="111" t="s">
        <v>180</v>
      </c>
      <c r="B317" s="112" t="s">
        <v>122</v>
      </c>
      <c r="C317" s="112" t="s">
        <v>117</v>
      </c>
      <c r="D317" s="112" t="s">
        <v>416</v>
      </c>
      <c r="E317" s="112" t="s">
        <v>179</v>
      </c>
      <c r="F317" s="9">
        <f>G317+H317+I317</f>
        <v>22608.6</v>
      </c>
      <c r="G317" s="9"/>
      <c r="H317" s="9">
        <v>22608.6</v>
      </c>
      <c r="I317" s="9"/>
      <c r="J317" s="9">
        <f>K317+L317+M317</f>
        <v>23224.3</v>
      </c>
      <c r="K317" s="9"/>
      <c r="L317" s="9">
        <v>23224.3</v>
      </c>
      <c r="M317" s="9"/>
      <c r="N317" s="9">
        <f>O317+P317+Q317</f>
        <v>23275.9</v>
      </c>
      <c r="O317" s="91"/>
      <c r="P317" s="90">
        <v>23275.9</v>
      </c>
      <c r="Q317" s="91"/>
    </row>
    <row r="318" spans="1:17" ht="99" customHeight="1">
      <c r="A318" s="133" t="s">
        <v>307</v>
      </c>
      <c r="B318" s="112" t="s">
        <v>122</v>
      </c>
      <c r="C318" s="112" t="s">
        <v>117</v>
      </c>
      <c r="D318" s="113" t="s">
        <v>47</v>
      </c>
      <c r="E318" s="112"/>
      <c r="F318" s="9">
        <f aca="true" t="shared" si="150" ref="F318:Q318">F319</f>
        <v>215697</v>
      </c>
      <c r="G318" s="9">
        <f t="shared" si="150"/>
        <v>215697</v>
      </c>
      <c r="H318" s="9">
        <f t="shared" si="150"/>
        <v>0</v>
      </c>
      <c r="I318" s="9">
        <f t="shared" si="150"/>
        <v>0</v>
      </c>
      <c r="J318" s="9">
        <f t="shared" si="150"/>
        <v>228857.59999999998</v>
      </c>
      <c r="K318" s="9">
        <f t="shared" si="150"/>
        <v>228857.59999999998</v>
      </c>
      <c r="L318" s="9">
        <f t="shared" si="150"/>
        <v>0</v>
      </c>
      <c r="M318" s="9">
        <f t="shared" si="150"/>
        <v>0</v>
      </c>
      <c r="N318" s="9">
        <f t="shared" si="150"/>
        <v>241944.7</v>
      </c>
      <c r="O318" s="81">
        <f t="shared" si="150"/>
        <v>241944.7</v>
      </c>
      <c r="P318" s="81">
        <f t="shared" si="150"/>
        <v>0</v>
      </c>
      <c r="Q318" s="81">
        <f t="shared" si="150"/>
        <v>0</v>
      </c>
    </row>
    <row r="319" spans="1:17" ht="18.75">
      <c r="A319" s="111" t="s">
        <v>180</v>
      </c>
      <c r="B319" s="112" t="s">
        <v>122</v>
      </c>
      <c r="C319" s="112" t="s">
        <v>117</v>
      </c>
      <c r="D319" s="113" t="s">
        <v>47</v>
      </c>
      <c r="E319" s="113">
        <v>610</v>
      </c>
      <c r="F319" s="9">
        <f>G319+H319+I319</f>
        <v>215697</v>
      </c>
      <c r="G319" s="9">
        <f>183246.8+5212+27238.2</f>
        <v>215697</v>
      </c>
      <c r="H319" s="9"/>
      <c r="I319" s="9"/>
      <c r="J319" s="9">
        <f>K319+L319+M319</f>
        <v>228857.59999999998</v>
      </c>
      <c r="K319" s="9">
        <f>196370.8+5212+27274.8</f>
        <v>228857.59999999998</v>
      </c>
      <c r="L319" s="9"/>
      <c r="M319" s="9"/>
      <c r="N319" s="9">
        <f>Q319+P319+O319</f>
        <v>241944.7</v>
      </c>
      <c r="O319" s="81">
        <f>209510+5212+27222.7</f>
        <v>241944.7</v>
      </c>
      <c r="P319" s="81"/>
      <c r="Q319" s="81"/>
    </row>
    <row r="320" spans="1:17" ht="41.25" customHeight="1">
      <c r="A320" s="111" t="s">
        <v>647</v>
      </c>
      <c r="B320" s="112" t="s">
        <v>122</v>
      </c>
      <c r="C320" s="112" t="s">
        <v>117</v>
      </c>
      <c r="D320" s="113" t="s">
        <v>646</v>
      </c>
      <c r="E320" s="113"/>
      <c r="F320" s="9">
        <f>F321</f>
        <v>2244.9</v>
      </c>
      <c r="G320" s="9">
        <f aca="true" t="shared" si="151" ref="G320:Q320">G321</f>
        <v>2200</v>
      </c>
      <c r="H320" s="9">
        <f t="shared" si="151"/>
        <v>44.9</v>
      </c>
      <c r="I320" s="9">
        <f t="shared" si="151"/>
        <v>0</v>
      </c>
      <c r="J320" s="9">
        <f t="shared" si="151"/>
        <v>0</v>
      </c>
      <c r="K320" s="9">
        <f t="shared" si="151"/>
        <v>0</v>
      </c>
      <c r="L320" s="9">
        <f t="shared" si="151"/>
        <v>0</v>
      </c>
      <c r="M320" s="9">
        <f t="shared" si="151"/>
        <v>0</v>
      </c>
      <c r="N320" s="9">
        <f t="shared" si="151"/>
        <v>0</v>
      </c>
      <c r="O320" s="81">
        <f t="shared" si="151"/>
        <v>0</v>
      </c>
      <c r="P320" s="81">
        <f t="shared" si="151"/>
        <v>0</v>
      </c>
      <c r="Q320" s="81">
        <f t="shared" si="151"/>
        <v>0</v>
      </c>
    </row>
    <row r="321" spans="1:17" ht="18.75">
      <c r="A321" s="111" t="s">
        <v>180</v>
      </c>
      <c r="B321" s="112" t="s">
        <v>122</v>
      </c>
      <c r="C321" s="112" t="s">
        <v>117</v>
      </c>
      <c r="D321" s="113" t="s">
        <v>646</v>
      </c>
      <c r="E321" s="113">
        <v>610</v>
      </c>
      <c r="F321" s="9">
        <f>G321+H321+I321</f>
        <v>2244.9</v>
      </c>
      <c r="G321" s="9">
        <v>2200</v>
      </c>
      <c r="H321" s="9">
        <v>44.9</v>
      </c>
      <c r="I321" s="9"/>
      <c r="J321" s="9">
        <f>K321+L321+M321</f>
        <v>0</v>
      </c>
      <c r="K321" s="9"/>
      <c r="L321" s="9"/>
      <c r="M321" s="9"/>
      <c r="N321" s="9">
        <f>O321+P321+Q321</f>
        <v>0</v>
      </c>
      <c r="O321" s="81"/>
      <c r="P321" s="81"/>
      <c r="Q321" s="81"/>
    </row>
    <row r="322" spans="1:17" ht="41.25" customHeight="1">
      <c r="A322" s="138" t="s">
        <v>275</v>
      </c>
      <c r="B322" s="112" t="s">
        <v>122</v>
      </c>
      <c r="C322" s="112" t="s">
        <v>117</v>
      </c>
      <c r="D322" s="113" t="s">
        <v>269</v>
      </c>
      <c r="E322" s="113"/>
      <c r="F322" s="9">
        <f>F323</f>
        <v>11201.4</v>
      </c>
      <c r="G322" s="9">
        <f aca="true" t="shared" si="152" ref="G322:Q322">G323</f>
        <v>11201.4</v>
      </c>
      <c r="H322" s="9">
        <f t="shared" si="152"/>
        <v>0</v>
      </c>
      <c r="I322" s="9">
        <f t="shared" si="152"/>
        <v>0</v>
      </c>
      <c r="J322" s="9">
        <f t="shared" si="152"/>
        <v>11201.4</v>
      </c>
      <c r="K322" s="9">
        <f t="shared" si="152"/>
        <v>11201.4</v>
      </c>
      <c r="L322" s="9">
        <f t="shared" si="152"/>
        <v>0</v>
      </c>
      <c r="M322" s="9">
        <f t="shared" si="152"/>
        <v>0</v>
      </c>
      <c r="N322" s="9">
        <f t="shared" si="152"/>
        <v>11201.4</v>
      </c>
      <c r="O322" s="81">
        <f t="shared" si="152"/>
        <v>11201.4</v>
      </c>
      <c r="P322" s="81">
        <f t="shared" si="152"/>
        <v>0</v>
      </c>
      <c r="Q322" s="81">
        <f t="shared" si="152"/>
        <v>0</v>
      </c>
    </row>
    <row r="323" spans="1:17" ht="61.5" customHeight="1">
      <c r="A323" s="111" t="s">
        <v>92</v>
      </c>
      <c r="B323" s="112" t="s">
        <v>122</v>
      </c>
      <c r="C323" s="112" t="s">
        <v>117</v>
      </c>
      <c r="D323" s="113" t="s">
        <v>17</v>
      </c>
      <c r="E323" s="112"/>
      <c r="F323" s="9">
        <f aca="true" t="shared" si="153" ref="F323:Q323">F324</f>
        <v>11201.4</v>
      </c>
      <c r="G323" s="9">
        <f t="shared" si="153"/>
        <v>11201.4</v>
      </c>
      <c r="H323" s="9">
        <f t="shared" si="153"/>
        <v>0</v>
      </c>
      <c r="I323" s="9">
        <f t="shared" si="153"/>
        <v>0</v>
      </c>
      <c r="J323" s="9">
        <f t="shared" si="153"/>
        <v>11201.4</v>
      </c>
      <c r="K323" s="9">
        <f t="shared" si="153"/>
        <v>11201.4</v>
      </c>
      <c r="L323" s="9">
        <f t="shared" si="153"/>
        <v>0</v>
      </c>
      <c r="M323" s="9">
        <f t="shared" si="153"/>
        <v>0</v>
      </c>
      <c r="N323" s="9">
        <f t="shared" si="153"/>
        <v>11201.4</v>
      </c>
      <c r="O323" s="81">
        <f t="shared" si="153"/>
        <v>11201.4</v>
      </c>
      <c r="P323" s="81">
        <f t="shared" si="153"/>
        <v>0</v>
      </c>
      <c r="Q323" s="81">
        <f t="shared" si="153"/>
        <v>0</v>
      </c>
    </row>
    <row r="324" spans="1:17" ht="18.75">
      <c r="A324" s="111" t="s">
        <v>180</v>
      </c>
      <c r="B324" s="112" t="s">
        <v>122</v>
      </c>
      <c r="C324" s="112" t="s">
        <v>117</v>
      </c>
      <c r="D324" s="113" t="s">
        <v>17</v>
      </c>
      <c r="E324" s="112" t="s">
        <v>179</v>
      </c>
      <c r="F324" s="9">
        <f>G324+H324+I324</f>
        <v>11201.4</v>
      </c>
      <c r="G324" s="9">
        <v>11201.4</v>
      </c>
      <c r="H324" s="9"/>
      <c r="I324" s="9"/>
      <c r="J324" s="9">
        <f>K324+L324+M324</f>
        <v>11201.4</v>
      </c>
      <c r="K324" s="9">
        <v>11201.4</v>
      </c>
      <c r="L324" s="9"/>
      <c r="M324" s="9"/>
      <c r="N324" s="9">
        <f>O324+P324+Q324</f>
        <v>11201.4</v>
      </c>
      <c r="O324" s="81">
        <v>11201.4</v>
      </c>
      <c r="P324" s="91"/>
      <c r="Q324" s="91"/>
    </row>
    <row r="325" spans="1:17" ht="60.75" customHeight="1">
      <c r="A325" s="138" t="s">
        <v>274</v>
      </c>
      <c r="B325" s="112" t="s">
        <v>122</v>
      </c>
      <c r="C325" s="112" t="s">
        <v>117</v>
      </c>
      <c r="D325" s="113" t="s">
        <v>48</v>
      </c>
      <c r="E325" s="112"/>
      <c r="F325" s="9">
        <f>F326+F328</f>
        <v>3396.8</v>
      </c>
      <c r="G325" s="9">
        <f aca="true" t="shared" si="154" ref="G325:Q325">G326+G328</f>
        <v>2916.5</v>
      </c>
      <c r="H325" s="9">
        <f t="shared" si="154"/>
        <v>480.3</v>
      </c>
      <c r="I325" s="9">
        <f t="shared" si="154"/>
        <v>0</v>
      </c>
      <c r="J325" s="9">
        <f t="shared" si="154"/>
        <v>3396.8</v>
      </c>
      <c r="K325" s="9">
        <f t="shared" si="154"/>
        <v>2916.5</v>
      </c>
      <c r="L325" s="9">
        <f t="shared" si="154"/>
        <v>480.3</v>
      </c>
      <c r="M325" s="9">
        <f t="shared" si="154"/>
        <v>0</v>
      </c>
      <c r="N325" s="9">
        <f t="shared" si="154"/>
        <v>3396.8</v>
      </c>
      <c r="O325" s="81">
        <f t="shared" si="154"/>
        <v>2916.5</v>
      </c>
      <c r="P325" s="81">
        <f t="shared" si="154"/>
        <v>480.3</v>
      </c>
      <c r="Q325" s="81">
        <f t="shared" si="154"/>
        <v>0</v>
      </c>
    </row>
    <row r="326" spans="1:17" ht="64.5" customHeight="1">
      <c r="A326" s="111" t="s">
        <v>92</v>
      </c>
      <c r="B326" s="112" t="s">
        <v>122</v>
      </c>
      <c r="C326" s="112" t="s">
        <v>117</v>
      </c>
      <c r="D326" s="113" t="s">
        <v>49</v>
      </c>
      <c r="E326" s="112"/>
      <c r="F326" s="9">
        <f aca="true" t="shared" si="155" ref="F326:Q326">F327</f>
        <v>995.5</v>
      </c>
      <c r="G326" s="9">
        <f t="shared" si="155"/>
        <v>995.5</v>
      </c>
      <c r="H326" s="9">
        <f t="shared" si="155"/>
        <v>0</v>
      </c>
      <c r="I326" s="9">
        <f t="shared" si="155"/>
        <v>0</v>
      </c>
      <c r="J326" s="9">
        <f t="shared" si="155"/>
        <v>995.5</v>
      </c>
      <c r="K326" s="9">
        <f t="shared" si="155"/>
        <v>995.5</v>
      </c>
      <c r="L326" s="9">
        <f t="shared" si="155"/>
        <v>0</v>
      </c>
      <c r="M326" s="9">
        <f t="shared" si="155"/>
        <v>0</v>
      </c>
      <c r="N326" s="9">
        <f t="shared" si="155"/>
        <v>995.5</v>
      </c>
      <c r="O326" s="81">
        <f t="shared" si="155"/>
        <v>995.5</v>
      </c>
      <c r="P326" s="81">
        <f t="shared" si="155"/>
        <v>0</v>
      </c>
      <c r="Q326" s="81">
        <f t="shared" si="155"/>
        <v>0</v>
      </c>
    </row>
    <row r="327" spans="1:17" ht="18.75">
      <c r="A327" s="111" t="s">
        <v>180</v>
      </c>
      <c r="B327" s="112" t="s">
        <v>122</v>
      </c>
      <c r="C327" s="112" t="s">
        <v>117</v>
      </c>
      <c r="D327" s="113" t="s">
        <v>49</v>
      </c>
      <c r="E327" s="112" t="s">
        <v>179</v>
      </c>
      <c r="F327" s="9">
        <f>G327+H327+I327</f>
        <v>995.5</v>
      </c>
      <c r="G327" s="9">
        <f>814.2+181.3</f>
        <v>995.5</v>
      </c>
      <c r="H327" s="9"/>
      <c r="I327" s="9"/>
      <c r="J327" s="9">
        <f>K327+L327+M327</f>
        <v>995.5</v>
      </c>
      <c r="K327" s="9">
        <f>814.2+181.3</f>
        <v>995.5</v>
      </c>
      <c r="L327" s="9"/>
      <c r="M327" s="9"/>
      <c r="N327" s="9">
        <f>O327+P327+Q327</f>
        <v>995.5</v>
      </c>
      <c r="O327" s="81">
        <f>814.2+181.3</f>
        <v>995.5</v>
      </c>
      <c r="P327" s="91"/>
      <c r="Q327" s="91"/>
    </row>
    <row r="328" spans="1:17" ht="56.25">
      <c r="A328" s="136" t="s">
        <v>659</v>
      </c>
      <c r="B328" s="112" t="s">
        <v>122</v>
      </c>
      <c r="C328" s="112" t="s">
        <v>117</v>
      </c>
      <c r="D328" s="90" t="s">
        <v>664</v>
      </c>
      <c r="E328" s="112"/>
      <c r="F328" s="9">
        <f>F329</f>
        <v>2401.3</v>
      </c>
      <c r="G328" s="9">
        <f aca="true" t="shared" si="156" ref="G328:Q328">G329</f>
        <v>1921</v>
      </c>
      <c r="H328" s="9">
        <f t="shared" si="156"/>
        <v>480.3</v>
      </c>
      <c r="I328" s="9">
        <f t="shared" si="156"/>
        <v>0</v>
      </c>
      <c r="J328" s="9">
        <f t="shared" si="156"/>
        <v>2401.3</v>
      </c>
      <c r="K328" s="9">
        <f t="shared" si="156"/>
        <v>1921</v>
      </c>
      <c r="L328" s="9">
        <f t="shared" si="156"/>
        <v>480.3</v>
      </c>
      <c r="M328" s="9">
        <f t="shared" si="156"/>
        <v>0</v>
      </c>
      <c r="N328" s="9">
        <f t="shared" si="156"/>
        <v>2401.3</v>
      </c>
      <c r="O328" s="81">
        <f t="shared" si="156"/>
        <v>1921</v>
      </c>
      <c r="P328" s="81">
        <f t="shared" si="156"/>
        <v>480.3</v>
      </c>
      <c r="Q328" s="81">
        <f t="shared" si="156"/>
        <v>0</v>
      </c>
    </row>
    <row r="329" spans="1:17" ht="18.75">
      <c r="A329" s="111" t="s">
        <v>180</v>
      </c>
      <c r="B329" s="112" t="s">
        <v>122</v>
      </c>
      <c r="C329" s="112" t="s">
        <v>117</v>
      </c>
      <c r="D329" s="90" t="s">
        <v>664</v>
      </c>
      <c r="E329" s="112" t="s">
        <v>179</v>
      </c>
      <c r="F329" s="9">
        <f>G329+H329+I329</f>
        <v>2401.3</v>
      </c>
      <c r="G329" s="9">
        <v>1921</v>
      </c>
      <c r="H329" s="9">
        <v>480.3</v>
      </c>
      <c r="I329" s="9"/>
      <c r="J329" s="9">
        <f>K329+L329+M329</f>
        <v>2401.3</v>
      </c>
      <c r="K329" s="9">
        <v>1921</v>
      </c>
      <c r="L329" s="9">
        <v>480.3</v>
      </c>
      <c r="M329" s="9"/>
      <c r="N329" s="9">
        <f>O329+P329+Q329</f>
        <v>2401.3</v>
      </c>
      <c r="O329" s="90">
        <v>1921</v>
      </c>
      <c r="P329" s="91">
        <v>480.3</v>
      </c>
      <c r="Q329" s="91"/>
    </row>
    <row r="330" spans="1:17" ht="63" customHeight="1">
      <c r="A330" s="138" t="s">
        <v>279</v>
      </c>
      <c r="B330" s="112" t="s">
        <v>122</v>
      </c>
      <c r="C330" s="112" t="s">
        <v>117</v>
      </c>
      <c r="D330" s="113" t="s">
        <v>270</v>
      </c>
      <c r="E330" s="112"/>
      <c r="F330" s="9">
        <f aca="true" t="shared" si="157" ref="F330:Q330">F331+F333</f>
        <v>5687.9</v>
      </c>
      <c r="G330" s="9">
        <f t="shared" si="157"/>
        <v>0</v>
      </c>
      <c r="H330" s="9">
        <f t="shared" si="157"/>
        <v>5687.9</v>
      </c>
      <c r="I330" s="9">
        <f t="shared" si="157"/>
        <v>0</v>
      </c>
      <c r="J330" s="9">
        <f t="shared" si="157"/>
        <v>6040.5</v>
      </c>
      <c r="K330" s="9">
        <f t="shared" si="157"/>
        <v>0</v>
      </c>
      <c r="L330" s="9">
        <f t="shared" si="157"/>
        <v>6040.5</v>
      </c>
      <c r="M330" s="9">
        <f t="shared" si="157"/>
        <v>0</v>
      </c>
      <c r="N330" s="9">
        <f t="shared" si="157"/>
        <v>6096</v>
      </c>
      <c r="O330" s="81">
        <f t="shared" si="157"/>
        <v>0</v>
      </c>
      <c r="P330" s="81">
        <f t="shared" si="157"/>
        <v>6096</v>
      </c>
      <c r="Q330" s="81">
        <f t="shared" si="157"/>
        <v>0</v>
      </c>
    </row>
    <row r="331" spans="1:17" ht="60" customHeight="1">
      <c r="A331" s="111" t="s">
        <v>280</v>
      </c>
      <c r="B331" s="112" t="s">
        <v>122</v>
      </c>
      <c r="C331" s="112" t="s">
        <v>117</v>
      </c>
      <c r="D331" s="113" t="s">
        <v>50</v>
      </c>
      <c r="E331" s="112"/>
      <c r="F331" s="9">
        <f aca="true" t="shared" si="158" ref="F331:Q331">F332</f>
        <v>4141.8</v>
      </c>
      <c r="G331" s="9">
        <f t="shared" si="158"/>
        <v>0</v>
      </c>
      <c r="H331" s="9">
        <f t="shared" si="158"/>
        <v>4141.8</v>
      </c>
      <c r="I331" s="9">
        <f t="shared" si="158"/>
        <v>0</v>
      </c>
      <c r="J331" s="9">
        <f t="shared" si="158"/>
        <v>4431.8</v>
      </c>
      <c r="K331" s="9">
        <f t="shared" si="158"/>
        <v>0</v>
      </c>
      <c r="L331" s="9">
        <f t="shared" si="158"/>
        <v>4431.8</v>
      </c>
      <c r="M331" s="9">
        <f t="shared" si="158"/>
        <v>0</v>
      </c>
      <c r="N331" s="9">
        <f t="shared" si="158"/>
        <v>4423</v>
      </c>
      <c r="O331" s="81">
        <f t="shared" si="158"/>
        <v>0</v>
      </c>
      <c r="P331" s="81">
        <f t="shared" si="158"/>
        <v>4423</v>
      </c>
      <c r="Q331" s="81">
        <f t="shared" si="158"/>
        <v>0</v>
      </c>
    </row>
    <row r="332" spans="1:17" ht="21.75" customHeight="1">
      <c r="A332" s="111" t="s">
        <v>180</v>
      </c>
      <c r="B332" s="112" t="s">
        <v>122</v>
      </c>
      <c r="C332" s="112" t="s">
        <v>117</v>
      </c>
      <c r="D332" s="113" t="s">
        <v>50</v>
      </c>
      <c r="E332" s="112" t="s">
        <v>179</v>
      </c>
      <c r="F332" s="9">
        <f>G332+H332+I332</f>
        <v>4141.8</v>
      </c>
      <c r="G332" s="9"/>
      <c r="H332" s="9">
        <v>4141.8</v>
      </c>
      <c r="I332" s="9"/>
      <c r="J332" s="9">
        <f>K332+L332+M332</f>
        <v>4431.8</v>
      </c>
      <c r="K332" s="9"/>
      <c r="L332" s="9">
        <v>4431.8</v>
      </c>
      <c r="M332" s="9"/>
      <c r="N332" s="9">
        <f>O332+P332+Q332</f>
        <v>4423</v>
      </c>
      <c r="O332" s="91"/>
      <c r="P332" s="99">
        <v>4423</v>
      </c>
      <c r="Q332" s="91"/>
    </row>
    <row r="333" spans="1:17" ht="40.5" customHeight="1">
      <c r="A333" s="114" t="s">
        <v>685</v>
      </c>
      <c r="B333" s="112" t="s">
        <v>122</v>
      </c>
      <c r="C333" s="112" t="s">
        <v>117</v>
      </c>
      <c r="D333" s="112" t="s">
        <v>417</v>
      </c>
      <c r="E333" s="112"/>
      <c r="F333" s="9">
        <f aca="true" t="shared" si="159" ref="F333:Q333">F334</f>
        <v>1546.1</v>
      </c>
      <c r="G333" s="9">
        <f t="shared" si="159"/>
        <v>0</v>
      </c>
      <c r="H333" s="9">
        <f t="shared" si="159"/>
        <v>1546.1</v>
      </c>
      <c r="I333" s="9">
        <f t="shared" si="159"/>
        <v>0</v>
      </c>
      <c r="J333" s="9">
        <f t="shared" si="159"/>
        <v>1608.7</v>
      </c>
      <c r="K333" s="9">
        <f t="shared" si="159"/>
        <v>0</v>
      </c>
      <c r="L333" s="9">
        <f t="shared" si="159"/>
        <v>1608.7</v>
      </c>
      <c r="M333" s="9">
        <f t="shared" si="159"/>
        <v>0</v>
      </c>
      <c r="N333" s="9">
        <f t="shared" si="159"/>
        <v>1673</v>
      </c>
      <c r="O333" s="81">
        <f t="shared" si="159"/>
        <v>0</v>
      </c>
      <c r="P333" s="81">
        <f t="shared" si="159"/>
        <v>1673</v>
      </c>
      <c r="Q333" s="81">
        <f t="shared" si="159"/>
        <v>0</v>
      </c>
    </row>
    <row r="334" spans="1:17" ht="18.75">
      <c r="A334" s="111" t="s">
        <v>180</v>
      </c>
      <c r="B334" s="112" t="s">
        <v>122</v>
      </c>
      <c r="C334" s="112" t="s">
        <v>117</v>
      </c>
      <c r="D334" s="112" t="s">
        <v>417</v>
      </c>
      <c r="E334" s="112" t="s">
        <v>179</v>
      </c>
      <c r="F334" s="9">
        <f>G334+H334+I334</f>
        <v>1546.1</v>
      </c>
      <c r="G334" s="9"/>
      <c r="H334" s="9">
        <v>1546.1</v>
      </c>
      <c r="I334" s="9"/>
      <c r="J334" s="9">
        <f>K334+L334+M334</f>
        <v>1608.7</v>
      </c>
      <c r="K334" s="9"/>
      <c r="L334" s="9">
        <v>1608.7</v>
      </c>
      <c r="M334" s="9"/>
      <c r="N334" s="9">
        <f>O334+P334+Q334</f>
        <v>1673</v>
      </c>
      <c r="O334" s="91"/>
      <c r="P334" s="90">
        <v>1673</v>
      </c>
      <c r="Q334" s="91"/>
    </row>
    <row r="335" spans="1:17" ht="45" customHeight="1">
      <c r="A335" s="111" t="s">
        <v>602</v>
      </c>
      <c r="B335" s="112" t="s">
        <v>122</v>
      </c>
      <c r="C335" s="112" t="s">
        <v>117</v>
      </c>
      <c r="D335" s="113" t="s">
        <v>398</v>
      </c>
      <c r="E335" s="112"/>
      <c r="F335" s="9">
        <f aca="true" t="shared" si="160" ref="F335:Q335">F336+F338+F340</f>
        <v>58288</v>
      </c>
      <c r="G335" s="9">
        <f t="shared" si="160"/>
        <v>54363</v>
      </c>
      <c r="H335" s="9">
        <f t="shared" si="160"/>
        <v>3925</v>
      </c>
      <c r="I335" s="9">
        <f t="shared" si="160"/>
        <v>0</v>
      </c>
      <c r="J335" s="9">
        <f t="shared" si="160"/>
        <v>0</v>
      </c>
      <c r="K335" s="9">
        <f t="shared" si="160"/>
        <v>0</v>
      </c>
      <c r="L335" s="9">
        <f t="shared" si="160"/>
        <v>0</v>
      </c>
      <c r="M335" s="9">
        <f t="shared" si="160"/>
        <v>0</v>
      </c>
      <c r="N335" s="9">
        <f t="shared" si="160"/>
        <v>0</v>
      </c>
      <c r="O335" s="81">
        <f t="shared" si="160"/>
        <v>0</v>
      </c>
      <c r="P335" s="81">
        <f t="shared" si="160"/>
        <v>0</v>
      </c>
      <c r="Q335" s="81">
        <f t="shared" si="160"/>
        <v>0</v>
      </c>
    </row>
    <row r="336" spans="1:17" ht="65.25" customHeight="1">
      <c r="A336" s="139" t="s">
        <v>601</v>
      </c>
      <c r="B336" s="112" t="s">
        <v>122</v>
      </c>
      <c r="C336" s="112" t="s">
        <v>117</v>
      </c>
      <c r="D336" s="113" t="s">
        <v>504</v>
      </c>
      <c r="E336" s="112"/>
      <c r="F336" s="9">
        <f aca="true" t="shared" si="161" ref="F336:Q336">F337</f>
        <v>2933.8</v>
      </c>
      <c r="G336" s="9">
        <f t="shared" si="161"/>
        <v>0</v>
      </c>
      <c r="H336" s="9">
        <f t="shared" si="161"/>
        <v>2933.8</v>
      </c>
      <c r="I336" s="9">
        <f t="shared" si="161"/>
        <v>0</v>
      </c>
      <c r="J336" s="9">
        <f t="shared" si="161"/>
        <v>0</v>
      </c>
      <c r="K336" s="9">
        <f t="shared" si="161"/>
        <v>0</v>
      </c>
      <c r="L336" s="9">
        <f t="shared" si="161"/>
        <v>0</v>
      </c>
      <c r="M336" s="9">
        <f t="shared" si="161"/>
        <v>0</v>
      </c>
      <c r="N336" s="9">
        <f t="shared" si="161"/>
        <v>0</v>
      </c>
      <c r="O336" s="81">
        <f t="shared" si="161"/>
        <v>0</v>
      </c>
      <c r="P336" s="81">
        <f t="shared" si="161"/>
        <v>0</v>
      </c>
      <c r="Q336" s="81">
        <f t="shared" si="161"/>
        <v>0</v>
      </c>
    </row>
    <row r="337" spans="1:17" ht="18.75">
      <c r="A337" s="111" t="s">
        <v>180</v>
      </c>
      <c r="B337" s="112" t="s">
        <v>122</v>
      </c>
      <c r="C337" s="112" t="s">
        <v>117</v>
      </c>
      <c r="D337" s="113" t="s">
        <v>504</v>
      </c>
      <c r="E337" s="112" t="s">
        <v>179</v>
      </c>
      <c r="F337" s="9">
        <f>G337+H337+I337</f>
        <v>2933.8</v>
      </c>
      <c r="G337" s="9"/>
      <c r="H337" s="9">
        <f>1500+400+1033.8</f>
        <v>2933.8</v>
      </c>
      <c r="I337" s="9"/>
      <c r="J337" s="9">
        <f>K337+L337+M337</f>
        <v>0</v>
      </c>
      <c r="K337" s="9"/>
      <c r="L337" s="9"/>
      <c r="M337" s="9"/>
      <c r="N337" s="9">
        <f>O337+P337+Q337</f>
        <v>0</v>
      </c>
      <c r="O337" s="91"/>
      <c r="P337" s="98"/>
      <c r="Q337" s="91"/>
    </row>
    <row r="338" spans="1:17" ht="39.75" customHeight="1">
      <c r="A338" s="111" t="s">
        <v>660</v>
      </c>
      <c r="B338" s="112" t="s">
        <v>122</v>
      </c>
      <c r="C338" s="112" t="s">
        <v>117</v>
      </c>
      <c r="D338" s="113" t="s">
        <v>596</v>
      </c>
      <c r="E338" s="112"/>
      <c r="F338" s="9">
        <f aca="true" t="shared" si="162" ref="F338:Q338">F339</f>
        <v>49254.2</v>
      </c>
      <c r="G338" s="9">
        <f t="shared" si="162"/>
        <v>48269.1</v>
      </c>
      <c r="H338" s="9">
        <f t="shared" si="162"/>
        <v>985.1</v>
      </c>
      <c r="I338" s="9">
        <f t="shared" si="162"/>
        <v>0</v>
      </c>
      <c r="J338" s="9">
        <f t="shared" si="162"/>
        <v>0</v>
      </c>
      <c r="K338" s="9">
        <f t="shared" si="162"/>
        <v>0</v>
      </c>
      <c r="L338" s="9">
        <f t="shared" si="162"/>
        <v>0</v>
      </c>
      <c r="M338" s="9">
        <f t="shared" si="162"/>
        <v>0</v>
      </c>
      <c r="N338" s="9">
        <f t="shared" si="162"/>
        <v>0</v>
      </c>
      <c r="O338" s="81">
        <f t="shared" si="162"/>
        <v>0</v>
      </c>
      <c r="P338" s="81">
        <f t="shared" si="162"/>
        <v>0</v>
      </c>
      <c r="Q338" s="81">
        <f t="shared" si="162"/>
        <v>0</v>
      </c>
    </row>
    <row r="339" spans="1:17" ht="22.5" customHeight="1">
      <c r="A339" s="111" t="s">
        <v>180</v>
      </c>
      <c r="B339" s="112" t="s">
        <v>122</v>
      </c>
      <c r="C339" s="112" t="s">
        <v>117</v>
      </c>
      <c r="D339" s="113" t="s">
        <v>596</v>
      </c>
      <c r="E339" s="112" t="s">
        <v>179</v>
      </c>
      <c r="F339" s="9">
        <f>G339+H339+I339</f>
        <v>49254.2</v>
      </c>
      <c r="G339" s="9">
        <v>48269.1</v>
      </c>
      <c r="H339" s="9">
        <v>985.1</v>
      </c>
      <c r="I339" s="9"/>
      <c r="J339" s="9">
        <f>K339+L339+M339</f>
        <v>0</v>
      </c>
      <c r="K339" s="9"/>
      <c r="L339" s="9"/>
      <c r="M339" s="9"/>
      <c r="N339" s="9">
        <f>O339+P339+Q339</f>
        <v>0</v>
      </c>
      <c r="O339" s="91"/>
      <c r="P339" s="91"/>
      <c r="Q339" s="91"/>
    </row>
    <row r="340" spans="1:17" ht="24" customHeight="1">
      <c r="A340" s="140" t="s">
        <v>598</v>
      </c>
      <c r="B340" s="112" t="s">
        <v>122</v>
      </c>
      <c r="C340" s="112" t="s">
        <v>117</v>
      </c>
      <c r="D340" s="113" t="s">
        <v>599</v>
      </c>
      <c r="E340" s="112"/>
      <c r="F340" s="9">
        <f aca="true" t="shared" si="163" ref="F340:Q340">F341</f>
        <v>6100</v>
      </c>
      <c r="G340" s="9">
        <f t="shared" si="163"/>
        <v>6093.9</v>
      </c>
      <c r="H340" s="9">
        <f t="shared" si="163"/>
        <v>6.1</v>
      </c>
      <c r="I340" s="9">
        <f t="shared" si="163"/>
        <v>0</v>
      </c>
      <c r="J340" s="9">
        <f t="shared" si="163"/>
        <v>0</v>
      </c>
      <c r="K340" s="9">
        <f t="shared" si="163"/>
        <v>0</v>
      </c>
      <c r="L340" s="9">
        <f t="shared" si="163"/>
        <v>0</v>
      </c>
      <c r="M340" s="9">
        <f t="shared" si="163"/>
        <v>0</v>
      </c>
      <c r="N340" s="9">
        <f t="shared" si="163"/>
        <v>0</v>
      </c>
      <c r="O340" s="81">
        <f t="shared" si="163"/>
        <v>0</v>
      </c>
      <c r="P340" s="81">
        <f t="shared" si="163"/>
        <v>0</v>
      </c>
      <c r="Q340" s="81">
        <f t="shared" si="163"/>
        <v>0</v>
      </c>
    </row>
    <row r="341" spans="1:17" ht="19.5" customHeight="1">
      <c r="A341" s="111" t="s">
        <v>180</v>
      </c>
      <c r="B341" s="112" t="s">
        <v>122</v>
      </c>
      <c r="C341" s="112" t="s">
        <v>117</v>
      </c>
      <c r="D341" s="113" t="s">
        <v>599</v>
      </c>
      <c r="E341" s="112" t="s">
        <v>179</v>
      </c>
      <c r="F341" s="9">
        <f>G341+H341+I341</f>
        <v>6100</v>
      </c>
      <c r="G341" s="9">
        <v>6093.9</v>
      </c>
      <c r="H341" s="9">
        <v>6.1</v>
      </c>
      <c r="I341" s="9"/>
      <c r="J341" s="9">
        <f>K341+L341+M341</f>
        <v>0</v>
      </c>
      <c r="K341" s="9"/>
      <c r="L341" s="9"/>
      <c r="M341" s="9"/>
      <c r="N341" s="9">
        <f>O341+P341+Q341</f>
        <v>0</v>
      </c>
      <c r="O341" s="91"/>
      <c r="P341" s="91"/>
      <c r="Q341" s="91"/>
    </row>
    <row r="342" spans="1:17" ht="24.75" customHeight="1">
      <c r="A342" s="141" t="s">
        <v>527</v>
      </c>
      <c r="B342" s="112" t="s">
        <v>122</v>
      </c>
      <c r="C342" s="112" t="s">
        <v>117</v>
      </c>
      <c r="D342" s="131" t="s">
        <v>469</v>
      </c>
      <c r="E342" s="112"/>
      <c r="F342" s="9">
        <f aca="true" t="shared" si="164" ref="F342:Q343">F343</f>
        <v>2195.2999999999997</v>
      </c>
      <c r="G342" s="9">
        <f t="shared" si="164"/>
        <v>2195.1</v>
      </c>
      <c r="H342" s="9">
        <f t="shared" si="164"/>
        <v>0.2</v>
      </c>
      <c r="I342" s="9">
        <f t="shared" si="164"/>
        <v>0</v>
      </c>
      <c r="J342" s="9">
        <f t="shared" si="164"/>
        <v>8840.4</v>
      </c>
      <c r="K342" s="9">
        <f t="shared" si="164"/>
        <v>8839.5</v>
      </c>
      <c r="L342" s="9">
        <f t="shared" si="164"/>
        <v>0.9</v>
      </c>
      <c r="M342" s="9">
        <f t="shared" si="164"/>
        <v>0</v>
      </c>
      <c r="N342" s="9">
        <f t="shared" si="164"/>
        <v>0</v>
      </c>
      <c r="O342" s="81">
        <f t="shared" si="164"/>
        <v>0</v>
      </c>
      <c r="P342" s="81">
        <f t="shared" si="164"/>
        <v>0</v>
      </c>
      <c r="Q342" s="81">
        <f t="shared" si="164"/>
        <v>0</v>
      </c>
    </row>
    <row r="343" spans="1:17" ht="83.25" customHeight="1">
      <c r="A343" s="135" t="s">
        <v>673</v>
      </c>
      <c r="B343" s="112" t="s">
        <v>122</v>
      </c>
      <c r="C343" s="112" t="s">
        <v>117</v>
      </c>
      <c r="D343" s="113" t="s">
        <v>674</v>
      </c>
      <c r="E343" s="112"/>
      <c r="F343" s="9">
        <f t="shared" si="164"/>
        <v>2195.2999999999997</v>
      </c>
      <c r="G343" s="9">
        <f t="shared" si="164"/>
        <v>2195.1</v>
      </c>
      <c r="H343" s="9">
        <f t="shared" si="164"/>
        <v>0.2</v>
      </c>
      <c r="I343" s="9">
        <f t="shared" si="164"/>
        <v>0</v>
      </c>
      <c r="J343" s="9">
        <f t="shared" si="164"/>
        <v>8840.4</v>
      </c>
      <c r="K343" s="9">
        <f t="shared" si="164"/>
        <v>8839.5</v>
      </c>
      <c r="L343" s="9">
        <f t="shared" si="164"/>
        <v>0.9</v>
      </c>
      <c r="M343" s="9">
        <f t="shared" si="164"/>
        <v>0</v>
      </c>
      <c r="N343" s="9">
        <f t="shared" si="164"/>
        <v>0</v>
      </c>
      <c r="O343" s="81">
        <f t="shared" si="164"/>
        <v>0</v>
      </c>
      <c r="P343" s="81">
        <f t="shared" si="164"/>
        <v>0</v>
      </c>
      <c r="Q343" s="81">
        <f t="shared" si="164"/>
        <v>0</v>
      </c>
    </row>
    <row r="344" spans="1:17" ht="22.5" customHeight="1">
      <c r="A344" s="111" t="s">
        <v>180</v>
      </c>
      <c r="B344" s="112" t="s">
        <v>122</v>
      </c>
      <c r="C344" s="112" t="s">
        <v>117</v>
      </c>
      <c r="D344" s="113" t="s">
        <v>674</v>
      </c>
      <c r="E344" s="112" t="s">
        <v>179</v>
      </c>
      <c r="F344" s="9">
        <f>G344+H344+I344</f>
        <v>2195.2999999999997</v>
      </c>
      <c r="G344" s="9">
        <v>2195.1</v>
      </c>
      <c r="H344" s="9">
        <v>0.2</v>
      </c>
      <c r="I344" s="9"/>
      <c r="J344" s="9">
        <f>K344+L344+M344</f>
        <v>8840.4</v>
      </c>
      <c r="K344" s="9">
        <v>8839.5</v>
      </c>
      <c r="L344" s="9">
        <v>0.9</v>
      </c>
      <c r="M344" s="9"/>
      <c r="N344" s="9">
        <f>O344+P344+Q344</f>
        <v>0</v>
      </c>
      <c r="O344" s="81"/>
      <c r="P344" s="81"/>
      <c r="Q344" s="81"/>
    </row>
    <row r="345" spans="1:17" ht="42" customHeight="1">
      <c r="A345" s="111" t="s">
        <v>528</v>
      </c>
      <c r="B345" s="112" t="s">
        <v>122</v>
      </c>
      <c r="C345" s="112" t="s">
        <v>117</v>
      </c>
      <c r="D345" s="113" t="s">
        <v>470</v>
      </c>
      <c r="E345" s="112"/>
      <c r="F345" s="9">
        <f aca="true" t="shared" si="165" ref="F345:Q346">F346</f>
        <v>3339.5</v>
      </c>
      <c r="G345" s="9">
        <f t="shared" si="165"/>
        <v>3196.9</v>
      </c>
      <c r="H345" s="9">
        <f t="shared" si="165"/>
        <v>142.6</v>
      </c>
      <c r="I345" s="9">
        <f t="shared" si="165"/>
        <v>0</v>
      </c>
      <c r="J345" s="9">
        <f t="shared" si="165"/>
        <v>3633.2</v>
      </c>
      <c r="K345" s="9">
        <f t="shared" si="165"/>
        <v>3478.1</v>
      </c>
      <c r="L345" s="9">
        <f t="shared" si="165"/>
        <v>155.1</v>
      </c>
      <c r="M345" s="9">
        <f t="shared" si="165"/>
        <v>0</v>
      </c>
      <c r="N345" s="9">
        <f t="shared" si="165"/>
        <v>0</v>
      </c>
      <c r="O345" s="81">
        <f t="shared" si="165"/>
        <v>0</v>
      </c>
      <c r="P345" s="81">
        <f t="shared" si="165"/>
        <v>0</v>
      </c>
      <c r="Q345" s="81">
        <f t="shared" si="165"/>
        <v>0</v>
      </c>
    </row>
    <row r="346" spans="1:17" ht="62.25" customHeight="1">
      <c r="A346" s="135" t="s">
        <v>671</v>
      </c>
      <c r="B346" s="112" t="s">
        <v>122</v>
      </c>
      <c r="C346" s="112" t="s">
        <v>117</v>
      </c>
      <c r="D346" s="113" t="s">
        <v>672</v>
      </c>
      <c r="E346" s="112"/>
      <c r="F346" s="9">
        <f t="shared" si="165"/>
        <v>3339.5</v>
      </c>
      <c r="G346" s="9">
        <f t="shared" si="165"/>
        <v>3196.9</v>
      </c>
      <c r="H346" s="9">
        <f t="shared" si="165"/>
        <v>142.6</v>
      </c>
      <c r="I346" s="9">
        <f t="shared" si="165"/>
        <v>0</v>
      </c>
      <c r="J346" s="9">
        <f t="shared" si="165"/>
        <v>3633.2</v>
      </c>
      <c r="K346" s="9">
        <f t="shared" si="165"/>
        <v>3478.1</v>
      </c>
      <c r="L346" s="9">
        <f t="shared" si="165"/>
        <v>155.1</v>
      </c>
      <c r="M346" s="9">
        <f t="shared" si="165"/>
        <v>0</v>
      </c>
      <c r="N346" s="9">
        <f t="shared" si="165"/>
        <v>0</v>
      </c>
      <c r="O346" s="81">
        <f t="shared" si="165"/>
        <v>0</v>
      </c>
      <c r="P346" s="81">
        <f t="shared" si="165"/>
        <v>0</v>
      </c>
      <c r="Q346" s="81">
        <f t="shared" si="165"/>
        <v>0</v>
      </c>
    </row>
    <row r="347" spans="1:17" ht="24" customHeight="1">
      <c r="A347" s="111" t="s">
        <v>180</v>
      </c>
      <c r="B347" s="112" t="s">
        <v>122</v>
      </c>
      <c r="C347" s="112" t="s">
        <v>117</v>
      </c>
      <c r="D347" s="113" t="s">
        <v>672</v>
      </c>
      <c r="E347" s="112" t="s">
        <v>179</v>
      </c>
      <c r="F347" s="9">
        <f>G347+H347+I347</f>
        <v>3339.5</v>
      </c>
      <c r="G347" s="9">
        <v>3196.9</v>
      </c>
      <c r="H347" s="9">
        <v>142.6</v>
      </c>
      <c r="I347" s="9"/>
      <c r="J347" s="9">
        <f>K347+L347+M347</f>
        <v>3633.2</v>
      </c>
      <c r="K347" s="9">
        <v>3478.1</v>
      </c>
      <c r="L347" s="9">
        <v>155.1</v>
      </c>
      <c r="M347" s="9"/>
      <c r="N347" s="9">
        <f>O347+P347+Q347</f>
        <v>0</v>
      </c>
      <c r="O347" s="81"/>
      <c r="P347" s="81"/>
      <c r="Q347" s="81"/>
    </row>
    <row r="348" spans="1:17" ht="39" customHeight="1">
      <c r="A348" s="111" t="s">
        <v>683</v>
      </c>
      <c r="B348" s="112" t="s">
        <v>122</v>
      </c>
      <c r="C348" s="112" t="s">
        <v>117</v>
      </c>
      <c r="D348" s="113" t="s">
        <v>682</v>
      </c>
      <c r="E348" s="112"/>
      <c r="F348" s="9">
        <f>F349</f>
        <v>1203.9</v>
      </c>
      <c r="G348" s="9">
        <f aca="true" t="shared" si="166" ref="G348:Q349">G349</f>
        <v>1203.9</v>
      </c>
      <c r="H348" s="9">
        <f t="shared" si="166"/>
        <v>0</v>
      </c>
      <c r="I348" s="9">
        <f t="shared" si="166"/>
        <v>0</v>
      </c>
      <c r="J348" s="9">
        <f t="shared" si="166"/>
        <v>1203.9</v>
      </c>
      <c r="K348" s="9">
        <f t="shared" si="166"/>
        <v>1203.9</v>
      </c>
      <c r="L348" s="9">
        <f t="shared" si="166"/>
        <v>0</v>
      </c>
      <c r="M348" s="9">
        <f t="shared" si="166"/>
        <v>0</v>
      </c>
      <c r="N348" s="9">
        <f t="shared" si="166"/>
        <v>1203.9</v>
      </c>
      <c r="O348" s="81">
        <f t="shared" si="166"/>
        <v>1203.9</v>
      </c>
      <c r="P348" s="81">
        <f t="shared" si="166"/>
        <v>0</v>
      </c>
      <c r="Q348" s="81">
        <f t="shared" si="166"/>
        <v>0</v>
      </c>
    </row>
    <row r="349" spans="1:17" ht="47.25" customHeight="1">
      <c r="A349" s="111" t="s">
        <v>681</v>
      </c>
      <c r="B349" s="112" t="s">
        <v>122</v>
      </c>
      <c r="C349" s="112" t="s">
        <v>117</v>
      </c>
      <c r="D349" s="113" t="s">
        <v>684</v>
      </c>
      <c r="E349" s="112"/>
      <c r="F349" s="9">
        <f>F350</f>
        <v>1203.9</v>
      </c>
      <c r="G349" s="9">
        <f t="shared" si="166"/>
        <v>1203.9</v>
      </c>
      <c r="H349" s="9">
        <f t="shared" si="166"/>
        <v>0</v>
      </c>
      <c r="I349" s="9">
        <f t="shared" si="166"/>
        <v>0</v>
      </c>
      <c r="J349" s="9">
        <f t="shared" si="166"/>
        <v>1203.9</v>
      </c>
      <c r="K349" s="9">
        <f t="shared" si="166"/>
        <v>1203.9</v>
      </c>
      <c r="L349" s="9">
        <f t="shared" si="166"/>
        <v>0</v>
      </c>
      <c r="M349" s="9">
        <f t="shared" si="166"/>
        <v>0</v>
      </c>
      <c r="N349" s="9">
        <f t="shared" si="166"/>
        <v>1203.9</v>
      </c>
      <c r="O349" s="81">
        <f t="shared" si="166"/>
        <v>1203.9</v>
      </c>
      <c r="P349" s="81">
        <f t="shared" si="166"/>
        <v>0</v>
      </c>
      <c r="Q349" s="81">
        <f t="shared" si="166"/>
        <v>0</v>
      </c>
    </row>
    <row r="350" spans="1:17" ht="24" customHeight="1">
      <c r="A350" s="111" t="s">
        <v>180</v>
      </c>
      <c r="B350" s="112" t="s">
        <v>122</v>
      </c>
      <c r="C350" s="112" t="s">
        <v>117</v>
      </c>
      <c r="D350" s="113" t="s">
        <v>684</v>
      </c>
      <c r="E350" s="112" t="s">
        <v>179</v>
      </c>
      <c r="F350" s="9">
        <f>G350+H350+I350</f>
        <v>1203.9</v>
      </c>
      <c r="G350" s="9">
        <f>1155.7+48.2</f>
        <v>1203.9</v>
      </c>
      <c r="H350" s="9"/>
      <c r="I350" s="9"/>
      <c r="J350" s="9">
        <f>K350+L350+M350</f>
        <v>1203.9</v>
      </c>
      <c r="K350" s="9">
        <f>1155.7+48.2</f>
        <v>1203.9</v>
      </c>
      <c r="L350" s="9"/>
      <c r="M350" s="9"/>
      <c r="N350" s="9">
        <f>O350+P350+Q350</f>
        <v>1203.9</v>
      </c>
      <c r="O350" s="81">
        <f>1155.7+48.2</f>
        <v>1203.9</v>
      </c>
      <c r="P350" s="81"/>
      <c r="Q350" s="81"/>
    </row>
    <row r="351" spans="1:17" ht="57.75" customHeight="1">
      <c r="A351" s="111" t="s">
        <v>549</v>
      </c>
      <c r="B351" s="112" t="s">
        <v>122</v>
      </c>
      <c r="C351" s="112" t="s">
        <v>117</v>
      </c>
      <c r="D351" s="113" t="s">
        <v>548</v>
      </c>
      <c r="E351" s="112"/>
      <c r="F351" s="9">
        <f aca="true" t="shared" si="167" ref="F351:Q352">F352</f>
        <v>12723.3</v>
      </c>
      <c r="G351" s="9">
        <f t="shared" si="167"/>
        <v>12468.8</v>
      </c>
      <c r="H351" s="9">
        <f t="shared" si="167"/>
        <v>254.5</v>
      </c>
      <c r="I351" s="9">
        <f t="shared" si="167"/>
        <v>0</v>
      </c>
      <c r="J351" s="9">
        <f t="shared" si="167"/>
        <v>12723.3</v>
      </c>
      <c r="K351" s="9">
        <f t="shared" si="167"/>
        <v>12468.8</v>
      </c>
      <c r="L351" s="9">
        <f t="shared" si="167"/>
        <v>254.5</v>
      </c>
      <c r="M351" s="9">
        <f t="shared" si="167"/>
        <v>0</v>
      </c>
      <c r="N351" s="9">
        <f t="shared" si="167"/>
        <v>12595.699999999999</v>
      </c>
      <c r="O351" s="81">
        <f t="shared" si="167"/>
        <v>12343.8</v>
      </c>
      <c r="P351" s="81">
        <f t="shared" si="167"/>
        <v>251.9</v>
      </c>
      <c r="Q351" s="81">
        <f t="shared" si="167"/>
        <v>0</v>
      </c>
    </row>
    <row r="352" spans="1:17" ht="41.25" customHeight="1">
      <c r="A352" s="111" t="s">
        <v>538</v>
      </c>
      <c r="B352" s="112" t="s">
        <v>122</v>
      </c>
      <c r="C352" s="112" t="s">
        <v>117</v>
      </c>
      <c r="D352" s="113" t="s">
        <v>550</v>
      </c>
      <c r="E352" s="112"/>
      <c r="F352" s="9">
        <f t="shared" si="167"/>
        <v>12723.3</v>
      </c>
      <c r="G352" s="9">
        <f t="shared" si="167"/>
        <v>12468.8</v>
      </c>
      <c r="H352" s="9">
        <f t="shared" si="167"/>
        <v>254.5</v>
      </c>
      <c r="I352" s="9">
        <f t="shared" si="167"/>
        <v>0</v>
      </c>
      <c r="J352" s="9">
        <f t="shared" si="167"/>
        <v>12723.3</v>
      </c>
      <c r="K352" s="9">
        <f t="shared" si="167"/>
        <v>12468.8</v>
      </c>
      <c r="L352" s="9">
        <f t="shared" si="167"/>
        <v>254.5</v>
      </c>
      <c r="M352" s="9">
        <f t="shared" si="167"/>
        <v>0</v>
      </c>
      <c r="N352" s="9">
        <f t="shared" si="167"/>
        <v>12595.699999999999</v>
      </c>
      <c r="O352" s="81">
        <f t="shared" si="167"/>
        <v>12343.8</v>
      </c>
      <c r="P352" s="81">
        <f t="shared" si="167"/>
        <v>251.9</v>
      </c>
      <c r="Q352" s="81">
        <f t="shared" si="167"/>
        <v>0</v>
      </c>
    </row>
    <row r="353" spans="1:17" ht="18.75">
      <c r="A353" s="111" t="s">
        <v>180</v>
      </c>
      <c r="B353" s="112" t="s">
        <v>122</v>
      </c>
      <c r="C353" s="112" t="s">
        <v>117</v>
      </c>
      <c r="D353" s="113" t="s">
        <v>550</v>
      </c>
      <c r="E353" s="112" t="s">
        <v>179</v>
      </c>
      <c r="F353" s="9">
        <f>G353+H353+I353</f>
        <v>12723.3</v>
      </c>
      <c r="G353" s="9">
        <v>12468.8</v>
      </c>
      <c r="H353" s="9">
        <v>254.5</v>
      </c>
      <c r="I353" s="9"/>
      <c r="J353" s="9">
        <f>K353+L353+M353</f>
        <v>12723.3</v>
      </c>
      <c r="K353" s="9">
        <v>12468.8</v>
      </c>
      <c r="L353" s="9">
        <v>254.5</v>
      </c>
      <c r="M353" s="9"/>
      <c r="N353" s="9">
        <f>O353+P353+Q353</f>
        <v>12595.699999999999</v>
      </c>
      <c r="O353" s="81">
        <v>12343.8</v>
      </c>
      <c r="P353" s="81">
        <v>251.9</v>
      </c>
      <c r="Q353" s="81"/>
    </row>
    <row r="354" spans="1:17" ht="18.75">
      <c r="A354" s="111" t="s">
        <v>675</v>
      </c>
      <c r="B354" s="112" t="s">
        <v>122</v>
      </c>
      <c r="C354" s="112" t="s">
        <v>117</v>
      </c>
      <c r="D354" s="113" t="s">
        <v>676</v>
      </c>
      <c r="E354" s="112"/>
      <c r="F354" s="9">
        <f>F355</f>
        <v>144.4</v>
      </c>
      <c r="G354" s="9">
        <f aca="true" t="shared" si="168" ref="G354:Q355">G355</f>
        <v>142.9</v>
      </c>
      <c r="H354" s="9">
        <f t="shared" si="168"/>
        <v>1.5</v>
      </c>
      <c r="I354" s="9">
        <f t="shared" si="168"/>
        <v>0</v>
      </c>
      <c r="J354" s="9">
        <f t="shared" si="168"/>
        <v>144.4</v>
      </c>
      <c r="K354" s="9">
        <f t="shared" si="168"/>
        <v>142.9</v>
      </c>
      <c r="L354" s="9">
        <f t="shared" si="168"/>
        <v>1.5</v>
      </c>
      <c r="M354" s="9">
        <f t="shared" si="168"/>
        <v>0</v>
      </c>
      <c r="N354" s="9">
        <f t="shared" si="168"/>
        <v>144.4</v>
      </c>
      <c r="O354" s="81">
        <f t="shared" si="168"/>
        <v>142.9</v>
      </c>
      <c r="P354" s="81">
        <f t="shared" si="168"/>
        <v>1.5</v>
      </c>
      <c r="Q354" s="81">
        <f t="shared" si="168"/>
        <v>0</v>
      </c>
    </row>
    <row r="355" spans="1:17" ht="37.5">
      <c r="A355" s="111" t="s">
        <v>678</v>
      </c>
      <c r="B355" s="112" t="s">
        <v>122</v>
      </c>
      <c r="C355" s="112" t="s">
        <v>117</v>
      </c>
      <c r="D355" s="113" t="s">
        <v>677</v>
      </c>
      <c r="E355" s="112"/>
      <c r="F355" s="9">
        <f>F356</f>
        <v>144.4</v>
      </c>
      <c r="G355" s="9">
        <f t="shared" si="168"/>
        <v>142.9</v>
      </c>
      <c r="H355" s="9">
        <f t="shared" si="168"/>
        <v>1.5</v>
      </c>
      <c r="I355" s="9">
        <f t="shared" si="168"/>
        <v>0</v>
      </c>
      <c r="J355" s="9">
        <f t="shared" si="168"/>
        <v>144.4</v>
      </c>
      <c r="K355" s="9">
        <f t="shared" si="168"/>
        <v>142.9</v>
      </c>
      <c r="L355" s="9">
        <f t="shared" si="168"/>
        <v>1.5</v>
      </c>
      <c r="M355" s="9">
        <f t="shared" si="168"/>
        <v>0</v>
      </c>
      <c r="N355" s="9">
        <f t="shared" si="168"/>
        <v>144.4</v>
      </c>
      <c r="O355" s="81">
        <f t="shared" si="168"/>
        <v>142.9</v>
      </c>
      <c r="P355" s="81">
        <f t="shared" si="168"/>
        <v>1.5</v>
      </c>
      <c r="Q355" s="81">
        <f t="shared" si="168"/>
        <v>0</v>
      </c>
    </row>
    <row r="356" spans="1:17" ht="18.75">
      <c r="A356" s="111" t="s">
        <v>180</v>
      </c>
      <c r="B356" s="112" t="s">
        <v>122</v>
      </c>
      <c r="C356" s="112" t="s">
        <v>117</v>
      </c>
      <c r="D356" s="113" t="s">
        <v>677</v>
      </c>
      <c r="E356" s="112" t="s">
        <v>179</v>
      </c>
      <c r="F356" s="9">
        <f>G356+H356+I356</f>
        <v>144.4</v>
      </c>
      <c r="G356" s="9">
        <v>142.9</v>
      </c>
      <c r="H356" s="9">
        <v>1.5</v>
      </c>
      <c r="I356" s="9"/>
      <c r="J356" s="9">
        <f>K356+L356+M356</f>
        <v>144.4</v>
      </c>
      <c r="K356" s="9">
        <v>142.9</v>
      </c>
      <c r="L356" s="9">
        <v>1.5</v>
      </c>
      <c r="M356" s="9"/>
      <c r="N356" s="9">
        <f>O356+P356+Q356</f>
        <v>144.4</v>
      </c>
      <c r="O356" s="81">
        <v>142.9</v>
      </c>
      <c r="P356" s="81">
        <v>1.5</v>
      </c>
      <c r="Q356" s="81"/>
    </row>
    <row r="357" spans="1:17" ht="17.25" customHeight="1">
      <c r="A357" s="87" t="s">
        <v>99</v>
      </c>
      <c r="B357" s="82" t="s">
        <v>122</v>
      </c>
      <c r="C357" s="82" t="s">
        <v>116</v>
      </c>
      <c r="D357" s="82"/>
      <c r="E357" s="82"/>
      <c r="F357" s="11">
        <f>F358+F365</f>
        <v>33145.2</v>
      </c>
      <c r="G357" s="11">
        <f aca="true" t="shared" si="169" ref="G357:Q357">G358+G365</f>
        <v>0</v>
      </c>
      <c r="H357" s="11">
        <f t="shared" si="169"/>
        <v>33145.2</v>
      </c>
      <c r="I357" s="11">
        <f t="shared" si="169"/>
        <v>0</v>
      </c>
      <c r="J357" s="11">
        <f t="shared" si="169"/>
        <v>34065.5</v>
      </c>
      <c r="K357" s="11">
        <f t="shared" si="169"/>
        <v>0</v>
      </c>
      <c r="L357" s="11">
        <f t="shared" si="169"/>
        <v>34065.5</v>
      </c>
      <c r="M357" s="11">
        <f t="shared" si="169"/>
        <v>0</v>
      </c>
      <c r="N357" s="11">
        <f t="shared" si="169"/>
        <v>33720.8</v>
      </c>
      <c r="O357" s="81">
        <f t="shared" si="169"/>
        <v>0</v>
      </c>
      <c r="P357" s="81">
        <f t="shared" si="169"/>
        <v>33720.8</v>
      </c>
      <c r="Q357" s="81">
        <f t="shared" si="169"/>
        <v>0</v>
      </c>
    </row>
    <row r="358" spans="1:17" ht="45.75" customHeight="1">
      <c r="A358" s="111" t="s">
        <v>556</v>
      </c>
      <c r="B358" s="112" t="s">
        <v>122</v>
      </c>
      <c r="C358" s="112" t="s">
        <v>116</v>
      </c>
      <c r="D358" s="112" t="s">
        <v>246</v>
      </c>
      <c r="E358" s="112"/>
      <c r="F358" s="9">
        <f aca="true" t="shared" si="170" ref="F358:Q359">F359</f>
        <v>13516.7</v>
      </c>
      <c r="G358" s="9">
        <f t="shared" si="170"/>
        <v>0</v>
      </c>
      <c r="H358" s="9">
        <f t="shared" si="170"/>
        <v>13516.7</v>
      </c>
      <c r="I358" s="9">
        <f t="shared" si="170"/>
        <v>0</v>
      </c>
      <c r="J358" s="9">
        <f t="shared" si="170"/>
        <v>13859.6</v>
      </c>
      <c r="K358" s="9">
        <f t="shared" si="170"/>
        <v>0</v>
      </c>
      <c r="L358" s="9">
        <f t="shared" si="170"/>
        <v>13859.6</v>
      </c>
      <c r="M358" s="9">
        <f t="shared" si="170"/>
        <v>0</v>
      </c>
      <c r="N358" s="9">
        <f t="shared" si="170"/>
        <v>13529.599999999999</v>
      </c>
      <c r="O358" s="81">
        <f t="shared" si="170"/>
        <v>0</v>
      </c>
      <c r="P358" s="81">
        <f t="shared" si="170"/>
        <v>13529.599999999999</v>
      </c>
      <c r="Q358" s="81">
        <f t="shared" si="170"/>
        <v>0</v>
      </c>
    </row>
    <row r="359" spans="1:17" ht="27" customHeight="1">
      <c r="A359" s="111" t="s">
        <v>89</v>
      </c>
      <c r="B359" s="112" t="s">
        <v>122</v>
      </c>
      <c r="C359" s="112" t="s">
        <v>116</v>
      </c>
      <c r="D359" s="112" t="s">
        <v>35</v>
      </c>
      <c r="E359" s="112"/>
      <c r="F359" s="9">
        <f t="shared" si="170"/>
        <v>13516.7</v>
      </c>
      <c r="G359" s="9">
        <f t="shared" si="170"/>
        <v>0</v>
      </c>
      <c r="H359" s="9">
        <f t="shared" si="170"/>
        <v>13516.7</v>
      </c>
      <c r="I359" s="9">
        <f t="shared" si="170"/>
        <v>0</v>
      </c>
      <c r="J359" s="9">
        <f t="shared" si="170"/>
        <v>13859.6</v>
      </c>
      <c r="K359" s="9">
        <f t="shared" si="170"/>
        <v>0</v>
      </c>
      <c r="L359" s="9">
        <f t="shared" si="170"/>
        <v>13859.6</v>
      </c>
      <c r="M359" s="9">
        <f t="shared" si="170"/>
        <v>0</v>
      </c>
      <c r="N359" s="9">
        <f t="shared" si="170"/>
        <v>13529.599999999999</v>
      </c>
      <c r="O359" s="81">
        <f t="shared" si="170"/>
        <v>0</v>
      </c>
      <c r="P359" s="81">
        <f t="shared" si="170"/>
        <v>13529.599999999999</v>
      </c>
      <c r="Q359" s="81">
        <f t="shared" si="170"/>
        <v>0</v>
      </c>
    </row>
    <row r="360" spans="1:17" ht="63" customHeight="1">
      <c r="A360" s="111" t="s">
        <v>328</v>
      </c>
      <c r="B360" s="112" t="s">
        <v>122</v>
      </c>
      <c r="C360" s="112" t="s">
        <v>116</v>
      </c>
      <c r="D360" s="112" t="s">
        <v>56</v>
      </c>
      <c r="E360" s="112"/>
      <c r="F360" s="9">
        <f aca="true" t="shared" si="171" ref="F360:Q360">F361+F363</f>
        <v>13516.7</v>
      </c>
      <c r="G360" s="9">
        <f t="shared" si="171"/>
        <v>0</v>
      </c>
      <c r="H360" s="9">
        <f t="shared" si="171"/>
        <v>13516.7</v>
      </c>
      <c r="I360" s="9">
        <f t="shared" si="171"/>
        <v>0</v>
      </c>
      <c r="J360" s="9">
        <f t="shared" si="171"/>
        <v>13859.6</v>
      </c>
      <c r="K360" s="9">
        <f t="shared" si="171"/>
        <v>0</v>
      </c>
      <c r="L360" s="9">
        <f t="shared" si="171"/>
        <v>13859.6</v>
      </c>
      <c r="M360" s="9">
        <f t="shared" si="171"/>
        <v>0</v>
      </c>
      <c r="N360" s="9">
        <f t="shared" si="171"/>
        <v>13529.599999999999</v>
      </c>
      <c r="O360" s="81">
        <f t="shared" si="171"/>
        <v>0</v>
      </c>
      <c r="P360" s="81">
        <f t="shared" si="171"/>
        <v>13529.599999999999</v>
      </c>
      <c r="Q360" s="81">
        <f t="shared" si="171"/>
        <v>0</v>
      </c>
    </row>
    <row r="361" spans="1:17" ht="21.75" customHeight="1">
      <c r="A361" s="111" t="s">
        <v>93</v>
      </c>
      <c r="B361" s="112" t="s">
        <v>122</v>
      </c>
      <c r="C361" s="112" t="s">
        <v>116</v>
      </c>
      <c r="D361" s="112" t="s">
        <v>57</v>
      </c>
      <c r="E361" s="142"/>
      <c r="F361" s="29">
        <f aca="true" t="shared" si="172" ref="F361:Q361">F362</f>
        <v>8830</v>
      </c>
      <c r="G361" s="29">
        <f t="shared" si="172"/>
        <v>0</v>
      </c>
      <c r="H361" s="29">
        <f t="shared" si="172"/>
        <v>8830</v>
      </c>
      <c r="I361" s="29">
        <f t="shared" si="172"/>
        <v>0</v>
      </c>
      <c r="J361" s="29">
        <f t="shared" si="172"/>
        <v>9160</v>
      </c>
      <c r="K361" s="29">
        <f t="shared" si="172"/>
        <v>0</v>
      </c>
      <c r="L361" s="29">
        <f t="shared" si="172"/>
        <v>9160</v>
      </c>
      <c r="M361" s="29">
        <f t="shared" si="172"/>
        <v>0</v>
      </c>
      <c r="N361" s="29">
        <f t="shared" si="172"/>
        <v>8826.4</v>
      </c>
      <c r="O361" s="92">
        <f t="shared" si="172"/>
        <v>0</v>
      </c>
      <c r="P361" s="92">
        <f t="shared" si="172"/>
        <v>8826.4</v>
      </c>
      <c r="Q361" s="92">
        <f t="shared" si="172"/>
        <v>0</v>
      </c>
    </row>
    <row r="362" spans="1:17" ht="18.75">
      <c r="A362" s="115" t="s">
        <v>180</v>
      </c>
      <c r="B362" s="112" t="s">
        <v>122</v>
      </c>
      <c r="C362" s="112" t="s">
        <v>116</v>
      </c>
      <c r="D362" s="112" t="s">
        <v>57</v>
      </c>
      <c r="E362" s="112" t="s">
        <v>179</v>
      </c>
      <c r="F362" s="9">
        <f>G362+H362+I362</f>
        <v>8830</v>
      </c>
      <c r="G362" s="9"/>
      <c r="H362" s="9">
        <v>8830</v>
      </c>
      <c r="I362" s="9"/>
      <c r="J362" s="9">
        <f>K362+L362+M362</f>
        <v>9160</v>
      </c>
      <c r="K362" s="9"/>
      <c r="L362" s="9">
        <v>9160</v>
      </c>
      <c r="M362" s="9"/>
      <c r="N362" s="9">
        <f>O362+P362+Q362</f>
        <v>8826.4</v>
      </c>
      <c r="O362" s="85"/>
      <c r="P362" s="85">
        <v>8826.4</v>
      </c>
      <c r="Q362" s="85"/>
    </row>
    <row r="363" spans="1:17" ht="40.5" customHeight="1">
      <c r="A363" s="114" t="s">
        <v>685</v>
      </c>
      <c r="B363" s="112" t="s">
        <v>122</v>
      </c>
      <c r="C363" s="112" t="s">
        <v>116</v>
      </c>
      <c r="D363" s="112" t="s">
        <v>418</v>
      </c>
      <c r="E363" s="112"/>
      <c r="F363" s="9">
        <f aca="true" t="shared" si="173" ref="F363:Q363">F364</f>
        <v>4686.7</v>
      </c>
      <c r="G363" s="9">
        <f t="shared" si="173"/>
        <v>0</v>
      </c>
      <c r="H363" s="9">
        <f t="shared" si="173"/>
        <v>4686.7</v>
      </c>
      <c r="I363" s="9">
        <f t="shared" si="173"/>
        <v>0</v>
      </c>
      <c r="J363" s="9">
        <f t="shared" si="173"/>
        <v>4699.6</v>
      </c>
      <c r="K363" s="9">
        <f t="shared" si="173"/>
        <v>0</v>
      </c>
      <c r="L363" s="9">
        <f t="shared" si="173"/>
        <v>4699.6</v>
      </c>
      <c r="M363" s="9">
        <f t="shared" si="173"/>
        <v>0</v>
      </c>
      <c r="N363" s="9">
        <f t="shared" si="173"/>
        <v>4703.2</v>
      </c>
      <c r="O363" s="81">
        <f t="shared" si="173"/>
        <v>0</v>
      </c>
      <c r="P363" s="81">
        <f t="shared" si="173"/>
        <v>4703.2</v>
      </c>
      <c r="Q363" s="81">
        <f t="shared" si="173"/>
        <v>0</v>
      </c>
    </row>
    <row r="364" spans="1:17" ht="18.75">
      <c r="A364" s="111" t="s">
        <v>180</v>
      </c>
      <c r="B364" s="112" t="s">
        <v>122</v>
      </c>
      <c r="C364" s="112" t="s">
        <v>116</v>
      </c>
      <c r="D364" s="112" t="s">
        <v>418</v>
      </c>
      <c r="E364" s="112" t="s">
        <v>179</v>
      </c>
      <c r="F364" s="9">
        <f>G364+H364+I364</f>
        <v>4686.7</v>
      </c>
      <c r="G364" s="9"/>
      <c r="H364" s="9">
        <v>4686.7</v>
      </c>
      <c r="I364" s="9"/>
      <c r="J364" s="9">
        <f>K364+L364+M364</f>
        <v>4699.6</v>
      </c>
      <c r="K364" s="9"/>
      <c r="L364" s="9">
        <v>4699.6</v>
      </c>
      <c r="M364" s="9"/>
      <c r="N364" s="9">
        <f>O364+P364+Q364</f>
        <v>4703.2</v>
      </c>
      <c r="O364" s="81"/>
      <c r="P364" s="81">
        <v>4703.2</v>
      </c>
      <c r="Q364" s="81"/>
    </row>
    <row r="365" spans="1:17" ht="40.5" customHeight="1">
      <c r="A365" s="111" t="s">
        <v>461</v>
      </c>
      <c r="B365" s="112" t="s">
        <v>122</v>
      </c>
      <c r="C365" s="112" t="s">
        <v>116</v>
      </c>
      <c r="D365" s="113" t="s">
        <v>266</v>
      </c>
      <c r="E365" s="112"/>
      <c r="F365" s="9">
        <f aca="true" t="shared" si="174" ref="F365:Q365">F366</f>
        <v>19628.5</v>
      </c>
      <c r="G365" s="9">
        <f t="shared" si="174"/>
        <v>0</v>
      </c>
      <c r="H365" s="9">
        <f t="shared" si="174"/>
        <v>19628.5</v>
      </c>
      <c r="I365" s="9">
        <f t="shared" si="174"/>
        <v>0</v>
      </c>
      <c r="J365" s="9">
        <f t="shared" si="174"/>
        <v>20205.9</v>
      </c>
      <c r="K365" s="9">
        <f t="shared" si="174"/>
        <v>0</v>
      </c>
      <c r="L365" s="9">
        <f t="shared" si="174"/>
        <v>20205.9</v>
      </c>
      <c r="M365" s="9">
        <f t="shared" si="174"/>
        <v>0</v>
      </c>
      <c r="N365" s="9">
        <f t="shared" si="174"/>
        <v>20191.2</v>
      </c>
      <c r="O365" s="81">
        <f t="shared" si="174"/>
        <v>0</v>
      </c>
      <c r="P365" s="81">
        <f t="shared" si="174"/>
        <v>20191.2</v>
      </c>
      <c r="Q365" s="81">
        <f t="shared" si="174"/>
        <v>0</v>
      </c>
    </row>
    <row r="366" spans="1:17" ht="24" customHeight="1">
      <c r="A366" s="138" t="s">
        <v>18</v>
      </c>
      <c r="B366" s="112" t="s">
        <v>122</v>
      </c>
      <c r="C366" s="112" t="s">
        <v>116</v>
      </c>
      <c r="D366" s="113" t="s">
        <v>267</v>
      </c>
      <c r="E366" s="112"/>
      <c r="F366" s="9">
        <f>F367+F372</f>
        <v>19628.5</v>
      </c>
      <c r="G366" s="9">
        <f aca="true" t="shared" si="175" ref="G366:Q366">G367+G372</f>
        <v>0</v>
      </c>
      <c r="H366" s="9">
        <f t="shared" si="175"/>
        <v>19628.5</v>
      </c>
      <c r="I366" s="9">
        <f t="shared" si="175"/>
        <v>0</v>
      </c>
      <c r="J366" s="9">
        <f t="shared" si="175"/>
        <v>20205.9</v>
      </c>
      <c r="K366" s="9">
        <f t="shared" si="175"/>
        <v>0</v>
      </c>
      <c r="L366" s="9">
        <f t="shared" si="175"/>
        <v>20205.9</v>
      </c>
      <c r="M366" s="9">
        <f t="shared" si="175"/>
        <v>0</v>
      </c>
      <c r="N366" s="9">
        <f t="shared" si="175"/>
        <v>20191.2</v>
      </c>
      <c r="O366" s="81">
        <f t="shared" si="175"/>
        <v>0</v>
      </c>
      <c r="P366" s="81">
        <f t="shared" si="175"/>
        <v>20191.2</v>
      </c>
      <c r="Q366" s="81">
        <f t="shared" si="175"/>
        <v>0</v>
      </c>
    </row>
    <row r="367" spans="1:17" ht="45" customHeight="1">
      <c r="A367" s="111" t="s">
        <v>52</v>
      </c>
      <c r="B367" s="112" t="s">
        <v>122</v>
      </c>
      <c r="C367" s="112" t="s">
        <v>116</v>
      </c>
      <c r="D367" s="112" t="s">
        <v>53</v>
      </c>
      <c r="E367" s="112"/>
      <c r="F367" s="9">
        <f aca="true" t="shared" si="176" ref="F367:Q367">F368+F370</f>
        <v>12928.5</v>
      </c>
      <c r="G367" s="9">
        <f t="shared" si="176"/>
        <v>0</v>
      </c>
      <c r="H367" s="9">
        <f t="shared" si="176"/>
        <v>12928.5</v>
      </c>
      <c r="I367" s="9">
        <f t="shared" si="176"/>
        <v>0</v>
      </c>
      <c r="J367" s="9">
        <f t="shared" si="176"/>
        <v>13304</v>
      </c>
      <c r="K367" s="9">
        <f t="shared" si="176"/>
        <v>0</v>
      </c>
      <c r="L367" s="9">
        <f t="shared" si="176"/>
        <v>13304</v>
      </c>
      <c r="M367" s="9">
        <f t="shared" si="176"/>
        <v>0</v>
      </c>
      <c r="N367" s="9">
        <f t="shared" si="176"/>
        <v>13298.7</v>
      </c>
      <c r="O367" s="81">
        <f t="shared" si="176"/>
        <v>0</v>
      </c>
      <c r="P367" s="81">
        <f t="shared" si="176"/>
        <v>13298.7</v>
      </c>
      <c r="Q367" s="81">
        <f t="shared" si="176"/>
        <v>0</v>
      </c>
    </row>
    <row r="368" spans="1:17" ht="26.25" customHeight="1">
      <c r="A368" s="111" t="s">
        <v>141</v>
      </c>
      <c r="B368" s="112" t="s">
        <v>122</v>
      </c>
      <c r="C368" s="112" t="s">
        <v>116</v>
      </c>
      <c r="D368" s="112" t="s">
        <v>54</v>
      </c>
      <c r="E368" s="112"/>
      <c r="F368" s="9">
        <f aca="true" t="shared" si="177" ref="F368:Q368">F369</f>
        <v>6777.1</v>
      </c>
      <c r="G368" s="9">
        <f t="shared" si="177"/>
        <v>0</v>
      </c>
      <c r="H368" s="9">
        <f t="shared" si="177"/>
        <v>6777.1</v>
      </c>
      <c r="I368" s="9">
        <f t="shared" si="177"/>
        <v>0</v>
      </c>
      <c r="J368" s="9">
        <f t="shared" si="177"/>
        <v>7116</v>
      </c>
      <c r="K368" s="9">
        <f t="shared" si="177"/>
        <v>0</v>
      </c>
      <c r="L368" s="9">
        <f t="shared" si="177"/>
        <v>7116</v>
      </c>
      <c r="M368" s="9">
        <f t="shared" si="177"/>
        <v>0</v>
      </c>
      <c r="N368" s="9">
        <f t="shared" si="177"/>
        <v>7101.8</v>
      </c>
      <c r="O368" s="81">
        <f t="shared" si="177"/>
        <v>0</v>
      </c>
      <c r="P368" s="81">
        <f t="shared" si="177"/>
        <v>7101.8</v>
      </c>
      <c r="Q368" s="81">
        <f t="shared" si="177"/>
        <v>0</v>
      </c>
    </row>
    <row r="369" spans="1:17" ht="23.25" customHeight="1">
      <c r="A369" s="111" t="s">
        <v>180</v>
      </c>
      <c r="B369" s="112" t="s">
        <v>122</v>
      </c>
      <c r="C369" s="112" t="s">
        <v>116</v>
      </c>
      <c r="D369" s="112" t="s">
        <v>54</v>
      </c>
      <c r="E369" s="112" t="s">
        <v>179</v>
      </c>
      <c r="F369" s="9">
        <f>G369+H369+I369</f>
        <v>6777.1</v>
      </c>
      <c r="G369" s="9"/>
      <c r="H369" s="9">
        <v>6777.1</v>
      </c>
      <c r="I369" s="9"/>
      <c r="J369" s="9">
        <f>K369+L369+M369</f>
        <v>7116</v>
      </c>
      <c r="K369" s="9"/>
      <c r="L369" s="9">
        <v>7116</v>
      </c>
      <c r="M369" s="9"/>
      <c r="N369" s="9">
        <f>O369+P369+Q369</f>
        <v>7101.8</v>
      </c>
      <c r="O369" s="91"/>
      <c r="P369" s="81">
        <v>7101.8</v>
      </c>
      <c r="Q369" s="91"/>
    </row>
    <row r="370" spans="1:17" ht="39" customHeight="1">
      <c r="A370" s="114" t="s">
        <v>685</v>
      </c>
      <c r="B370" s="112" t="s">
        <v>122</v>
      </c>
      <c r="C370" s="112" t="s">
        <v>116</v>
      </c>
      <c r="D370" s="112" t="s">
        <v>419</v>
      </c>
      <c r="E370" s="112"/>
      <c r="F370" s="9">
        <f aca="true" t="shared" si="178" ref="F370:Q370">F371</f>
        <v>6151.4</v>
      </c>
      <c r="G370" s="9">
        <f t="shared" si="178"/>
        <v>0</v>
      </c>
      <c r="H370" s="9">
        <f t="shared" si="178"/>
        <v>6151.4</v>
      </c>
      <c r="I370" s="9">
        <f t="shared" si="178"/>
        <v>0</v>
      </c>
      <c r="J370" s="9">
        <f t="shared" si="178"/>
        <v>6188</v>
      </c>
      <c r="K370" s="9">
        <f t="shared" si="178"/>
        <v>0</v>
      </c>
      <c r="L370" s="9">
        <f t="shared" si="178"/>
        <v>6188</v>
      </c>
      <c r="M370" s="9">
        <f t="shared" si="178"/>
        <v>0</v>
      </c>
      <c r="N370" s="9">
        <f t="shared" si="178"/>
        <v>6196.9</v>
      </c>
      <c r="O370" s="81">
        <f t="shared" si="178"/>
        <v>0</v>
      </c>
      <c r="P370" s="81">
        <f t="shared" si="178"/>
        <v>6196.9</v>
      </c>
      <c r="Q370" s="81">
        <f t="shared" si="178"/>
        <v>0</v>
      </c>
    </row>
    <row r="371" spans="1:17" ht="25.5" customHeight="1">
      <c r="A371" s="111" t="s">
        <v>180</v>
      </c>
      <c r="B371" s="112" t="s">
        <v>122</v>
      </c>
      <c r="C371" s="112" t="s">
        <v>116</v>
      </c>
      <c r="D371" s="112" t="s">
        <v>419</v>
      </c>
      <c r="E371" s="112" t="s">
        <v>179</v>
      </c>
      <c r="F371" s="9">
        <f>G371+H371+I371</f>
        <v>6151.4</v>
      </c>
      <c r="G371" s="9"/>
      <c r="H371" s="9">
        <v>6151.4</v>
      </c>
      <c r="I371" s="9"/>
      <c r="J371" s="9">
        <f>K371+L371+M371</f>
        <v>6188</v>
      </c>
      <c r="K371" s="9"/>
      <c r="L371" s="9">
        <v>6188</v>
      </c>
      <c r="M371" s="9"/>
      <c r="N371" s="9">
        <f>O371+P371+Q371</f>
        <v>6196.9</v>
      </c>
      <c r="O371" s="91"/>
      <c r="P371" s="90">
        <v>6196.9</v>
      </c>
      <c r="Q371" s="91"/>
    </row>
    <row r="372" spans="1:17" ht="59.25" customHeight="1">
      <c r="A372" s="111" t="s">
        <v>387</v>
      </c>
      <c r="B372" s="112" t="s">
        <v>122</v>
      </c>
      <c r="C372" s="112" t="s">
        <v>116</v>
      </c>
      <c r="D372" s="113" t="s">
        <v>333</v>
      </c>
      <c r="E372" s="112"/>
      <c r="F372" s="9">
        <f aca="true" t="shared" si="179" ref="F372:Q372">F373+F375</f>
        <v>6700</v>
      </c>
      <c r="G372" s="9">
        <f t="shared" si="179"/>
        <v>0</v>
      </c>
      <c r="H372" s="9">
        <f t="shared" si="179"/>
        <v>6700</v>
      </c>
      <c r="I372" s="9">
        <f t="shared" si="179"/>
        <v>0</v>
      </c>
      <c r="J372" s="9">
        <f t="shared" si="179"/>
        <v>6901.9</v>
      </c>
      <c r="K372" s="9">
        <f t="shared" si="179"/>
        <v>0</v>
      </c>
      <c r="L372" s="9">
        <f t="shared" si="179"/>
        <v>6901.9</v>
      </c>
      <c r="M372" s="9">
        <f t="shared" si="179"/>
        <v>0</v>
      </c>
      <c r="N372" s="9">
        <f t="shared" si="179"/>
        <v>6892.5</v>
      </c>
      <c r="O372" s="81">
        <f t="shared" si="179"/>
        <v>0</v>
      </c>
      <c r="P372" s="81">
        <f t="shared" si="179"/>
        <v>6892.5</v>
      </c>
      <c r="Q372" s="81">
        <f t="shared" si="179"/>
        <v>0</v>
      </c>
    </row>
    <row r="373" spans="1:17" ht="21" customHeight="1">
      <c r="A373" s="111" t="s">
        <v>141</v>
      </c>
      <c r="B373" s="112" t="s">
        <v>122</v>
      </c>
      <c r="C373" s="112" t="s">
        <v>116</v>
      </c>
      <c r="D373" s="112" t="s">
        <v>332</v>
      </c>
      <c r="E373" s="112"/>
      <c r="F373" s="9">
        <f aca="true" t="shared" si="180" ref="F373:Q373">F374</f>
        <v>4037.5</v>
      </c>
      <c r="G373" s="9">
        <f t="shared" si="180"/>
        <v>0</v>
      </c>
      <c r="H373" s="9">
        <f t="shared" si="180"/>
        <v>4037.5</v>
      </c>
      <c r="I373" s="9">
        <f t="shared" si="180"/>
        <v>0</v>
      </c>
      <c r="J373" s="9">
        <f t="shared" si="180"/>
        <v>4239.4</v>
      </c>
      <c r="K373" s="9">
        <f t="shared" si="180"/>
        <v>0</v>
      </c>
      <c r="L373" s="9">
        <f t="shared" si="180"/>
        <v>4239.4</v>
      </c>
      <c r="M373" s="9">
        <f t="shared" si="180"/>
        <v>0</v>
      </c>
      <c r="N373" s="9">
        <f t="shared" si="180"/>
        <v>4230</v>
      </c>
      <c r="O373" s="81">
        <f t="shared" si="180"/>
        <v>0</v>
      </c>
      <c r="P373" s="81">
        <f t="shared" si="180"/>
        <v>4230</v>
      </c>
      <c r="Q373" s="81">
        <f t="shared" si="180"/>
        <v>0</v>
      </c>
    </row>
    <row r="374" spans="1:17" ht="43.5" customHeight="1">
      <c r="A374" s="111" t="s">
        <v>86</v>
      </c>
      <c r="B374" s="112" t="s">
        <v>122</v>
      </c>
      <c r="C374" s="112" t="s">
        <v>116</v>
      </c>
      <c r="D374" s="112" t="s">
        <v>332</v>
      </c>
      <c r="E374" s="112" t="s">
        <v>177</v>
      </c>
      <c r="F374" s="9">
        <f>G374+H374+I374</f>
        <v>4037.5</v>
      </c>
      <c r="G374" s="9"/>
      <c r="H374" s="9">
        <v>4037.5</v>
      </c>
      <c r="I374" s="9"/>
      <c r="J374" s="9">
        <f>K374+L374+M374</f>
        <v>4239.4</v>
      </c>
      <c r="K374" s="9"/>
      <c r="L374" s="9">
        <v>4239.4</v>
      </c>
      <c r="M374" s="9"/>
      <c r="N374" s="9">
        <f>O374+P374+Q374</f>
        <v>4230</v>
      </c>
      <c r="O374" s="85"/>
      <c r="P374" s="81">
        <v>4230</v>
      </c>
      <c r="Q374" s="85"/>
    </row>
    <row r="375" spans="1:17" ht="42" customHeight="1">
      <c r="A375" s="114" t="s">
        <v>685</v>
      </c>
      <c r="B375" s="112" t="s">
        <v>122</v>
      </c>
      <c r="C375" s="112" t="s">
        <v>116</v>
      </c>
      <c r="D375" s="112" t="s">
        <v>543</v>
      </c>
      <c r="E375" s="112"/>
      <c r="F375" s="9">
        <f aca="true" t="shared" si="181" ref="F375:Q375">F376</f>
        <v>2662.5</v>
      </c>
      <c r="G375" s="9">
        <f t="shared" si="181"/>
        <v>0</v>
      </c>
      <c r="H375" s="9">
        <f t="shared" si="181"/>
        <v>2662.5</v>
      </c>
      <c r="I375" s="9">
        <f t="shared" si="181"/>
        <v>0</v>
      </c>
      <c r="J375" s="9">
        <f t="shared" si="181"/>
        <v>2662.5</v>
      </c>
      <c r="K375" s="9">
        <f t="shared" si="181"/>
        <v>0</v>
      </c>
      <c r="L375" s="9">
        <f t="shared" si="181"/>
        <v>2662.5</v>
      </c>
      <c r="M375" s="9">
        <f t="shared" si="181"/>
        <v>0</v>
      </c>
      <c r="N375" s="9">
        <f t="shared" si="181"/>
        <v>2662.5</v>
      </c>
      <c r="O375" s="81">
        <f t="shared" si="181"/>
        <v>0</v>
      </c>
      <c r="P375" s="81">
        <f t="shared" si="181"/>
        <v>2662.5</v>
      </c>
      <c r="Q375" s="81">
        <f t="shared" si="181"/>
        <v>0</v>
      </c>
    </row>
    <row r="376" spans="1:17" ht="42.75" customHeight="1">
      <c r="A376" s="111" t="s">
        <v>86</v>
      </c>
      <c r="B376" s="112" t="s">
        <v>122</v>
      </c>
      <c r="C376" s="112" t="s">
        <v>116</v>
      </c>
      <c r="D376" s="112" t="s">
        <v>543</v>
      </c>
      <c r="E376" s="112" t="s">
        <v>177</v>
      </c>
      <c r="F376" s="9">
        <f>G376+H376+I376</f>
        <v>2662.5</v>
      </c>
      <c r="G376" s="9"/>
      <c r="H376" s="9">
        <v>2662.5</v>
      </c>
      <c r="I376" s="9"/>
      <c r="J376" s="9">
        <f>K376+L376+M376</f>
        <v>2662.5</v>
      </c>
      <c r="K376" s="9"/>
      <c r="L376" s="9">
        <v>2662.5</v>
      </c>
      <c r="M376" s="9"/>
      <c r="N376" s="9">
        <f>O376+P376+Q376</f>
        <v>2662.5</v>
      </c>
      <c r="O376" s="85"/>
      <c r="P376" s="81">
        <v>2662.5</v>
      </c>
      <c r="Q376" s="85"/>
    </row>
    <row r="377" spans="1:17" ht="18.75">
      <c r="A377" s="87" t="s">
        <v>100</v>
      </c>
      <c r="B377" s="82" t="s">
        <v>122</v>
      </c>
      <c r="C377" s="82" t="s">
        <v>122</v>
      </c>
      <c r="D377" s="82"/>
      <c r="E377" s="82"/>
      <c r="F377" s="11">
        <f>F378+F395+F400</f>
        <v>6402.6</v>
      </c>
      <c r="G377" s="11">
        <f aca="true" t="shared" si="182" ref="G377:Q377">G378+G395+G400</f>
        <v>1500</v>
      </c>
      <c r="H377" s="11">
        <f t="shared" si="182"/>
        <v>4902.6</v>
      </c>
      <c r="I377" s="11">
        <f t="shared" si="182"/>
        <v>0</v>
      </c>
      <c r="J377" s="11">
        <f t="shared" si="182"/>
        <v>5082.2</v>
      </c>
      <c r="K377" s="11">
        <f t="shared" si="182"/>
        <v>0</v>
      </c>
      <c r="L377" s="11">
        <f t="shared" si="182"/>
        <v>5082.2</v>
      </c>
      <c r="M377" s="11">
        <f t="shared" si="182"/>
        <v>0</v>
      </c>
      <c r="N377" s="11">
        <f t="shared" si="182"/>
        <v>5082.2</v>
      </c>
      <c r="O377" s="81">
        <f t="shared" si="182"/>
        <v>0</v>
      </c>
      <c r="P377" s="81">
        <f t="shared" si="182"/>
        <v>5082.2</v>
      </c>
      <c r="Q377" s="81">
        <f t="shared" si="182"/>
        <v>0</v>
      </c>
    </row>
    <row r="378" spans="1:17" ht="42.75" customHeight="1">
      <c r="A378" s="111" t="s">
        <v>475</v>
      </c>
      <c r="B378" s="112" t="s">
        <v>122</v>
      </c>
      <c r="C378" s="112" t="s">
        <v>122</v>
      </c>
      <c r="D378" s="112" t="s">
        <v>9</v>
      </c>
      <c r="E378" s="112"/>
      <c r="F378" s="9">
        <f>F379</f>
        <v>5962.6</v>
      </c>
      <c r="G378" s="9">
        <f aca="true" t="shared" si="183" ref="G378:Q378">G379</f>
        <v>1500</v>
      </c>
      <c r="H378" s="9">
        <f t="shared" si="183"/>
        <v>4462.6</v>
      </c>
      <c r="I378" s="9">
        <f t="shared" si="183"/>
        <v>0</v>
      </c>
      <c r="J378" s="9">
        <f t="shared" si="183"/>
        <v>4642.2</v>
      </c>
      <c r="K378" s="9">
        <f t="shared" si="183"/>
        <v>0</v>
      </c>
      <c r="L378" s="9">
        <f t="shared" si="183"/>
        <v>4642.2</v>
      </c>
      <c r="M378" s="9">
        <f t="shared" si="183"/>
        <v>0</v>
      </c>
      <c r="N378" s="9">
        <f t="shared" si="183"/>
        <v>4642.2</v>
      </c>
      <c r="O378" s="81">
        <f t="shared" si="183"/>
        <v>0</v>
      </c>
      <c r="P378" s="81">
        <f t="shared" si="183"/>
        <v>4642.2</v>
      </c>
      <c r="Q378" s="81">
        <f t="shared" si="183"/>
        <v>0</v>
      </c>
    </row>
    <row r="379" spans="1:17" ht="46.5" customHeight="1">
      <c r="A379" s="111" t="s">
        <v>481</v>
      </c>
      <c r="B379" s="112" t="s">
        <v>122</v>
      </c>
      <c r="C379" s="112" t="s">
        <v>122</v>
      </c>
      <c r="D379" s="112" t="s">
        <v>10</v>
      </c>
      <c r="E379" s="112"/>
      <c r="F379" s="9">
        <f>F380+F389+F392</f>
        <v>5962.6</v>
      </c>
      <c r="G379" s="9">
        <f aca="true" t="shared" si="184" ref="G379:Q379">G380+G389+G392</f>
        <v>1500</v>
      </c>
      <c r="H379" s="9">
        <f t="shared" si="184"/>
        <v>4462.6</v>
      </c>
      <c r="I379" s="9">
        <f t="shared" si="184"/>
        <v>0</v>
      </c>
      <c r="J379" s="9">
        <f t="shared" si="184"/>
        <v>4642.2</v>
      </c>
      <c r="K379" s="9">
        <f t="shared" si="184"/>
        <v>0</v>
      </c>
      <c r="L379" s="9">
        <f t="shared" si="184"/>
        <v>4642.2</v>
      </c>
      <c r="M379" s="9">
        <f t="shared" si="184"/>
        <v>0</v>
      </c>
      <c r="N379" s="9">
        <f t="shared" si="184"/>
        <v>4642.2</v>
      </c>
      <c r="O379" s="81">
        <f t="shared" si="184"/>
        <v>0</v>
      </c>
      <c r="P379" s="81">
        <f t="shared" si="184"/>
        <v>4642.2</v>
      </c>
      <c r="Q379" s="81">
        <f t="shared" si="184"/>
        <v>0</v>
      </c>
    </row>
    <row r="380" spans="1:17" ht="41.25" customHeight="1">
      <c r="A380" s="111" t="s">
        <v>337</v>
      </c>
      <c r="B380" s="112" t="s">
        <v>122</v>
      </c>
      <c r="C380" s="112" t="s">
        <v>122</v>
      </c>
      <c r="D380" s="112" t="s">
        <v>11</v>
      </c>
      <c r="E380" s="112"/>
      <c r="F380" s="9">
        <f>F381+F383+F385+F387</f>
        <v>5517.6</v>
      </c>
      <c r="G380" s="9">
        <f aca="true" t="shared" si="185" ref="G380:Q380">G381+G383+G385+G387</f>
        <v>1500</v>
      </c>
      <c r="H380" s="9">
        <f t="shared" si="185"/>
        <v>4017.6</v>
      </c>
      <c r="I380" s="9">
        <f t="shared" si="185"/>
        <v>0</v>
      </c>
      <c r="J380" s="9">
        <f t="shared" si="185"/>
        <v>4197.2</v>
      </c>
      <c r="K380" s="9">
        <f t="shared" si="185"/>
        <v>0</v>
      </c>
      <c r="L380" s="9">
        <f t="shared" si="185"/>
        <v>4197.2</v>
      </c>
      <c r="M380" s="9">
        <f t="shared" si="185"/>
        <v>0</v>
      </c>
      <c r="N380" s="9">
        <f t="shared" si="185"/>
        <v>4197.2</v>
      </c>
      <c r="O380" s="81">
        <f t="shared" si="185"/>
        <v>0</v>
      </c>
      <c r="P380" s="81">
        <f t="shared" si="185"/>
        <v>4197.2</v>
      </c>
      <c r="Q380" s="81">
        <f t="shared" si="185"/>
        <v>0</v>
      </c>
    </row>
    <row r="381" spans="1:17" ht="21.75" customHeight="1">
      <c r="A381" s="111" t="s">
        <v>39</v>
      </c>
      <c r="B381" s="112" t="s">
        <v>122</v>
      </c>
      <c r="C381" s="112" t="s">
        <v>122</v>
      </c>
      <c r="D381" s="112" t="s">
        <v>38</v>
      </c>
      <c r="E381" s="112"/>
      <c r="F381" s="9">
        <f aca="true" t="shared" si="186" ref="F381:Q381">F382</f>
        <v>748.3</v>
      </c>
      <c r="G381" s="9">
        <f t="shared" si="186"/>
        <v>0</v>
      </c>
      <c r="H381" s="9">
        <f t="shared" si="186"/>
        <v>748.3</v>
      </c>
      <c r="I381" s="9">
        <f t="shared" si="186"/>
        <v>0</v>
      </c>
      <c r="J381" s="9">
        <f t="shared" si="186"/>
        <v>748.3</v>
      </c>
      <c r="K381" s="9">
        <f t="shared" si="186"/>
        <v>0</v>
      </c>
      <c r="L381" s="9">
        <f t="shared" si="186"/>
        <v>748.3</v>
      </c>
      <c r="M381" s="9">
        <f t="shared" si="186"/>
        <v>0</v>
      </c>
      <c r="N381" s="9">
        <f t="shared" si="186"/>
        <v>748.3</v>
      </c>
      <c r="O381" s="81">
        <f t="shared" si="186"/>
        <v>0</v>
      </c>
      <c r="P381" s="81">
        <f t="shared" si="186"/>
        <v>748.3</v>
      </c>
      <c r="Q381" s="81">
        <f t="shared" si="186"/>
        <v>0</v>
      </c>
    </row>
    <row r="382" spans="1:17" ht="18.75">
      <c r="A382" s="111" t="s">
        <v>180</v>
      </c>
      <c r="B382" s="112" t="s">
        <v>122</v>
      </c>
      <c r="C382" s="112" t="s">
        <v>122</v>
      </c>
      <c r="D382" s="112" t="s">
        <v>38</v>
      </c>
      <c r="E382" s="112" t="s">
        <v>179</v>
      </c>
      <c r="F382" s="9">
        <f>G382+H382+I382</f>
        <v>748.3</v>
      </c>
      <c r="G382" s="9"/>
      <c r="H382" s="9">
        <v>748.3</v>
      </c>
      <c r="I382" s="9"/>
      <c r="J382" s="9">
        <f>K382+L382+M382</f>
        <v>748.3</v>
      </c>
      <c r="K382" s="9"/>
      <c r="L382" s="9">
        <v>748.3</v>
      </c>
      <c r="M382" s="9"/>
      <c r="N382" s="9">
        <f>O382+P382+Q382</f>
        <v>748.3</v>
      </c>
      <c r="O382" s="85"/>
      <c r="P382" s="81">
        <v>748.3</v>
      </c>
      <c r="Q382" s="85"/>
    </row>
    <row r="383" spans="1:17" ht="24" customHeight="1">
      <c r="A383" s="111" t="s">
        <v>336</v>
      </c>
      <c r="B383" s="112" t="s">
        <v>122</v>
      </c>
      <c r="C383" s="112" t="s">
        <v>122</v>
      </c>
      <c r="D383" s="112" t="s">
        <v>84</v>
      </c>
      <c r="E383" s="112"/>
      <c r="F383" s="9">
        <f aca="true" t="shared" si="187" ref="F383:Q383">F384</f>
        <v>1423.7</v>
      </c>
      <c r="G383" s="9">
        <f t="shared" si="187"/>
        <v>0</v>
      </c>
      <c r="H383" s="9">
        <f t="shared" si="187"/>
        <v>1423.7</v>
      </c>
      <c r="I383" s="9">
        <f t="shared" si="187"/>
        <v>0</v>
      </c>
      <c r="J383" s="9">
        <f t="shared" si="187"/>
        <v>1605.7</v>
      </c>
      <c r="K383" s="9">
        <f t="shared" si="187"/>
        <v>0</v>
      </c>
      <c r="L383" s="9">
        <f t="shared" si="187"/>
        <v>1605.7</v>
      </c>
      <c r="M383" s="9">
        <f t="shared" si="187"/>
        <v>0</v>
      </c>
      <c r="N383" s="9">
        <f t="shared" si="187"/>
        <v>1600.2</v>
      </c>
      <c r="O383" s="81">
        <f t="shared" si="187"/>
        <v>0</v>
      </c>
      <c r="P383" s="81">
        <f t="shared" si="187"/>
        <v>1600.2</v>
      </c>
      <c r="Q383" s="81">
        <f t="shared" si="187"/>
        <v>0</v>
      </c>
    </row>
    <row r="384" spans="1:17" ht="18.75">
      <c r="A384" s="111" t="s">
        <v>180</v>
      </c>
      <c r="B384" s="112" t="s">
        <v>122</v>
      </c>
      <c r="C384" s="112" t="s">
        <v>122</v>
      </c>
      <c r="D384" s="112" t="s">
        <v>84</v>
      </c>
      <c r="E384" s="112" t="s">
        <v>179</v>
      </c>
      <c r="F384" s="9">
        <f>G384+H384+I384</f>
        <v>1423.7</v>
      </c>
      <c r="G384" s="9"/>
      <c r="H384" s="9">
        <f>1407.9+15.8</f>
        <v>1423.7</v>
      </c>
      <c r="I384" s="9"/>
      <c r="J384" s="9">
        <f>K384+L384+M384</f>
        <v>1605.7</v>
      </c>
      <c r="K384" s="9"/>
      <c r="L384" s="9">
        <v>1605.7</v>
      </c>
      <c r="M384" s="9"/>
      <c r="N384" s="9">
        <f>O384+P384+Q384</f>
        <v>1600.2</v>
      </c>
      <c r="O384" s="85"/>
      <c r="P384" s="85">
        <v>1600.2</v>
      </c>
      <c r="Q384" s="85"/>
    </row>
    <row r="385" spans="1:17" ht="45" customHeight="1">
      <c r="A385" s="114" t="s">
        <v>685</v>
      </c>
      <c r="B385" s="112" t="s">
        <v>122</v>
      </c>
      <c r="C385" s="112" t="s">
        <v>122</v>
      </c>
      <c r="D385" s="112" t="s">
        <v>420</v>
      </c>
      <c r="E385" s="112"/>
      <c r="F385" s="9">
        <f aca="true" t="shared" si="188" ref="F385:Q385">F386</f>
        <v>1815</v>
      </c>
      <c r="G385" s="9">
        <f t="shared" si="188"/>
        <v>0</v>
      </c>
      <c r="H385" s="9">
        <f t="shared" si="188"/>
        <v>1815</v>
      </c>
      <c r="I385" s="9">
        <f t="shared" si="188"/>
        <v>0</v>
      </c>
      <c r="J385" s="9">
        <f t="shared" si="188"/>
        <v>1843.2</v>
      </c>
      <c r="K385" s="9">
        <f t="shared" si="188"/>
        <v>0</v>
      </c>
      <c r="L385" s="9">
        <f t="shared" si="188"/>
        <v>1843.2</v>
      </c>
      <c r="M385" s="9">
        <f t="shared" si="188"/>
        <v>0</v>
      </c>
      <c r="N385" s="9">
        <f t="shared" si="188"/>
        <v>1848.7</v>
      </c>
      <c r="O385" s="81">
        <f t="shared" si="188"/>
        <v>0</v>
      </c>
      <c r="P385" s="81">
        <f t="shared" si="188"/>
        <v>1848.7</v>
      </c>
      <c r="Q385" s="81">
        <f t="shared" si="188"/>
        <v>0</v>
      </c>
    </row>
    <row r="386" spans="1:17" ht="18.75">
      <c r="A386" s="111" t="s">
        <v>180</v>
      </c>
      <c r="B386" s="112" t="s">
        <v>122</v>
      </c>
      <c r="C386" s="112" t="s">
        <v>122</v>
      </c>
      <c r="D386" s="112" t="s">
        <v>420</v>
      </c>
      <c r="E386" s="112" t="s">
        <v>179</v>
      </c>
      <c r="F386" s="9">
        <f>G386+H386+I386</f>
        <v>1815</v>
      </c>
      <c r="G386" s="9"/>
      <c r="H386" s="9">
        <v>1815</v>
      </c>
      <c r="I386" s="9"/>
      <c r="J386" s="9">
        <f>K386+L386+M386</f>
        <v>1843.2</v>
      </c>
      <c r="K386" s="9"/>
      <c r="L386" s="9">
        <v>1843.2</v>
      </c>
      <c r="M386" s="9"/>
      <c r="N386" s="9">
        <f>O386+P386+Q386</f>
        <v>1848.7</v>
      </c>
      <c r="O386" s="91"/>
      <c r="P386" s="91">
        <v>1848.7</v>
      </c>
      <c r="Q386" s="91"/>
    </row>
    <row r="387" spans="1:17" ht="98.25" customHeight="1">
      <c r="A387" s="111" t="s">
        <v>465</v>
      </c>
      <c r="B387" s="112" t="s">
        <v>122</v>
      </c>
      <c r="C387" s="112" t="s">
        <v>122</v>
      </c>
      <c r="D387" s="112" t="s">
        <v>68</v>
      </c>
      <c r="E387" s="112"/>
      <c r="F387" s="9">
        <f aca="true" t="shared" si="189" ref="F387:Q387">F388</f>
        <v>1530.6</v>
      </c>
      <c r="G387" s="9">
        <f t="shared" si="189"/>
        <v>1500</v>
      </c>
      <c r="H387" s="9">
        <f t="shared" si="189"/>
        <v>30.6</v>
      </c>
      <c r="I387" s="9">
        <f t="shared" si="189"/>
        <v>0</v>
      </c>
      <c r="J387" s="9">
        <f t="shared" si="189"/>
        <v>0</v>
      </c>
      <c r="K387" s="9">
        <f t="shared" si="189"/>
        <v>0</v>
      </c>
      <c r="L387" s="9">
        <f t="shared" si="189"/>
        <v>0</v>
      </c>
      <c r="M387" s="9">
        <f t="shared" si="189"/>
        <v>0</v>
      </c>
      <c r="N387" s="9">
        <f t="shared" si="189"/>
        <v>0</v>
      </c>
      <c r="O387" s="81">
        <f t="shared" si="189"/>
        <v>0</v>
      </c>
      <c r="P387" s="81">
        <f t="shared" si="189"/>
        <v>0</v>
      </c>
      <c r="Q387" s="81">
        <f t="shared" si="189"/>
        <v>0</v>
      </c>
    </row>
    <row r="388" spans="1:17" ht="24" customHeight="1">
      <c r="A388" s="111" t="s">
        <v>180</v>
      </c>
      <c r="B388" s="112" t="s">
        <v>122</v>
      </c>
      <c r="C388" s="112" t="s">
        <v>122</v>
      </c>
      <c r="D388" s="112" t="s">
        <v>68</v>
      </c>
      <c r="E388" s="112" t="s">
        <v>179</v>
      </c>
      <c r="F388" s="9">
        <f>G388+H388+I388</f>
        <v>1530.6</v>
      </c>
      <c r="G388" s="9">
        <v>1500</v>
      </c>
      <c r="H388" s="9">
        <v>30.6</v>
      </c>
      <c r="I388" s="9"/>
      <c r="J388" s="9">
        <f>K388+L388+M388</f>
        <v>0</v>
      </c>
      <c r="K388" s="9"/>
      <c r="L388" s="9"/>
      <c r="M388" s="9"/>
      <c r="N388" s="9">
        <f>O388+P388+Q388</f>
        <v>0</v>
      </c>
      <c r="O388" s="91"/>
      <c r="P388" s="91"/>
      <c r="Q388" s="91"/>
    </row>
    <row r="389" spans="1:17" ht="46.5" customHeight="1">
      <c r="A389" s="111" t="s">
        <v>20</v>
      </c>
      <c r="B389" s="112" t="s">
        <v>122</v>
      </c>
      <c r="C389" s="112" t="s">
        <v>122</v>
      </c>
      <c r="D389" s="112" t="s">
        <v>484</v>
      </c>
      <c r="E389" s="112"/>
      <c r="F389" s="9">
        <f aca="true" t="shared" si="190" ref="F389:Q390">F390</f>
        <v>410</v>
      </c>
      <c r="G389" s="9">
        <f t="shared" si="190"/>
        <v>0</v>
      </c>
      <c r="H389" s="9">
        <f t="shared" si="190"/>
        <v>410</v>
      </c>
      <c r="I389" s="9">
        <f t="shared" si="190"/>
        <v>0</v>
      </c>
      <c r="J389" s="9">
        <f t="shared" si="190"/>
        <v>410</v>
      </c>
      <c r="K389" s="9">
        <f t="shared" si="190"/>
        <v>0</v>
      </c>
      <c r="L389" s="9">
        <f t="shared" si="190"/>
        <v>410</v>
      </c>
      <c r="M389" s="9">
        <f t="shared" si="190"/>
        <v>0</v>
      </c>
      <c r="N389" s="9">
        <f t="shared" si="190"/>
        <v>410</v>
      </c>
      <c r="O389" s="81">
        <f t="shared" si="190"/>
        <v>0</v>
      </c>
      <c r="P389" s="81">
        <f t="shared" si="190"/>
        <v>410</v>
      </c>
      <c r="Q389" s="81">
        <f t="shared" si="190"/>
        <v>0</v>
      </c>
    </row>
    <row r="390" spans="1:17" ht="24" customHeight="1">
      <c r="A390" s="111" t="s">
        <v>39</v>
      </c>
      <c r="B390" s="112" t="s">
        <v>122</v>
      </c>
      <c r="C390" s="112" t="s">
        <v>122</v>
      </c>
      <c r="D390" s="112" t="s">
        <v>485</v>
      </c>
      <c r="E390" s="112"/>
      <c r="F390" s="9">
        <f t="shared" si="190"/>
        <v>410</v>
      </c>
      <c r="G390" s="9">
        <f t="shared" si="190"/>
        <v>0</v>
      </c>
      <c r="H390" s="9">
        <f t="shared" si="190"/>
        <v>410</v>
      </c>
      <c r="I390" s="9">
        <f t="shared" si="190"/>
        <v>0</v>
      </c>
      <c r="J390" s="9">
        <f t="shared" si="190"/>
        <v>410</v>
      </c>
      <c r="K390" s="9">
        <f t="shared" si="190"/>
        <v>0</v>
      </c>
      <c r="L390" s="9">
        <f t="shared" si="190"/>
        <v>410</v>
      </c>
      <c r="M390" s="9">
        <f t="shared" si="190"/>
        <v>0</v>
      </c>
      <c r="N390" s="9">
        <f t="shared" si="190"/>
        <v>410</v>
      </c>
      <c r="O390" s="81">
        <f t="shared" si="190"/>
        <v>0</v>
      </c>
      <c r="P390" s="81">
        <f t="shared" si="190"/>
        <v>410</v>
      </c>
      <c r="Q390" s="81">
        <f t="shared" si="190"/>
        <v>0</v>
      </c>
    </row>
    <row r="391" spans="1:17" ht="18.75">
      <c r="A391" s="111" t="s">
        <v>180</v>
      </c>
      <c r="B391" s="112" t="s">
        <v>122</v>
      </c>
      <c r="C391" s="112" t="s">
        <v>122</v>
      </c>
      <c r="D391" s="112" t="s">
        <v>485</v>
      </c>
      <c r="E391" s="112" t="s">
        <v>179</v>
      </c>
      <c r="F391" s="9">
        <f>G391+I391+H391</f>
        <v>410</v>
      </c>
      <c r="G391" s="9"/>
      <c r="H391" s="9">
        <v>410</v>
      </c>
      <c r="I391" s="9"/>
      <c r="J391" s="9">
        <f>K391+M391+L391</f>
        <v>410</v>
      </c>
      <c r="K391" s="9"/>
      <c r="L391" s="9">
        <v>410</v>
      </c>
      <c r="M391" s="9"/>
      <c r="N391" s="9">
        <f>O391+Q391+P391</f>
        <v>410</v>
      </c>
      <c r="O391" s="85"/>
      <c r="P391" s="81">
        <v>410</v>
      </c>
      <c r="Q391" s="85"/>
    </row>
    <row r="392" spans="1:17" ht="60.75" customHeight="1">
      <c r="A392" s="111" t="s">
        <v>340</v>
      </c>
      <c r="B392" s="112" t="s">
        <v>122</v>
      </c>
      <c r="C392" s="112" t="s">
        <v>122</v>
      </c>
      <c r="D392" s="112" t="s">
        <v>36</v>
      </c>
      <c r="E392" s="112"/>
      <c r="F392" s="9">
        <f aca="true" t="shared" si="191" ref="F392:Q393">F393</f>
        <v>35</v>
      </c>
      <c r="G392" s="9">
        <f t="shared" si="191"/>
        <v>0</v>
      </c>
      <c r="H392" s="9">
        <f t="shared" si="191"/>
        <v>35</v>
      </c>
      <c r="I392" s="9">
        <f t="shared" si="191"/>
        <v>0</v>
      </c>
      <c r="J392" s="9">
        <f t="shared" si="191"/>
        <v>35</v>
      </c>
      <c r="K392" s="9">
        <f t="shared" si="191"/>
        <v>0</v>
      </c>
      <c r="L392" s="9">
        <f t="shared" si="191"/>
        <v>35</v>
      </c>
      <c r="M392" s="9">
        <f t="shared" si="191"/>
        <v>0</v>
      </c>
      <c r="N392" s="9">
        <f t="shared" si="191"/>
        <v>35</v>
      </c>
      <c r="O392" s="81">
        <f t="shared" si="191"/>
        <v>0</v>
      </c>
      <c r="P392" s="81">
        <f t="shared" si="191"/>
        <v>35</v>
      </c>
      <c r="Q392" s="81">
        <f t="shared" si="191"/>
        <v>0</v>
      </c>
    </row>
    <row r="393" spans="1:17" ht="24.75" customHeight="1">
      <c r="A393" s="111" t="s">
        <v>39</v>
      </c>
      <c r="B393" s="112" t="s">
        <v>122</v>
      </c>
      <c r="C393" s="112" t="s">
        <v>122</v>
      </c>
      <c r="D393" s="112" t="s">
        <v>37</v>
      </c>
      <c r="E393" s="112"/>
      <c r="F393" s="9">
        <f t="shared" si="191"/>
        <v>35</v>
      </c>
      <c r="G393" s="9">
        <f t="shared" si="191"/>
        <v>0</v>
      </c>
      <c r="H393" s="9">
        <f t="shared" si="191"/>
        <v>35</v>
      </c>
      <c r="I393" s="9">
        <f t="shared" si="191"/>
        <v>0</v>
      </c>
      <c r="J393" s="9">
        <f t="shared" si="191"/>
        <v>35</v>
      </c>
      <c r="K393" s="9">
        <f t="shared" si="191"/>
        <v>0</v>
      </c>
      <c r="L393" s="9">
        <f t="shared" si="191"/>
        <v>35</v>
      </c>
      <c r="M393" s="9">
        <f t="shared" si="191"/>
        <v>0</v>
      </c>
      <c r="N393" s="9">
        <f t="shared" si="191"/>
        <v>35</v>
      </c>
      <c r="O393" s="81">
        <f t="shared" si="191"/>
        <v>0</v>
      </c>
      <c r="P393" s="81">
        <f t="shared" si="191"/>
        <v>35</v>
      </c>
      <c r="Q393" s="81">
        <f t="shared" si="191"/>
        <v>0</v>
      </c>
    </row>
    <row r="394" spans="1:17" ht="18.75">
      <c r="A394" s="111" t="s">
        <v>180</v>
      </c>
      <c r="B394" s="112" t="s">
        <v>122</v>
      </c>
      <c r="C394" s="112" t="s">
        <v>122</v>
      </c>
      <c r="D394" s="112" t="s">
        <v>486</v>
      </c>
      <c r="E394" s="112" t="s">
        <v>179</v>
      </c>
      <c r="F394" s="9">
        <f>G394+H394+I394</f>
        <v>35</v>
      </c>
      <c r="G394" s="9"/>
      <c r="H394" s="9">
        <v>35</v>
      </c>
      <c r="I394" s="9"/>
      <c r="J394" s="9">
        <f>K394+L394+M394</f>
        <v>35</v>
      </c>
      <c r="K394" s="9"/>
      <c r="L394" s="9">
        <v>35</v>
      </c>
      <c r="M394" s="9"/>
      <c r="N394" s="9">
        <f>O394+P394+Q394</f>
        <v>35</v>
      </c>
      <c r="O394" s="91"/>
      <c r="P394" s="96">
        <v>35</v>
      </c>
      <c r="Q394" s="91"/>
    </row>
    <row r="395" spans="1:17" ht="45.75" customHeight="1">
      <c r="A395" s="111" t="s">
        <v>463</v>
      </c>
      <c r="B395" s="112" t="s">
        <v>122</v>
      </c>
      <c r="C395" s="112" t="s">
        <v>122</v>
      </c>
      <c r="D395" s="112" t="s">
        <v>232</v>
      </c>
      <c r="E395" s="112"/>
      <c r="F395" s="9">
        <f aca="true" t="shared" si="192" ref="F395:Q398">F396</f>
        <v>10</v>
      </c>
      <c r="G395" s="9">
        <f t="shared" si="192"/>
        <v>0</v>
      </c>
      <c r="H395" s="9">
        <f t="shared" si="192"/>
        <v>10</v>
      </c>
      <c r="I395" s="9">
        <f t="shared" si="192"/>
        <v>0</v>
      </c>
      <c r="J395" s="9">
        <f t="shared" si="192"/>
        <v>10</v>
      </c>
      <c r="K395" s="9">
        <f t="shared" si="192"/>
        <v>0</v>
      </c>
      <c r="L395" s="9">
        <f t="shared" si="192"/>
        <v>10</v>
      </c>
      <c r="M395" s="9">
        <f t="shared" si="192"/>
        <v>0</v>
      </c>
      <c r="N395" s="9">
        <f t="shared" si="192"/>
        <v>10</v>
      </c>
      <c r="O395" s="81">
        <f t="shared" si="192"/>
        <v>0</v>
      </c>
      <c r="P395" s="81">
        <f t="shared" si="192"/>
        <v>10</v>
      </c>
      <c r="Q395" s="81">
        <f t="shared" si="192"/>
        <v>0</v>
      </c>
    </row>
    <row r="396" spans="1:17" ht="44.25" customHeight="1">
      <c r="A396" s="111" t="s">
        <v>464</v>
      </c>
      <c r="B396" s="112" t="s">
        <v>122</v>
      </c>
      <c r="C396" s="112" t="s">
        <v>122</v>
      </c>
      <c r="D396" s="112" t="s">
        <v>293</v>
      </c>
      <c r="E396" s="112"/>
      <c r="F396" s="9">
        <f t="shared" si="192"/>
        <v>10</v>
      </c>
      <c r="G396" s="9">
        <f t="shared" si="192"/>
        <v>0</v>
      </c>
      <c r="H396" s="9">
        <f t="shared" si="192"/>
        <v>10</v>
      </c>
      <c r="I396" s="9">
        <f t="shared" si="192"/>
        <v>0</v>
      </c>
      <c r="J396" s="9">
        <f t="shared" si="192"/>
        <v>10</v>
      </c>
      <c r="K396" s="9">
        <f t="shared" si="192"/>
        <v>0</v>
      </c>
      <c r="L396" s="9">
        <f t="shared" si="192"/>
        <v>10</v>
      </c>
      <c r="M396" s="9">
        <f t="shared" si="192"/>
        <v>0</v>
      </c>
      <c r="N396" s="9">
        <f t="shared" si="192"/>
        <v>10</v>
      </c>
      <c r="O396" s="81">
        <f t="shared" si="192"/>
        <v>0</v>
      </c>
      <c r="P396" s="81">
        <f t="shared" si="192"/>
        <v>10</v>
      </c>
      <c r="Q396" s="81">
        <f t="shared" si="192"/>
        <v>0</v>
      </c>
    </row>
    <row r="397" spans="1:17" ht="45.75" customHeight="1">
      <c r="A397" s="111" t="s">
        <v>32</v>
      </c>
      <c r="B397" s="112" t="s">
        <v>122</v>
      </c>
      <c r="C397" s="112" t="s">
        <v>122</v>
      </c>
      <c r="D397" s="112" t="s">
        <v>296</v>
      </c>
      <c r="E397" s="112"/>
      <c r="F397" s="9">
        <f t="shared" si="192"/>
        <v>10</v>
      </c>
      <c r="G397" s="9">
        <f t="shared" si="192"/>
        <v>0</v>
      </c>
      <c r="H397" s="9">
        <f t="shared" si="192"/>
        <v>10</v>
      </c>
      <c r="I397" s="9">
        <f t="shared" si="192"/>
        <v>0</v>
      </c>
      <c r="J397" s="9">
        <f t="shared" si="192"/>
        <v>10</v>
      </c>
      <c r="K397" s="9">
        <f t="shared" si="192"/>
        <v>0</v>
      </c>
      <c r="L397" s="9">
        <f t="shared" si="192"/>
        <v>10</v>
      </c>
      <c r="M397" s="9">
        <f t="shared" si="192"/>
        <v>0</v>
      </c>
      <c r="N397" s="9">
        <f t="shared" si="192"/>
        <v>10</v>
      </c>
      <c r="O397" s="81">
        <f t="shared" si="192"/>
        <v>0</v>
      </c>
      <c r="P397" s="81">
        <f t="shared" si="192"/>
        <v>10</v>
      </c>
      <c r="Q397" s="81">
        <f t="shared" si="192"/>
        <v>0</v>
      </c>
    </row>
    <row r="398" spans="1:17" ht="44.25" customHeight="1">
      <c r="A398" s="111" t="s">
        <v>198</v>
      </c>
      <c r="B398" s="112" t="s">
        <v>122</v>
      </c>
      <c r="C398" s="112" t="s">
        <v>122</v>
      </c>
      <c r="D398" s="112" t="s">
        <v>335</v>
      </c>
      <c r="E398" s="112"/>
      <c r="F398" s="9">
        <f t="shared" si="192"/>
        <v>10</v>
      </c>
      <c r="G398" s="9">
        <f t="shared" si="192"/>
        <v>0</v>
      </c>
      <c r="H398" s="9">
        <f t="shared" si="192"/>
        <v>10</v>
      </c>
      <c r="I398" s="9">
        <f t="shared" si="192"/>
        <v>0</v>
      </c>
      <c r="J398" s="9">
        <f t="shared" si="192"/>
        <v>10</v>
      </c>
      <c r="K398" s="9">
        <f t="shared" si="192"/>
        <v>0</v>
      </c>
      <c r="L398" s="9">
        <f t="shared" si="192"/>
        <v>10</v>
      </c>
      <c r="M398" s="9">
        <f t="shared" si="192"/>
        <v>0</v>
      </c>
      <c r="N398" s="9">
        <f t="shared" si="192"/>
        <v>10</v>
      </c>
      <c r="O398" s="81">
        <f t="shared" si="192"/>
        <v>0</v>
      </c>
      <c r="P398" s="81">
        <f t="shared" si="192"/>
        <v>10</v>
      </c>
      <c r="Q398" s="81">
        <f t="shared" si="192"/>
        <v>0</v>
      </c>
    </row>
    <row r="399" spans="1:17" ht="42.75" customHeight="1">
      <c r="A399" s="111" t="s">
        <v>87</v>
      </c>
      <c r="B399" s="112" t="s">
        <v>122</v>
      </c>
      <c r="C399" s="112" t="s">
        <v>122</v>
      </c>
      <c r="D399" s="112" t="s">
        <v>335</v>
      </c>
      <c r="E399" s="112" t="s">
        <v>168</v>
      </c>
      <c r="F399" s="9">
        <f>G399+H398+I399</f>
        <v>10</v>
      </c>
      <c r="G399" s="9"/>
      <c r="H399" s="9">
        <v>10</v>
      </c>
      <c r="I399" s="9"/>
      <c r="J399" s="9">
        <f>K399+L399+M399</f>
        <v>10</v>
      </c>
      <c r="K399" s="9"/>
      <c r="L399" s="9">
        <v>10</v>
      </c>
      <c r="M399" s="9"/>
      <c r="N399" s="9">
        <f>O399+P399+Q399</f>
        <v>10</v>
      </c>
      <c r="O399" s="81"/>
      <c r="P399" s="81">
        <v>10</v>
      </c>
      <c r="Q399" s="81"/>
    </row>
    <row r="400" spans="1:17" ht="38.25" customHeight="1">
      <c r="A400" s="111" t="s">
        <v>457</v>
      </c>
      <c r="B400" s="112" t="s">
        <v>122</v>
      </c>
      <c r="C400" s="112" t="s">
        <v>122</v>
      </c>
      <c r="D400" s="112" t="s">
        <v>237</v>
      </c>
      <c r="E400" s="112"/>
      <c r="F400" s="9">
        <f aca="true" t="shared" si="193" ref="F400:Q400">F401+F404+F407+F411</f>
        <v>430.00000000000006</v>
      </c>
      <c r="G400" s="9">
        <f t="shared" si="193"/>
        <v>0</v>
      </c>
      <c r="H400" s="9">
        <f t="shared" si="193"/>
        <v>430.00000000000006</v>
      </c>
      <c r="I400" s="9">
        <f t="shared" si="193"/>
        <v>0</v>
      </c>
      <c r="J400" s="9">
        <f t="shared" si="193"/>
        <v>430.00000000000006</v>
      </c>
      <c r="K400" s="9">
        <f t="shared" si="193"/>
        <v>0</v>
      </c>
      <c r="L400" s="9">
        <f t="shared" si="193"/>
        <v>430.00000000000006</v>
      </c>
      <c r="M400" s="9">
        <f t="shared" si="193"/>
        <v>0</v>
      </c>
      <c r="N400" s="9">
        <f t="shared" si="193"/>
        <v>430.00000000000006</v>
      </c>
      <c r="O400" s="81">
        <f t="shared" si="193"/>
        <v>0</v>
      </c>
      <c r="P400" s="81">
        <f t="shared" si="193"/>
        <v>430.00000000000006</v>
      </c>
      <c r="Q400" s="81">
        <f t="shared" si="193"/>
        <v>0</v>
      </c>
    </row>
    <row r="401" spans="1:17" ht="42" customHeight="1">
      <c r="A401" s="111" t="s">
        <v>238</v>
      </c>
      <c r="B401" s="112" t="s">
        <v>122</v>
      </c>
      <c r="C401" s="112" t="s">
        <v>122</v>
      </c>
      <c r="D401" s="112" t="s">
        <v>459</v>
      </c>
      <c r="E401" s="112"/>
      <c r="F401" s="9">
        <f aca="true" t="shared" si="194" ref="F401:Q402">F402</f>
        <v>279.20000000000005</v>
      </c>
      <c r="G401" s="9">
        <f t="shared" si="194"/>
        <v>0</v>
      </c>
      <c r="H401" s="9">
        <f t="shared" si="194"/>
        <v>279.20000000000005</v>
      </c>
      <c r="I401" s="9">
        <f t="shared" si="194"/>
        <v>0</v>
      </c>
      <c r="J401" s="9">
        <f t="shared" si="194"/>
        <v>279.20000000000005</v>
      </c>
      <c r="K401" s="9">
        <f t="shared" si="194"/>
        <v>0</v>
      </c>
      <c r="L401" s="9">
        <f t="shared" si="194"/>
        <v>279.20000000000005</v>
      </c>
      <c r="M401" s="9">
        <f t="shared" si="194"/>
        <v>0</v>
      </c>
      <c r="N401" s="9">
        <f t="shared" si="194"/>
        <v>279.20000000000005</v>
      </c>
      <c r="O401" s="81">
        <f t="shared" si="194"/>
        <v>0</v>
      </c>
      <c r="P401" s="81">
        <f t="shared" si="194"/>
        <v>279.20000000000005</v>
      </c>
      <c r="Q401" s="81">
        <f t="shared" si="194"/>
        <v>0</v>
      </c>
    </row>
    <row r="402" spans="1:17" ht="26.25" customHeight="1">
      <c r="A402" s="111" t="s">
        <v>169</v>
      </c>
      <c r="B402" s="112" t="s">
        <v>122</v>
      </c>
      <c r="C402" s="112" t="s">
        <v>122</v>
      </c>
      <c r="D402" s="112" t="s">
        <v>460</v>
      </c>
      <c r="E402" s="112"/>
      <c r="F402" s="9">
        <f>F403</f>
        <v>279.20000000000005</v>
      </c>
      <c r="G402" s="9">
        <f t="shared" si="194"/>
        <v>0</v>
      </c>
      <c r="H402" s="9">
        <f t="shared" si="194"/>
        <v>279.20000000000005</v>
      </c>
      <c r="I402" s="9">
        <f t="shared" si="194"/>
        <v>0</v>
      </c>
      <c r="J402" s="9">
        <f t="shared" si="194"/>
        <v>279.20000000000005</v>
      </c>
      <c r="K402" s="9">
        <f t="shared" si="194"/>
        <v>0</v>
      </c>
      <c r="L402" s="9">
        <f t="shared" si="194"/>
        <v>279.20000000000005</v>
      </c>
      <c r="M402" s="9">
        <f t="shared" si="194"/>
        <v>0</v>
      </c>
      <c r="N402" s="9">
        <f t="shared" si="194"/>
        <v>279.20000000000005</v>
      </c>
      <c r="O402" s="81">
        <f t="shared" si="194"/>
        <v>0</v>
      </c>
      <c r="P402" s="81">
        <f t="shared" si="194"/>
        <v>279.20000000000005</v>
      </c>
      <c r="Q402" s="81">
        <f t="shared" si="194"/>
        <v>0</v>
      </c>
    </row>
    <row r="403" spans="1:17" ht="23.25" customHeight="1">
      <c r="A403" s="111" t="s">
        <v>180</v>
      </c>
      <c r="B403" s="112" t="s">
        <v>122</v>
      </c>
      <c r="C403" s="112" t="s">
        <v>122</v>
      </c>
      <c r="D403" s="112" t="s">
        <v>460</v>
      </c>
      <c r="E403" s="112" t="s">
        <v>179</v>
      </c>
      <c r="F403" s="9">
        <f>G403+H403+I403</f>
        <v>279.20000000000005</v>
      </c>
      <c r="G403" s="9"/>
      <c r="H403" s="9">
        <f>140.8+31.9+106.5</f>
        <v>279.20000000000005</v>
      </c>
      <c r="I403" s="9"/>
      <c r="J403" s="9">
        <f>K403+L403+M403</f>
        <v>279.20000000000005</v>
      </c>
      <c r="K403" s="9"/>
      <c r="L403" s="9">
        <f>140.8+31.9+106.5</f>
        <v>279.20000000000005</v>
      </c>
      <c r="M403" s="9"/>
      <c r="N403" s="9">
        <f>O403+P403+Q403</f>
        <v>279.20000000000005</v>
      </c>
      <c r="O403" s="81"/>
      <c r="P403" s="81">
        <f>140.8+31.9+106.5</f>
        <v>279.20000000000005</v>
      </c>
      <c r="Q403" s="81"/>
    </row>
    <row r="404" spans="1:17" ht="44.25" customHeight="1">
      <c r="A404" s="111" t="s">
        <v>458</v>
      </c>
      <c r="B404" s="112" t="s">
        <v>122</v>
      </c>
      <c r="C404" s="112" t="s">
        <v>122</v>
      </c>
      <c r="D404" s="112" t="s">
        <v>239</v>
      </c>
      <c r="E404" s="112"/>
      <c r="F404" s="9">
        <f aca="true" t="shared" si="195" ref="F404:Q405">F405</f>
        <v>14.6</v>
      </c>
      <c r="G404" s="9">
        <f t="shared" si="195"/>
        <v>0</v>
      </c>
      <c r="H404" s="9">
        <f t="shared" si="195"/>
        <v>14.6</v>
      </c>
      <c r="I404" s="9">
        <f t="shared" si="195"/>
        <v>0</v>
      </c>
      <c r="J404" s="9">
        <f t="shared" si="195"/>
        <v>14.6</v>
      </c>
      <c r="K404" s="9">
        <f t="shared" si="195"/>
        <v>0</v>
      </c>
      <c r="L404" s="9">
        <f t="shared" si="195"/>
        <v>14.6</v>
      </c>
      <c r="M404" s="9">
        <f t="shared" si="195"/>
        <v>0</v>
      </c>
      <c r="N404" s="9">
        <f t="shared" si="195"/>
        <v>14.6</v>
      </c>
      <c r="O404" s="81">
        <f t="shared" si="195"/>
        <v>0</v>
      </c>
      <c r="P404" s="81">
        <f t="shared" si="195"/>
        <v>14.6</v>
      </c>
      <c r="Q404" s="81">
        <f t="shared" si="195"/>
        <v>0</v>
      </c>
    </row>
    <row r="405" spans="1:17" ht="27.75" customHeight="1">
      <c r="A405" s="111" t="s">
        <v>169</v>
      </c>
      <c r="B405" s="112" t="s">
        <v>122</v>
      </c>
      <c r="C405" s="112" t="s">
        <v>122</v>
      </c>
      <c r="D405" s="112" t="s">
        <v>240</v>
      </c>
      <c r="E405" s="112"/>
      <c r="F405" s="9">
        <f t="shared" si="195"/>
        <v>14.6</v>
      </c>
      <c r="G405" s="9">
        <f t="shared" si="195"/>
        <v>0</v>
      </c>
      <c r="H405" s="9">
        <f t="shared" si="195"/>
        <v>14.6</v>
      </c>
      <c r="I405" s="9">
        <f t="shared" si="195"/>
        <v>0</v>
      </c>
      <c r="J405" s="9">
        <f t="shared" si="195"/>
        <v>14.6</v>
      </c>
      <c r="K405" s="9">
        <f t="shared" si="195"/>
        <v>0</v>
      </c>
      <c r="L405" s="9">
        <f t="shared" si="195"/>
        <v>14.6</v>
      </c>
      <c r="M405" s="9">
        <f t="shared" si="195"/>
        <v>0</v>
      </c>
      <c r="N405" s="9">
        <f t="shared" si="195"/>
        <v>14.6</v>
      </c>
      <c r="O405" s="81">
        <f t="shared" si="195"/>
        <v>0</v>
      </c>
      <c r="P405" s="81">
        <f t="shared" si="195"/>
        <v>14.6</v>
      </c>
      <c r="Q405" s="81">
        <f t="shared" si="195"/>
        <v>0</v>
      </c>
    </row>
    <row r="406" spans="1:17" ht="18.75">
      <c r="A406" s="111" t="s">
        <v>180</v>
      </c>
      <c r="B406" s="112" t="s">
        <v>122</v>
      </c>
      <c r="C406" s="112" t="s">
        <v>122</v>
      </c>
      <c r="D406" s="112" t="s">
        <v>240</v>
      </c>
      <c r="E406" s="112" t="s">
        <v>179</v>
      </c>
      <c r="F406" s="9">
        <f>G406+H406+I406</f>
        <v>14.6</v>
      </c>
      <c r="G406" s="9"/>
      <c r="H406" s="9">
        <f>3.6+11</f>
        <v>14.6</v>
      </c>
      <c r="I406" s="9"/>
      <c r="J406" s="9">
        <f>K406+M406+L406</f>
        <v>14.6</v>
      </c>
      <c r="K406" s="9"/>
      <c r="L406" s="9">
        <f>3.6+11</f>
        <v>14.6</v>
      </c>
      <c r="M406" s="9"/>
      <c r="N406" s="9">
        <f>O406+Q406+P406</f>
        <v>14.6</v>
      </c>
      <c r="O406" s="81"/>
      <c r="P406" s="81">
        <f>3.6+11</f>
        <v>14.6</v>
      </c>
      <c r="Q406" s="81"/>
    </row>
    <row r="407" spans="1:17" ht="43.5" customHeight="1">
      <c r="A407" s="111" t="s">
        <v>31</v>
      </c>
      <c r="B407" s="112" t="s">
        <v>122</v>
      </c>
      <c r="C407" s="112" t="s">
        <v>122</v>
      </c>
      <c r="D407" s="112" t="s">
        <v>241</v>
      </c>
      <c r="E407" s="112"/>
      <c r="F407" s="9">
        <f aca="true" t="shared" si="196" ref="F407:Q407">F408</f>
        <v>82</v>
      </c>
      <c r="G407" s="9">
        <f t="shared" si="196"/>
        <v>0</v>
      </c>
      <c r="H407" s="9">
        <f t="shared" si="196"/>
        <v>82</v>
      </c>
      <c r="I407" s="9">
        <f t="shared" si="196"/>
        <v>0</v>
      </c>
      <c r="J407" s="9">
        <f t="shared" si="196"/>
        <v>82</v>
      </c>
      <c r="K407" s="9">
        <f t="shared" si="196"/>
        <v>0</v>
      </c>
      <c r="L407" s="9">
        <f t="shared" si="196"/>
        <v>82</v>
      </c>
      <c r="M407" s="9">
        <f t="shared" si="196"/>
        <v>0</v>
      </c>
      <c r="N407" s="9">
        <f t="shared" si="196"/>
        <v>82</v>
      </c>
      <c r="O407" s="81">
        <f t="shared" si="196"/>
        <v>0</v>
      </c>
      <c r="P407" s="81">
        <f t="shared" si="196"/>
        <v>82</v>
      </c>
      <c r="Q407" s="81">
        <f t="shared" si="196"/>
        <v>0</v>
      </c>
    </row>
    <row r="408" spans="1:17" ht="29.25" customHeight="1">
      <c r="A408" s="111" t="s">
        <v>169</v>
      </c>
      <c r="B408" s="112" t="s">
        <v>122</v>
      </c>
      <c r="C408" s="112" t="s">
        <v>122</v>
      </c>
      <c r="D408" s="112" t="s">
        <v>242</v>
      </c>
      <c r="E408" s="112"/>
      <c r="F408" s="9">
        <f>F410+F409</f>
        <v>82</v>
      </c>
      <c r="G408" s="9">
        <f aca="true" t="shared" si="197" ref="G408:Q408">G410+G409</f>
        <v>0</v>
      </c>
      <c r="H408" s="9">
        <f t="shared" si="197"/>
        <v>82</v>
      </c>
      <c r="I408" s="9">
        <f t="shared" si="197"/>
        <v>0</v>
      </c>
      <c r="J408" s="9">
        <f t="shared" si="197"/>
        <v>82</v>
      </c>
      <c r="K408" s="9">
        <f t="shared" si="197"/>
        <v>0</v>
      </c>
      <c r="L408" s="9">
        <f t="shared" si="197"/>
        <v>82</v>
      </c>
      <c r="M408" s="9">
        <f t="shared" si="197"/>
        <v>0</v>
      </c>
      <c r="N408" s="9">
        <f t="shared" si="197"/>
        <v>82</v>
      </c>
      <c r="O408" s="81">
        <f t="shared" si="197"/>
        <v>0</v>
      </c>
      <c r="P408" s="81">
        <f t="shared" si="197"/>
        <v>82</v>
      </c>
      <c r="Q408" s="81">
        <f t="shared" si="197"/>
        <v>0</v>
      </c>
    </row>
    <row r="409" spans="1:17" ht="42" customHeight="1">
      <c r="A409" s="111" t="s">
        <v>87</v>
      </c>
      <c r="B409" s="112" t="s">
        <v>122</v>
      </c>
      <c r="C409" s="112" t="s">
        <v>122</v>
      </c>
      <c r="D409" s="112" t="s">
        <v>242</v>
      </c>
      <c r="E409" s="112" t="s">
        <v>168</v>
      </c>
      <c r="F409" s="9">
        <f>G409+H409+I409</f>
        <v>40</v>
      </c>
      <c r="G409" s="9"/>
      <c r="H409" s="9">
        <f>20+20</f>
        <v>40</v>
      </c>
      <c r="I409" s="9"/>
      <c r="J409" s="9">
        <f>K409+L409+M409</f>
        <v>40</v>
      </c>
      <c r="K409" s="9"/>
      <c r="L409" s="9">
        <f>20+20</f>
        <v>40</v>
      </c>
      <c r="M409" s="9"/>
      <c r="N409" s="9">
        <f>O409+P409+Q409</f>
        <v>40</v>
      </c>
      <c r="O409" s="81"/>
      <c r="P409" s="81">
        <f>20+20</f>
        <v>40</v>
      </c>
      <c r="Q409" s="81"/>
    </row>
    <row r="410" spans="1:17" ht="18.75">
      <c r="A410" s="111" t="s">
        <v>180</v>
      </c>
      <c r="B410" s="112" t="s">
        <v>122</v>
      </c>
      <c r="C410" s="112" t="s">
        <v>122</v>
      </c>
      <c r="D410" s="112" t="s">
        <v>242</v>
      </c>
      <c r="E410" s="112" t="s">
        <v>179</v>
      </c>
      <c r="F410" s="9">
        <f>G410+H410+I410</f>
        <v>42</v>
      </c>
      <c r="G410" s="9"/>
      <c r="H410" s="9">
        <f>15+27</f>
        <v>42</v>
      </c>
      <c r="I410" s="9"/>
      <c r="J410" s="9">
        <f>K410+L410+M410</f>
        <v>42</v>
      </c>
      <c r="K410" s="9"/>
      <c r="L410" s="9">
        <f>15+27</f>
        <v>42</v>
      </c>
      <c r="M410" s="9"/>
      <c r="N410" s="9">
        <f>O410+P410+Q410</f>
        <v>42</v>
      </c>
      <c r="O410" s="81"/>
      <c r="P410" s="81">
        <f>15+27</f>
        <v>42</v>
      </c>
      <c r="Q410" s="81"/>
    </row>
    <row r="411" spans="1:17" ht="46.5" customHeight="1">
      <c r="A411" s="111" t="s">
        <v>245</v>
      </c>
      <c r="B411" s="112" t="s">
        <v>122</v>
      </c>
      <c r="C411" s="112" t="s">
        <v>122</v>
      </c>
      <c r="D411" s="112" t="s">
        <v>243</v>
      </c>
      <c r="E411" s="112"/>
      <c r="F411" s="9">
        <f aca="true" t="shared" si="198" ref="F411:Q412">F412</f>
        <v>54.2</v>
      </c>
      <c r="G411" s="9">
        <f t="shared" si="198"/>
        <v>0</v>
      </c>
      <c r="H411" s="9">
        <f t="shared" si="198"/>
        <v>54.2</v>
      </c>
      <c r="I411" s="9">
        <f t="shared" si="198"/>
        <v>0</v>
      </c>
      <c r="J411" s="9">
        <f t="shared" si="198"/>
        <v>54.2</v>
      </c>
      <c r="K411" s="9">
        <f t="shared" si="198"/>
        <v>0</v>
      </c>
      <c r="L411" s="9">
        <f t="shared" si="198"/>
        <v>54.2</v>
      </c>
      <c r="M411" s="9">
        <f t="shared" si="198"/>
        <v>0</v>
      </c>
      <c r="N411" s="9">
        <f t="shared" si="198"/>
        <v>54.2</v>
      </c>
      <c r="O411" s="81">
        <f t="shared" si="198"/>
        <v>0</v>
      </c>
      <c r="P411" s="81">
        <f t="shared" si="198"/>
        <v>54.2</v>
      </c>
      <c r="Q411" s="81">
        <f t="shared" si="198"/>
        <v>0</v>
      </c>
    </row>
    <row r="412" spans="1:17" ht="21.75" customHeight="1">
      <c r="A412" s="111" t="s">
        <v>169</v>
      </c>
      <c r="B412" s="112" t="s">
        <v>122</v>
      </c>
      <c r="C412" s="112" t="s">
        <v>122</v>
      </c>
      <c r="D412" s="112" t="s">
        <v>244</v>
      </c>
      <c r="E412" s="112"/>
      <c r="F412" s="9">
        <f>F413</f>
        <v>54.2</v>
      </c>
      <c r="G412" s="9">
        <f t="shared" si="198"/>
        <v>0</v>
      </c>
      <c r="H412" s="9">
        <f t="shared" si="198"/>
        <v>54.2</v>
      </c>
      <c r="I412" s="9">
        <f t="shared" si="198"/>
        <v>0</v>
      </c>
      <c r="J412" s="9">
        <f t="shared" si="198"/>
        <v>54.2</v>
      </c>
      <c r="K412" s="9">
        <f t="shared" si="198"/>
        <v>0</v>
      </c>
      <c r="L412" s="9">
        <f t="shared" si="198"/>
        <v>54.2</v>
      </c>
      <c r="M412" s="9">
        <f t="shared" si="198"/>
        <v>0</v>
      </c>
      <c r="N412" s="9">
        <f t="shared" si="198"/>
        <v>54.2</v>
      </c>
      <c r="O412" s="81">
        <f t="shared" si="198"/>
        <v>0</v>
      </c>
      <c r="P412" s="81">
        <f t="shared" si="198"/>
        <v>54.2</v>
      </c>
      <c r="Q412" s="81">
        <f t="shared" si="198"/>
        <v>0</v>
      </c>
    </row>
    <row r="413" spans="1:17" ht="18.75">
      <c r="A413" s="111" t="s">
        <v>180</v>
      </c>
      <c r="B413" s="112" t="s">
        <v>122</v>
      </c>
      <c r="C413" s="112" t="s">
        <v>122</v>
      </c>
      <c r="D413" s="112" t="s">
        <v>244</v>
      </c>
      <c r="E413" s="112" t="s">
        <v>179</v>
      </c>
      <c r="F413" s="9">
        <f>G413+H413+I413</f>
        <v>54.2</v>
      </c>
      <c r="G413" s="9"/>
      <c r="H413" s="9">
        <f>42.2+12</f>
        <v>54.2</v>
      </c>
      <c r="I413" s="9"/>
      <c r="J413" s="9">
        <f>K413+L413+M413</f>
        <v>54.2</v>
      </c>
      <c r="K413" s="9"/>
      <c r="L413" s="9">
        <f>42.2+12</f>
        <v>54.2</v>
      </c>
      <c r="M413" s="9"/>
      <c r="N413" s="9">
        <f>O413+P413+Q413</f>
        <v>54.2</v>
      </c>
      <c r="O413" s="81"/>
      <c r="P413" s="81">
        <f>42.2+12</f>
        <v>54.2</v>
      </c>
      <c r="Q413" s="81"/>
    </row>
    <row r="414" spans="1:17" ht="18.75">
      <c r="A414" s="87" t="s">
        <v>145</v>
      </c>
      <c r="B414" s="82" t="s">
        <v>122</v>
      </c>
      <c r="C414" s="82" t="s">
        <v>118</v>
      </c>
      <c r="D414" s="82"/>
      <c r="E414" s="82"/>
      <c r="F414" s="11">
        <f aca="true" t="shared" si="199" ref="F414:Q414">F415+F443</f>
        <v>58418.49999999999</v>
      </c>
      <c r="G414" s="11">
        <f t="shared" si="199"/>
        <v>27.8</v>
      </c>
      <c r="H414" s="11">
        <f t="shared" si="199"/>
        <v>58390.7</v>
      </c>
      <c r="I414" s="11">
        <f t="shared" si="199"/>
        <v>0</v>
      </c>
      <c r="J414" s="11">
        <f t="shared" si="199"/>
        <v>58690.299999999996</v>
      </c>
      <c r="K414" s="11">
        <f t="shared" si="199"/>
        <v>27.8</v>
      </c>
      <c r="L414" s="11">
        <f t="shared" si="199"/>
        <v>58662.49999999999</v>
      </c>
      <c r="M414" s="11">
        <f t="shared" si="199"/>
        <v>0</v>
      </c>
      <c r="N414" s="11">
        <f t="shared" si="199"/>
        <v>57069.600000000006</v>
      </c>
      <c r="O414" s="81">
        <f t="shared" si="199"/>
        <v>27.8</v>
      </c>
      <c r="P414" s="81">
        <f t="shared" si="199"/>
        <v>57041.8</v>
      </c>
      <c r="Q414" s="81">
        <f t="shared" si="199"/>
        <v>0</v>
      </c>
    </row>
    <row r="415" spans="1:17" ht="43.5" customHeight="1">
      <c r="A415" s="111" t="s">
        <v>461</v>
      </c>
      <c r="B415" s="112" t="s">
        <v>122</v>
      </c>
      <c r="C415" s="112" t="s">
        <v>118</v>
      </c>
      <c r="D415" s="113" t="s">
        <v>266</v>
      </c>
      <c r="E415" s="112"/>
      <c r="F415" s="9">
        <f aca="true" t="shared" si="200" ref="F415:Q415">F416+F428</f>
        <v>58395.99999999999</v>
      </c>
      <c r="G415" s="9">
        <f t="shared" si="200"/>
        <v>27.8</v>
      </c>
      <c r="H415" s="9">
        <f t="shared" si="200"/>
        <v>58368.2</v>
      </c>
      <c r="I415" s="9">
        <f t="shared" si="200"/>
        <v>0</v>
      </c>
      <c r="J415" s="9">
        <f t="shared" si="200"/>
        <v>58667.799999999996</v>
      </c>
      <c r="K415" s="9">
        <f t="shared" si="200"/>
        <v>27.8</v>
      </c>
      <c r="L415" s="9">
        <f t="shared" si="200"/>
        <v>58639.99999999999</v>
      </c>
      <c r="M415" s="9">
        <f t="shared" si="200"/>
        <v>0</v>
      </c>
      <c r="N415" s="9">
        <f t="shared" si="200"/>
        <v>57047.100000000006</v>
      </c>
      <c r="O415" s="81">
        <f t="shared" si="200"/>
        <v>27.8</v>
      </c>
      <c r="P415" s="81">
        <f t="shared" si="200"/>
        <v>57019.3</v>
      </c>
      <c r="Q415" s="81">
        <f t="shared" si="200"/>
        <v>0</v>
      </c>
    </row>
    <row r="416" spans="1:17" ht="25.5" customHeight="1">
      <c r="A416" s="138" t="s">
        <v>18</v>
      </c>
      <c r="B416" s="112" t="s">
        <v>122</v>
      </c>
      <c r="C416" s="112" t="s">
        <v>118</v>
      </c>
      <c r="D416" s="113" t="s">
        <v>267</v>
      </c>
      <c r="E416" s="112"/>
      <c r="F416" s="9">
        <f>F417+F420+F425</f>
        <v>1910.1</v>
      </c>
      <c r="G416" s="9">
        <f aca="true" t="shared" si="201" ref="G416:Q416">G417+G420+G425</f>
        <v>27.8</v>
      </c>
      <c r="H416" s="9">
        <f t="shared" si="201"/>
        <v>1882.3</v>
      </c>
      <c r="I416" s="9">
        <f t="shared" si="201"/>
        <v>0</v>
      </c>
      <c r="J416" s="9">
        <f t="shared" si="201"/>
        <v>1315.3999999999999</v>
      </c>
      <c r="K416" s="9">
        <f t="shared" si="201"/>
        <v>27.8</v>
      </c>
      <c r="L416" s="9">
        <f t="shared" si="201"/>
        <v>1287.6</v>
      </c>
      <c r="M416" s="9">
        <f t="shared" si="201"/>
        <v>0</v>
      </c>
      <c r="N416" s="9">
        <f t="shared" si="201"/>
        <v>63.8</v>
      </c>
      <c r="O416" s="81">
        <f t="shared" si="201"/>
        <v>27.8</v>
      </c>
      <c r="P416" s="81">
        <f t="shared" si="201"/>
        <v>36</v>
      </c>
      <c r="Q416" s="81">
        <f t="shared" si="201"/>
        <v>0</v>
      </c>
    </row>
    <row r="417" spans="1:17" ht="60.75" customHeight="1">
      <c r="A417" s="138" t="s">
        <v>274</v>
      </c>
      <c r="B417" s="112" t="s">
        <v>122</v>
      </c>
      <c r="C417" s="112" t="s">
        <v>118</v>
      </c>
      <c r="D417" s="113" t="s">
        <v>48</v>
      </c>
      <c r="E417" s="112"/>
      <c r="F417" s="9">
        <f aca="true" t="shared" si="202" ref="F417:Q418">F418</f>
        <v>7.8</v>
      </c>
      <c r="G417" s="9">
        <f t="shared" si="202"/>
        <v>7.8</v>
      </c>
      <c r="H417" s="9">
        <f t="shared" si="202"/>
        <v>0</v>
      </c>
      <c r="I417" s="9">
        <f t="shared" si="202"/>
        <v>0</v>
      </c>
      <c r="J417" s="9">
        <f t="shared" si="202"/>
        <v>7.8</v>
      </c>
      <c r="K417" s="9">
        <f t="shared" si="202"/>
        <v>7.8</v>
      </c>
      <c r="L417" s="9">
        <f t="shared" si="202"/>
        <v>0</v>
      </c>
      <c r="M417" s="9">
        <f t="shared" si="202"/>
        <v>0</v>
      </c>
      <c r="N417" s="9">
        <f t="shared" si="202"/>
        <v>7.8</v>
      </c>
      <c r="O417" s="81">
        <f t="shared" si="202"/>
        <v>7.8</v>
      </c>
      <c r="P417" s="81">
        <f t="shared" si="202"/>
        <v>0</v>
      </c>
      <c r="Q417" s="81">
        <f t="shared" si="202"/>
        <v>0</v>
      </c>
    </row>
    <row r="418" spans="1:17" ht="62.25" customHeight="1">
      <c r="A418" s="111" t="s">
        <v>92</v>
      </c>
      <c r="B418" s="112" t="s">
        <v>122</v>
      </c>
      <c r="C418" s="112" t="s">
        <v>118</v>
      </c>
      <c r="D418" s="113" t="s">
        <v>49</v>
      </c>
      <c r="E418" s="112"/>
      <c r="F418" s="9">
        <f t="shared" si="202"/>
        <v>7.8</v>
      </c>
      <c r="G418" s="9">
        <f t="shared" si="202"/>
        <v>7.8</v>
      </c>
      <c r="H418" s="9">
        <f t="shared" si="202"/>
        <v>0</v>
      </c>
      <c r="I418" s="9">
        <f t="shared" si="202"/>
        <v>0</v>
      </c>
      <c r="J418" s="9">
        <f t="shared" si="202"/>
        <v>7.8</v>
      </c>
      <c r="K418" s="9">
        <f t="shared" si="202"/>
        <v>7.8</v>
      </c>
      <c r="L418" s="9">
        <f t="shared" si="202"/>
        <v>0</v>
      </c>
      <c r="M418" s="9">
        <f t="shared" si="202"/>
        <v>0</v>
      </c>
      <c r="N418" s="9">
        <f t="shared" si="202"/>
        <v>7.8</v>
      </c>
      <c r="O418" s="81">
        <f t="shared" si="202"/>
        <v>7.8</v>
      </c>
      <c r="P418" s="81">
        <f t="shared" si="202"/>
        <v>0</v>
      </c>
      <c r="Q418" s="81">
        <f t="shared" si="202"/>
        <v>0</v>
      </c>
    </row>
    <row r="419" spans="1:17" ht="24" customHeight="1">
      <c r="A419" s="111" t="s">
        <v>210</v>
      </c>
      <c r="B419" s="112" t="s">
        <v>122</v>
      </c>
      <c r="C419" s="112" t="s">
        <v>118</v>
      </c>
      <c r="D419" s="113" t="s">
        <v>49</v>
      </c>
      <c r="E419" s="112" t="s">
        <v>209</v>
      </c>
      <c r="F419" s="9">
        <f>G419+H419+I419</f>
        <v>7.8</v>
      </c>
      <c r="G419" s="9">
        <v>7.8</v>
      </c>
      <c r="H419" s="9"/>
      <c r="I419" s="9"/>
      <c r="J419" s="9">
        <f>K419+L419+M419</f>
        <v>7.8</v>
      </c>
      <c r="K419" s="9">
        <v>7.8</v>
      </c>
      <c r="L419" s="9"/>
      <c r="M419" s="9"/>
      <c r="N419" s="9">
        <f>O419+P419+Q419</f>
        <v>7.8</v>
      </c>
      <c r="O419" s="90">
        <v>7.8</v>
      </c>
      <c r="P419" s="91"/>
      <c r="Q419" s="91"/>
    </row>
    <row r="420" spans="1:17" ht="44.25" customHeight="1">
      <c r="A420" s="111" t="s">
        <v>334</v>
      </c>
      <c r="B420" s="112" t="s">
        <v>122</v>
      </c>
      <c r="C420" s="112" t="s">
        <v>118</v>
      </c>
      <c r="D420" s="113" t="s">
        <v>271</v>
      </c>
      <c r="E420" s="112"/>
      <c r="F420" s="9">
        <f>F423+F421</f>
        <v>56</v>
      </c>
      <c r="G420" s="9">
        <f aca="true" t="shared" si="203" ref="G420:Q420">G423+G421</f>
        <v>20</v>
      </c>
      <c r="H420" s="9">
        <f t="shared" si="203"/>
        <v>36</v>
      </c>
      <c r="I420" s="9">
        <f t="shared" si="203"/>
        <v>0</v>
      </c>
      <c r="J420" s="9">
        <f t="shared" si="203"/>
        <v>56</v>
      </c>
      <c r="K420" s="9">
        <f t="shared" si="203"/>
        <v>20</v>
      </c>
      <c r="L420" s="9">
        <f t="shared" si="203"/>
        <v>36</v>
      </c>
      <c r="M420" s="9">
        <f t="shared" si="203"/>
        <v>0</v>
      </c>
      <c r="N420" s="9">
        <f t="shared" si="203"/>
        <v>56</v>
      </c>
      <c r="O420" s="81">
        <f t="shared" si="203"/>
        <v>20</v>
      </c>
      <c r="P420" s="81">
        <f t="shared" si="203"/>
        <v>36</v>
      </c>
      <c r="Q420" s="81">
        <f t="shared" si="203"/>
        <v>0</v>
      </c>
    </row>
    <row r="421" spans="1:17" ht="44.25" customHeight="1">
      <c r="A421" s="111" t="s">
        <v>414</v>
      </c>
      <c r="B421" s="112" t="s">
        <v>122</v>
      </c>
      <c r="C421" s="112" t="s">
        <v>118</v>
      </c>
      <c r="D421" s="113" t="s">
        <v>413</v>
      </c>
      <c r="E421" s="112"/>
      <c r="F421" s="9">
        <f aca="true" t="shared" si="204" ref="F421:Q421">F422</f>
        <v>36</v>
      </c>
      <c r="G421" s="9">
        <f t="shared" si="204"/>
        <v>0</v>
      </c>
      <c r="H421" s="9">
        <f t="shared" si="204"/>
        <v>36</v>
      </c>
      <c r="I421" s="9">
        <f t="shared" si="204"/>
        <v>0</v>
      </c>
      <c r="J421" s="9">
        <f t="shared" si="204"/>
        <v>36</v>
      </c>
      <c r="K421" s="9">
        <f t="shared" si="204"/>
        <v>0</v>
      </c>
      <c r="L421" s="9">
        <f t="shared" si="204"/>
        <v>36</v>
      </c>
      <c r="M421" s="9">
        <f t="shared" si="204"/>
        <v>0</v>
      </c>
      <c r="N421" s="9">
        <f t="shared" si="204"/>
        <v>36</v>
      </c>
      <c r="O421" s="81">
        <f t="shared" si="204"/>
        <v>0</v>
      </c>
      <c r="P421" s="81">
        <f t="shared" si="204"/>
        <v>36</v>
      </c>
      <c r="Q421" s="81">
        <f t="shared" si="204"/>
        <v>0</v>
      </c>
    </row>
    <row r="422" spans="1:17" ht="27.75" customHeight="1">
      <c r="A422" s="111" t="s">
        <v>210</v>
      </c>
      <c r="B422" s="112" t="s">
        <v>122</v>
      </c>
      <c r="C422" s="112" t="s">
        <v>118</v>
      </c>
      <c r="D422" s="113" t="s">
        <v>412</v>
      </c>
      <c r="E422" s="112" t="s">
        <v>209</v>
      </c>
      <c r="F422" s="9">
        <f>G422+H421+I422</f>
        <v>36</v>
      </c>
      <c r="G422" s="9"/>
      <c r="H422" s="9">
        <v>36</v>
      </c>
      <c r="I422" s="9"/>
      <c r="J422" s="9">
        <f>K422+L422+M422</f>
        <v>36</v>
      </c>
      <c r="K422" s="9"/>
      <c r="L422" s="9">
        <v>36</v>
      </c>
      <c r="M422" s="9"/>
      <c r="N422" s="9">
        <f>O422+P422+Q422</f>
        <v>36</v>
      </c>
      <c r="O422" s="81"/>
      <c r="P422" s="81">
        <v>36</v>
      </c>
      <c r="Q422" s="81"/>
    </row>
    <row r="423" spans="1:17" ht="66" customHeight="1">
      <c r="A423" s="111" t="s">
        <v>92</v>
      </c>
      <c r="B423" s="112" t="s">
        <v>122</v>
      </c>
      <c r="C423" s="112" t="s">
        <v>118</v>
      </c>
      <c r="D423" s="113" t="s">
        <v>51</v>
      </c>
      <c r="E423" s="112"/>
      <c r="F423" s="9">
        <f aca="true" t="shared" si="205" ref="F423:Q423">F424</f>
        <v>20</v>
      </c>
      <c r="G423" s="9">
        <f t="shared" si="205"/>
        <v>20</v>
      </c>
      <c r="H423" s="9">
        <f t="shared" si="205"/>
        <v>0</v>
      </c>
      <c r="I423" s="9">
        <f t="shared" si="205"/>
        <v>0</v>
      </c>
      <c r="J423" s="9">
        <f t="shared" si="205"/>
        <v>20</v>
      </c>
      <c r="K423" s="9">
        <f t="shared" si="205"/>
        <v>20</v>
      </c>
      <c r="L423" s="9">
        <f t="shared" si="205"/>
        <v>0</v>
      </c>
      <c r="M423" s="9">
        <f t="shared" si="205"/>
        <v>0</v>
      </c>
      <c r="N423" s="9">
        <f t="shared" si="205"/>
        <v>20</v>
      </c>
      <c r="O423" s="81">
        <f t="shared" si="205"/>
        <v>20</v>
      </c>
      <c r="P423" s="81">
        <f t="shared" si="205"/>
        <v>0</v>
      </c>
      <c r="Q423" s="81">
        <f t="shared" si="205"/>
        <v>0</v>
      </c>
    </row>
    <row r="424" spans="1:17" ht="24.75" customHeight="1">
      <c r="A424" s="111" t="s">
        <v>210</v>
      </c>
      <c r="B424" s="112" t="s">
        <v>122</v>
      </c>
      <c r="C424" s="112" t="s">
        <v>118</v>
      </c>
      <c r="D424" s="113" t="s">
        <v>51</v>
      </c>
      <c r="E424" s="112" t="s">
        <v>209</v>
      </c>
      <c r="F424" s="9">
        <f>G424+H424+I424</f>
        <v>20</v>
      </c>
      <c r="G424" s="9">
        <v>20</v>
      </c>
      <c r="H424" s="9"/>
      <c r="I424" s="9"/>
      <c r="J424" s="9">
        <f>K424+L424+M424</f>
        <v>20</v>
      </c>
      <c r="K424" s="9">
        <v>20</v>
      </c>
      <c r="L424" s="9"/>
      <c r="M424" s="9"/>
      <c r="N424" s="9">
        <f>O424+P424+Q424</f>
        <v>20</v>
      </c>
      <c r="O424" s="81">
        <v>20</v>
      </c>
      <c r="P424" s="81"/>
      <c r="Q424" s="81"/>
    </row>
    <row r="425" spans="1:17" ht="43.5" customHeight="1">
      <c r="A425" s="111" t="s">
        <v>602</v>
      </c>
      <c r="B425" s="112" t="s">
        <v>122</v>
      </c>
      <c r="C425" s="112" t="s">
        <v>118</v>
      </c>
      <c r="D425" s="113" t="s">
        <v>398</v>
      </c>
      <c r="E425" s="112"/>
      <c r="F425" s="9">
        <f aca="true" t="shared" si="206" ref="F425:Q426">F426</f>
        <v>1846.3</v>
      </c>
      <c r="G425" s="9">
        <f t="shared" si="206"/>
        <v>0</v>
      </c>
      <c r="H425" s="9">
        <f t="shared" si="206"/>
        <v>1846.3</v>
      </c>
      <c r="I425" s="9">
        <f t="shared" si="206"/>
        <v>0</v>
      </c>
      <c r="J425" s="9">
        <f t="shared" si="206"/>
        <v>1251.6</v>
      </c>
      <c r="K425" s="9">
        <f t="shared" si="206"/>
        <v>0</v>
      </c>
      <c r="L425" s="9">
        <f t="shared" si="206"/>
        <v>1251.6</v>
      </c>
      <c r="M425" s="9">
        <f t="shared" si="206"/>
        <v>0</v>
      </c>
      <c r="N425" s="9">
        <f t="shared" si="206"/>
        <v>0</v>
      </c>
      <c r="O425" s="81">
        <f t="shared" si="206"/>
        <v>0</v>
      </c>
      <c r="P425" s="81">
        <f t="shared" si="206"/>
        <v>0</v>
      </c>
      <c r="Q425" s="81">
        <f t="shared" si="206"/>
        <v>0</v>
      </c>
    </row>
    <row r="426" spans="1:17" ht="63.75" customHeight="1">
      <c r="A426" s="139" t="s">
        <v>601</v>
      </c>
      <c r="B426" s="112" t="s">
        <v>122</v>
      </c>
      <c r="C426" s="112" t="s">
        <v>118</v>
      </c>
      <c r="D426" s="143" t="s">
        <v>504</v>
      </c>
      <c r="E426" s="112"/>
      <c r="F426" s="9">
        <f>F427</f>
        <v>1846.3</v>
      </c>
      <c r="G426" s="9">
        <f t="shared" si="206"/>
        <v>0</v>
      </c>
      <c r="H426" s="9">
        <f t="shared" si="206"/>
        <v>1846.3</v>
      </c>
      <c r="I426" s="9">
        <f t="shared" si="206"/>
        <v>0</v>
      </c>
      <c r="J426" s="9">
        <f t="shared" si="206"/>
        <v>1251.6</v>
      </c>
      <c r="K426" s="9">
        <f t="shared" si="206"/>
        <v>0</v>
      </c>
      <c r="L426" s="9">
        <f t="shared" si="206"/>
        <v>1251.6</v>
      </c>
      <c r="M426" s="9">
        <f t="shared" si="206"/>
        <v>0</v>
      </c>
      <c r="N426" s="9">
        <f t="shared" si="206"/>
        <v>0</v>
      </c>
      <c r="O426" s="81">
        <f t="shared" si="206"/>
        <v>0</v>
      </c>
      <c r="P426" s="81">
        <f t="shared" si="206"/>
        <v>0</v>
      </c>
      <c r="Q426" s="81">
        <f t="shared" si="206"/>
        <v>0</v>
      </c>
    </row>
    <row r="427" spans="1:17" ht="43.5" customHeight="1">
      <c r="A427" s="111" t="s">
        <v>87</v>
      </c>
      <c r="B427" s="112" t="s">
        <v>122</v>
      </c>
      <c r="C427" s="112" t="s">
        <v>118</v>
      </c>
      <c r="D427" s="113" t="s">
        <v>504</v>
      </c>
      <c r="E427" s="112" t="s">
        <v>168</v>
      </c>
      <c r="F427" s="9">
        <f>G427+H427+I427</f>
        <v>1846.3</v>
      </c>
      <c r="G427" s="9"/>
      <c r="H427" s="9">
        <v>1846.3</v>
      </c>
      <c r="I427" s="9"/>
      <c r="J427" s="9">
        <f>K427+L427+M427</f>
        <v>1251.6</v>
      </c>
      <c r="K427" s="9"/>
      <c r="L427" s="9">
        <v>1251.6</v>
      </c>
      <c r="M427" s="9"/>
      <c r="N427" s="9">
        <f>O427+P427+Q427</f>
        <v>0</v>
      </c>
      <c r="O427" s="81"/>
      <c r="P427" s="81">
        <v>0</v>
      </c>
      <c r="Q427" s="81"/>
    </row>
    <row r="428" spans="1:17" ht="24.75" customHeight="1">
      <c r="A428" s="144" t="s">
        <v>29</v>
      </c>
      <c r="B428" s="112" t="s">
        <v>122</v>
      </c>
      <c r="C428" s="112" t="s">
        <v>118</v>
      </c>
      <c r="D428" s="112" t="s">
        <v>74</v>
      </c>
      <c r="E428" s="112"/>
      <c r="F428" s="9">
        <f aca="true" t="shared" si="207" ref="F428:Q428">F429+F436</f>
        <v>56485.899999999994</v>
      </c>
      <c r="G428" s="9">
        <f t="shared" si="207"/>
        <v>0</v>
      </c>
      <c r="H428" s="9">
        <f t="shared" si="207"/>
        <v>56485.899999999994</v>
      </c>
      <c r="I428" s="9">
        <f t="shared" si="207"/>
        <v>0</v>
      </c>
      <c r="J428" s="9">
        <f t="shared" si="207"/>
        <v>57352.399999999994</v>
      </c>
      <c r="K428" s="9">
        <f t="shared" si="207"/>
        <v>0</v>
      </c>
      <c r="L428" s="9">
        <f t="shared" si="207"/>
        <v>57352.399999999994</v>
      </c>
      <c r="M428" s="9">
        <f t="shared" si="207"/>
        <v>0</v>
      </c>
      <c r="N428" s="9">
        <f t="shared" si="207"/>
        <v>56983.3</v>
      </c>
      <c r="O428" s="81">
        <f t="shared" si="207"/>
        <v>0</v>
      </c>
      <c r="P428" s="81">
        <f t="shared" si="207"/>
        <v>56983.3</v>
      </c>
      <c r="Q428" s="81">
        <f t="shared" si="207"/>
        <v>0</v>
      </c>
    </row>
    <row r="429" spans="1:17" ht="99.75" customHeight="1">
      <c r="A429" s="111" t="s">
        <v>462</v>
      </c>
      <c r="B429" s="112" t="s">
        <v>122</v>
      </c>
      <c r="C429" s="112" t="s">
        <v>118</v>
      </c>
      <c r="D429" s="112" t="s">
        <v>103</v>
      </c>
      <c r="E429" s="112"/>
      <c r="F429" s="9">
        <f aca="true" t="shared" si="208" ref="F429:Q429">F430+F434</f>
        <v>52569.2</v>
      </c>
      <c r="G429" s="9">
        <f t="shared" si="208"/>
        <v>0</v>
      </c>
      <c r="H429" s="9">
        <f t="shared" si="208"/>
        <v>52569.2</v>
      </c>
      <c r="I429" s="9">
        <f t="shared" si="208"/>
        <v>0</v>
      </c>
      <c r="J429" s="9">
        <f t="shared" si="208"/>
        <v>53374.2</v>
      </c>
      <c r="K429" s="9">
        <f t="shared" si="208"/>
        <v>0</v>
      </c>
      <c r="L429" s="9">
        <f t="shared" si="208"/>
        <v>53374.2</v>
      </c>
      <c r="M429" s="9">
        <f t="shared" si="208"/>
        <v>0</v>
      </c>
      <c r="N429" s="9">
        <f t="shared" si="208"/>
        <v>53066.600000000006</v>
      </c>
      <c r="O429" s="81">
        <f t="shared" si="208"/>
        <v>0</v>
      </c>
      <c r="P429" s="81">
        <f t="shared" si="208"/>
        <v>53066.600000000006</v>
      </c>
      <c r="Q429" s="81">
        <f t="shared" si="208"/>
        <v>0</v>
      </c>
    </row>
    <row r="430" spans="1:17" ht="26.25" customHeight="1">
      <c r="A430" s="111" t="s">
        <v>367</v>
      </c>
      <c r="B430" s="112" t="s">
        <v>122</v>
      </c>
      <c r="C430" s="112" t="s">
        <v>118</v>
      </c>
      <c r="D430" s="112" t="s">
        <v>368</v>
      </c>
      <c r="E430" s="112"/>
      <c r="F430" s="9">
        <f>F431+F432+F433</f>
        <v>19621.1</v>
      </c>
      <c r="G430" s="9">
        <f aca="true" t="shared" si="209" ref="G430:Q430">G431+G432+G433</f>
        <v>0</v>
      </c>
      <c r="H430" s="9">
        <f t="shared" si="209"/>
        <v>19621.1</v>
      </c>
      <c r="I430" s="9">
        <f t="shared" si="209"/>
        <v>0</v>
      </c>
      <c r="J430" s="9">
        <f t="shared" si="209"/>
        <v>19769.100000000002</v>
      </c>
      <c r="K430" s="9">
        <f t="shared" si="209"/>
        <v>0</v>
      </c>
      <c r="L430" s="9">
        <f t="shared" si="209"/>
        <v>19769.100000000002</v>
      </c>
      <c r="M430" s="9">
        <f t="shared" si="209"/>
        <v>0</v>
      </c>
      <c r="N430" s="9">
        <f t="shared" si="209"/>
        <v>19159.100000000002</v>
      </c>
      <c r="O430" s="81">
        <f t="shared" si="209"/>
        <v>0</v>
      </c>
      <c r="P430" s="81">
        <f t="shared" si="209"/>
        <v>19159.100000000002</v>
      </c>
      <c r="Q430" s="81">
        <f t="shared" si="209"/>
        <v>0</v>
      </c>
    </row>
    <row r="431" spans="1:17" ht="29.25" customHeight="1">
      <c r="A431" s="111" t="s">
        <v>577</v>
      </c>
      <c r="B431" s="112" t="s">
        <v>122</v>
      </c>
      <c r="C431" s="112" t="s">
        <v>118</v>
      </c>
      <c r="D431" s="112" t="s">
        <v>368</v>
      </c>
      <c r="E431" s="112" t="s">
        <v>144</v>
      </c>
      <c r="F431" s="9">
        <f>G431+H431+I431</f>
        <v>16153.6</v>
      </c>
      <c r="G431" s="9"/>
      <c r="H431" s="9">
        <f>16128.6+25</f>
        <v>16153.6</v>
      </c>
      <c r="I431" s="9"/>
      <c r="J431" s="9">
        <f>K431+L431+M431</f>
        <v>16798.7</v>
      </c>
      <c r="K431" s="9"/>
      <c r="L431" s="9">
        <f>16773.7+25</f>
        <v>16798.7</v>
      </c>
      <c r="M431" s="9"/>
      <c r="N431" s="9">
        <f>O431+P431+Q431</f>
        <v>16798.7</v>
      </c>
      <c r="O431" s="85"/>
      <c r="P431" s="81">
        <f>16773.7+25</f>
        <v>16798.7</v>
      </c>
      <c r="Q431" s="85"/>
    </row>
    <row r="432" spans="1:17" ht="42.75" customHeight="1">
      <c r="A432" s="111" t="s">
        <v>87</v>
      </c>
      <c r="B432" s="112" t="s">
        <v>122</v>
      </c>
      <c r="C432" s="112" t="s">
        <v>118</v>
      </c>
      <c r="D432" s="112" t="s">
        <v>368</v>
      </c>
      <c r="E432" s="112" t="s">
        <v>168</v>
      </c>
      <c r="F432" s="9">
        <f>G432+H432+I432</f>
        <v>3445</v>
      </c>
      <c r="G432" s="9"/>
      <c r="H432" s="9">
        <v>3445</v>
      </c>
      <c r="I432" s="9"/>
      <c r="J432" s="9">
        <f>K432+L432+M432</f>
        <v>2947.9</v>
      </c>
      <c r="K432" s="9"/>
      <c r="L432" s="9">
        <v>2947.9</v>
      </c>
      <c r="M432" s="9"/>
      <c r="N432" s="9">
        <f>O432+P432+Q432</f>
        <v>2337.9</v>
      </c>
      <c r="O432" s="85"/>
      <c r="P432" s="81">
        <v>2337.9</v>
      </c>
      <c r="Q432" s="85"/>
    </row>
    <row r="433" spans="1:17" ht="18.75">
      <c r="A433" s="111" t="s">
        <v>166</v>
      </c>
      <c r="B433" s="112" t="s">
        <v>122</v>
      </c>
      <c r="C433" s="112" t="s">
        <v>118</v>
      </c>
      <c r="D433" s="112" t="s">
        <v>368</v>
      </c>
      <c r="E433" s="112" t="s">
        <v>167</v>
      </c>
      <c r="F433" s="9">
        <f>G433+H433+I433</f>
        <v>22.5</v>
      </c>
      <c r="G433" s="9"/>
      <c r="H433" s="9">
        <v>22.5</v>
      </c>
      <c r="I433" s="9"/>
      <c r="J433" s="9">
        <f>K433+L433+M433</f>
        <v>22.5</v>
      </c>
      <c r="K433" s="9"/>
      <c r="L433" s="9">
        <v>22.5</v>
      </c>
      <c r="M433" s="9"/>
      <c r="N433" s="9">
        <f>O433+P433+Q433</f>
        <v>22.5</v>
      </c>
      <c r="O433" s="85"/>
      <c r="P433" s="81">
        <v>22.5</v>
      </c>
      <c r="Q433" s="85"/>
    </row>
    <row r="434" spans="1:17" ht="42.75" customHeight="1">
      <c r="A434" s="114" t="s">
        <v>685</v>
      </c>
      <c r="B434" s="112" t="s">
        <v>122</v>
      </c>
      <c r="C434" s="112" t="s">
        <v>118</v>
      </c>
      <c r="D434" s="112" t="s">
        <v>421</v>
      </c>
      <c r="E434" s="112"/>
      <c r="F434" s="9">
        <f aca="true" t="shared" si="210" ref="F434:Q434">F435</f>
        <v>32948.1</v>
      </c>
      <c r="G434" s="9">
        <f t="shared" si="210"/>
        <v>0</v>
      </c>
      <c r="H434" s="9">
        <f t="shared" si="210"/>
        <v>32948.1</v>
      </c>
      <c r="I434" s="9">
        <f t="shared" si="210"/>
        <v>0</v>
      </c>
      <c r="J434" s="9">
        <f t="shared" si="210"/>
        <v>33605.1</v>
      </c>
      <c r="K434" s="9">
        <f t="shared" si="210"/>
        <v>0</v>
      </c>
      <c r="L434" s="9">
        <f t="shared" si="210"/>
        <v>33605.1</v>
      </c>
      <c r="M434" s="9">
        <f t="shared" si="210"/>
        <v>0</v>
      </c>
      <c r="N434" s="9">
        <f t="shared" si="210"/>
        <v>33907.5</v>
      </c>
      <c r="O434" s="81">
        <f t="shared" si="210"/>
        <v>0</v>
      </c>
      <c r="P434" s="81">
        <f t="shared" si="210"/>
        <v>33907.5</v>
      </c>
      <c r="Q434" s="81">
        <f t="shared" si="210"/>
        <v>0</v>
      </c>
    </row>
    <row r="435" spans="1:17" ht="24" customHeight="1">
      <c r="A435" s="111" t="s">
        <v>577</v>
      </c>
      <c r="B435" s="112" t="s">
        <v>122</v>
      </c>
      <c r="C435" s="112" t="s">
        <v>118</v>
      </c>
      <c r="D435" s="112" t="s">
        <v>421</v>
      </c>
      <c r="E435" s="112" t="s">
        <v>144</v>
      </c>
      <c r="F435" s="9">
        <f>G435+H435+I435</f>
        <v>32948.1</v>
      </c>
      <c r="G435" s="9"/>
      <c r="H435" s="9">
        <v>32948.1</v>
      </c>
      <c r="I435" s="9"/>
      <c r="J435" s="9">
        <f>K435+L435+M435</f>
        <v>33605.1</v>
      </c>
      <c r="K435" s="9"/>
      <c r="L435" s="9">
        <v>33605.1</v>
      </c>
      <c r="M435" s="9"/>
      <c r="N435" s="9">
        <f>O435+P435+Q435</f>
        <v>33907.5</v>
      </c>
      <c r="O435" s="85"/>
      <c r="P435" s="85">
        <v>33907.5</v>
      </c>
      <c r="Q435" s="85"/>
    </row>
    <row r="436" spans="1:17" ht="44.25" customHeight="1">
      <c r="A436" s="111" t="s">
        <v>315</v>
      </c>
      <c r="B436" s="112" t="s">
        <v>122</v>
      </c>
      <c r="C436" s="112" t="s">
        <v>118</v>
      </c>
      <c r="D436" s="112" t="s">
        <v>104</v>
      </c>
      <c r="E436" s="112"/>
      <c r="F436" s="9">
        <f aca="true" t="shared" si="211" ref="F436:Q436">F437+F441</f>
        <v>3916.7</v>
      </c>
      <c r="G436" s="9">
        <f t="shared" si="211"/>
        <v>0</v>
      </c>
      <c r="H436" s="9">
        <f t="shared" si="211"/>
        <v>3916.7</v>
      </c>
      <c r="I436" s="9">
        <f t="shared" si="211"/>
        <v>0</v>
      </c>
      <c r="J436" s="9">
        <f t="shared" si="211"/>
        <v>3978.2</v>
      </c>
      <c r="K436" s="9">
        <f t="shared" si="211"/>
        <v>0</v>
      </c>
      <c r="L436" s="9">
        <f t="shared" si="211"/>
        <v>3978.2</v>
      </c>
      <c r="M436" s="9">
        <f t="shared" si="211"/>
        <v>0</v>
      </c>
      <c r="N436" s="9">
        <f t="shared" si="211"/>
        <v>3916.7</v>
      </c>
      <c r="O436" s="81">
        <f t="shared" si="211"/>
        <v>0</v>
      </c>
      <c r="P436" s="81">
        <f t="shared" si="211"/>
        <v>3916.7</v>
      </c>
      <c r="Q436" s="81">
        <f t="shared" si="211"/>
        <v>0</v>
      </c>
    </row>
    <row r="437" spans="1:17" ht="27" customHeight="1">
      <c r="A437" s="111" t="s">
        <v>178</v>
      </c>
      <c r="B437" s="112" t="s">
        <v>122</v>
      </c>
      <c r="C437" s="112" t="s">
        <v>118</v>
      </c>
      <c r="D437" s="112" t="s">
        <v>105</v>
      </c>
      <c r="E437" s="112"/>
      <c r="F437" s="9">
        <f aca="true" t="shared" si="212" ref="F437:Q437">F438+F439+F440</f>
        <v>2903.5</v>
      </c>
      <c r="G437" s="9">
        <f t="shared" si="212"/>
        <v>0</v>
      </c>
      <c r="H437" s="9">
        <f t="shared" si="212"/>
        <v>2903.5</v>
      </c>
      <c r="I437" s="9">
        <f t="shared" si="212"/>
        <v>0</v>
      </c>
      <c r="J437" s="9">
        <f t="shared" si="212"/>
        <v>2981.9</v>
      </c>
      <c r="K437" s="9">
        <f t="shared" si="212"/>
        <v>0</v>
      </c>
      <c r="L437" s="9">
        <f t="shared" si="212"/>
        <v>2981.9</v>
      </c>
      <c r="M437" s="9">
        <f t="shared" si="212"/>
        <v>0</v>
      </c>
      <c r="N437" s="9">
        <f t="shared" si="212"/>
        <v>2920.4</v>
      </c>
      <c r="O437" s="81">
        <f t="shared" si="212"/>
        <v>0</v>
      </c>
      <c r="P437" s="81">
        <f t="shared" si="212"/>
        <v>2920.4</v>
      </c>
      <c r="Q437" s="81">
        <f t="shared" si="212"/>
        <v>0</v>
      </c>
    </row>
    <row r="438" spans="1:17" ht="21.75" customHeight="1">
      <c r="A438" s="111" t="s">
        <v>164</v>
      </c>
      <c r="B438" s="112" t="s">
        <v>122</v>
      </c>
      <c r="C438" s="112" t="s">
        <v>118</v>
      </c>
      <c r="D438" s="112" t="s">
        <v>105</v>
      </c>
      <c r="E438" s="112" t="s">
        <v>165</v>
      </c>
      <c r="F438" s="9">
        <f>G438+H438+I438</f>
        <v>2322.9</v>
      </c>
      <c r="G438" s="9"/>
      <c r="H438" s="9">
        <f>2302.9+20</f>
        <v>2322.9</v>
      </c>
      <c r="I438" s="9"/>
      <c r="J438" s="9">
        <f>K438+L438+M438</f>
        <v>2339.8</v>
      </c>
      <c r="K438" s="9"/>
      <c r="L438" s="9">
        <f>2319.8+20</f>
        <v>2339.8</v>
      </c>
      <c r="M438" s="9"/>
      <c r="N438" s="9">
        <f>O438+P438+Q438</f>
        <v>2339.8</v>
      </c>
      <c r="O438" s="85"/>
      <c r="P438" s="81">
        <f>2319.8+20</f>
        <v>2339.8</v>
      </c>
      <c r="Q438" s="85"/>
    </row>
    <row r="439" spans="1:17" ht="24.75" customHeight="1">
      <c r="A439" s="111" t="s">
        <v>87</v>
      </c>
      <c r="B439" s="112" t="s">
        <v>122</v>
      </c>
      <c r="C439" s="112" t="s">
        <v>118</v>
      </c>
      <c r="D439" s="112" t="s">
        <v>105</v>
      </c>
      <c r="E439" s="112" t="s">
        <v>168</v>
      </c>
      <c r="F439" s="9">
        <f>G439+H439+I439</f>
        <v>570</v>
      </c>
      <c r="G439" s="9"/>
      <c r="H439" s="9">
        <v>570</v>
      </c>
      <c r="I439" s="9"/>
      <c r="J439" s="9">
        <f>K439+L439+M439</f>
        <v>631.5</v>
      </c>
      <c r="K439" s="9"/>
      <c r="L439" s="9">
        <v>631.5</v>
      </c>
      <c r="M439" s="9"/>
      <c r="N439" s="9">
        <f>O439+P439+Q439</f>
        <v>570</v>
      </c>
      <c r="O439" s="85"/>
      <c r="P439" s="81">
        <v>570</v>
      </c>
      <c r="Q439" s="85"/>
    </row>
    <row r="440" spans="1:17" ht="24" customHeight="1">
      <c r="A440" s="111" t="s">
        <v>166</v>
      </c>
      <c r="B440" s="112" t="s">
        <v>122</v>
      </c>
      <c r="C440" s="112" t="s">
        <v>118</v>
      </c>
      <c r="D440" s="112" t="s">
        <v>105</v>
      </c>
      <c r="E440" s="112" t="s">
        <v>167</v>
      </c>
      <c r="F440" s="9">
        <f>G440+H440+I440</f>
        <v>10.6</v>
      </c>
      <c r="G440" s="9"/>
      <c r="H440" s="9">
        <v>10.6</v>
      </c>
      <c r="I440" s="9"/>
      <c r="J440" s="9">
        <f>K440+L440+M440</f>
        <v>10.6</v>
      </c>
      <c r="K440" s="9"/>
      <c r="L440" s="9">
        <v>10.6</v>
      </c>
      <c r="M440" s="9"/>
      <c r="N440" s="9">
        <f>O440+P440+Q440</f>
        <v>10.6</v>
      </c>
      <c r="O440" s="85"/>
      <c r="P440" s="81">
        <v>10.6</v>
      </c>
      <c r="Q440" s="85"/>
    </row>
    <row r="441" spans="1:17" ht="39.75" customHeight="1">
      <c r="A441" s="114" t="s">
        <v>685</v>
      </c>
      <c r="B441" s="112" t="s">
        <v>122</v>
      </c>
      <c r="C441" s="112" t="s">
        <v>118</v>
      </c>
      <c r="D441" s="112" t="s">
        <v>429</v>
      </c>
      <c r="E441" s="112"/>
      <c r="F441" s="9">
        <f aca="true" t="shared" si="213" ref="F441:Q441">F442</f>
        <v>1013.2</v>
      </c>
      <c r="G441" s="9">
        <f t="shared" si="213"/>
        <v>0</v>
      </c>
      <c r="H441" s="9">
        <f t="shared" si="213"/>
        <v>1013.2</v>
      </c>
      <c r="I441" s="9">
        <f t="shared" si="213"/>
        <v>0</v>
      </c>
      <c r="J441" s="9">
        <f t="shared" si="213"/>
        <v>996.3</v>
      </c>
      <c r="K441" s="9">
        <f t="shared" si="213"/>
        <v>0</v>
      </c>
      <c r="L441" s="9">
        <f t="shared" si="213"/>
        <v>996.3</v>
      </c>
      <c r="M441" s="9">
        <f t="shared" si="213"/>
        <v>0</v>
      </c>
      <c r="N441" s="9">
        <f t="shared" si="213"/>
        <v>996.3</v>
      </c>
      <c r="O441" s="81">
        <f t="shared" si="213"/>
        <v>0</v>
      </c>
      <c r="P441" s="81">
        <f t="shared" si="213"/>
        <v>996.3</v>
      </c>
      <c r="Q441" s="81">
        <f t="shared" si="213"/>
        <v>0</v>
      </c>
    </row>
    <row r="442" spans="1:17" ht="24" customHeight="1">
      <c r="A442" s="111" t="s">
        <v>164</v>
      </c>
      <c r="B442" s="112" t="s">
        <v>122</v>
      </c>
      <c r="C442" s="112" t="s">
        <v>118</v>
      </c>
      <c r="D442" s="112" t="s">
        <v>429</v>
      </c>
      <c r="E442" s="112" t="s">
        <v>165</v>
      </c>
      <c r="F442" s="9">
        <f>G442+H442+I442</f>
        <v>1013.2</v>
      </c>
      <c r="G442" s="9"/>
      <c r="H442" s="9">
        <v>1013.2</v>
      </c>
      <c r="I442" s="9"/>
      <c r="J442" s="9">
        <f>K442+L442+M442</f>
        <v>996.3</v>
      </c>
      <c r="K442" s="9"/>
      <c r="L442" s="9">
        <v>996.3</v>
      </c>
      <c r="M442" s="9"/>
      <c r="N442" s="9">
        <f>O442+P442+Q442</f>
        <v>996.3</v>
      </c>
      <c r="O442" s="85"/>
      <c r="P442" s="81">
        <v>996.3</v>
      </c>
      <c r="Q442" s="85"/>
    </row>
    <row r="443" spans="1:17" ht="36.75" customHeight="1">
      <c r="A443" s="111" t="s">
        <v>489</v>
      </c>
      <c r="B443" s="112" t="s">
        <v>122</v>
      </c>
      <c r="C443" s="112" t="s">
        <v>118</v>
      </c>
      <c r="D443" s="112" t="s">
        <v>231</v>
      </c>
      <c r="E443" s="112"/>
      <c r="F443" s="9">
        <f aca="true" t="shared" si="214" ref="F443:Q443">F444+F448+F452</f>
        <v>22.5</v>
      </c>
      <c r="G443" s="9">
        <f t="shared" si="214"/>
        <v>0</v>
      </c>
      <c r="H443" s="9">
        <f t="shared" si="214"/>
        <v>22.5</v>
      </c>
      <c r="I443" s="9">
        <f t="shared" si="214"/>
        <v>0</v>
      </c>
      <c r="J443" s="9">
        <f t="shared" si="214"/>
        <v>22.5</v>
      </c>
      <c r="K443" s="9">
        <f t="shared" si="214"/>
        <v>0</v>
      </c>
      <c r="L443" s="9">
        <f t="shared" si="214"/>
        <v>22.5</v>
      </c>
      <c r="M443" s="9">
        <f t="shared" si="214"/>
        <v>0</v>
      </c>
      <c r="N443" s="9">
        <f t="shared" si="214"/>
        <v>22.5</v>
      </c>
      <c r="O443" s="81">
        <f t="shared" si="214"/>
        <v>0</v>
      </c>
      <c r="P443" s="81">
        <f t="shared" si="214"/>
        <v>22.5</v>
      </c>
      <c r="Q443" s="81">
        <f t="shared" si="214"/>
        <v>0</v>
      </c>
    </row>
    <row r="444" spans="1:17" ht="24.75" customHeight="1">
      <c r="A444" s="111" t="s">
        <v>185</v>
      </c>
      <c r="B444" s="112" t="s">
        <v>122</v>
      </c>
      <c r="C444" s="112" t="s">
        <v>118</v>
      </c>
      <c r="D444" s="112" t="s">
        <v>61</v>
      </c>
      <c r="E444" s="112"/>
      <c r="F444" s="9">
        <f aca="true" t="shared" si="215" ref="F444:Q446">F445</f>
        <v>5</v>
      </c>
      <c r="G444" s="9">
        <f t="shared" si="215"/>
        <v>0</v>
      </c>
      <c r="H444" s="9">
        <f t="shared" si="215"/>
        <v>5</v>
      </c>
      <c r="I444" s="9">
        <f t="shared" si="215"/>
        <v>0</v>
      </c>
      <c r="J444" s="9">
        <f t="shared" si="215"/>
        <v>5</v>
      </c>
      <c r="K444" s="9">
        <f t="shared" si="215"/>
        <v>0</v>
      </c>
      <c r="L444" s="9">
        <f t="shared" si="215"/>
        <v>5</v>
      </c>
      <c r="M444" s="9">
        <f t="shared" si="215"/>
        <v>0</v>
      </c>
      <c r="N444" s="9">
        <f t="shared" si="215"/>
        <v>5</v>
      </c>
      <c r="O444" s="81">
        <f t="shared" si="215"/>
        <v>0</v>
      </c>
      <c r="P444" s="81">
        <f t="shared" si="215"/>
        <v>5</v>
      </c>
      <c r="Q444" s="81">
        <f t="shared" si="215"/>
        <v>0</v>
      </c>
    </row>
    <row r="445" spans="1:17" ht="41.25" customHeight="1">
      <c r="A445" s="111" t="s">
        <v>379</v>
      </c>
      <c r="B445" s="112" t="s">
        <v>122</v>
      </c>
      <c r="C445" s="112" t="s">
        <v>118</v>
      </c>
      <c r="D445" s="112" t="s">
        <v>378</v>
      </c>
      <c r="E445" s="112"/>
      <c r="F445" s="9">
        <f t="shared" si="215"/>
        <v>5</v>
      </c>
      <c r="G445" s="9">
        <f t="shared" si="215"/>
        <v>0</v>
      </c>
      <c r="H445" s="9">
        <f t="shared" si="215"/>
        <v>5</v>
      </c>
      <c r="I445" s="9">
        <f t="shared" si="215"/>
        <v>0</v>
      </c>
      <c r="J445" s="9">
        <f t="shared" si="215"/>
        <v>5</v>
      </c>
      <c r="K445" s="9">
        <f t="shared" si="215"/>
        <v>0</v>
      </c>
      <c r="L445" s="9">
        <f t="shared" si="215"/>
        <v>5</v>
      </c>
      <c r="M445" s="9">
        <f t="shared" si="215"/>
        <v>0</v>
      </c>
      <c r="N445" s="9">
        <f t="shared" si="215"/>
        <v>5</v>
      </c>
      <c r="O445" s="81">
        <f t="shared" si="215"/>
        <v>0</v>
      </c>
      <c r="P445" s="81">
        <f t="shared" si="215"/>
        <v>5</v>
      </c>
      <c r="Q445" s="81">
        <f t="shared" si="215"/>
        <v>0</v>
      </c>
    </row>
    <row r="446" spans="1:17" ht="26.25" customHeight="1">
      <c r="A446" s="91" t="s">
        <v>314</v>
      </c>
      <c r="B446" s="112" t="s">
        <v>122</v>
      </c>
      <c r="C446" s="112" t="s">
        <v>118</v>
      </c>
      <c r="D446" s="112" t="s">
        <v>542</v>
      </c>
      <c r="E446" s="112"/>
      <c r="F446" s="9">
        <f t="shared" si="215"/>
        <v>5</v>
      </c>
      <c r="G446" s="9">
        <f t="shared" si="215"/>
        <v>0</v>
      </c>
      <c r="H446" s="9">
        <f t="shared" si="215"/>
        <v>5</v>
      </c>
      <c r="I446" s="9">
        <f t="shared" si="215"/>
        <v>0</v>
      </c>
      <c r="J446" s="9">
        <f t="shared" si="215"/>
        <v>5</v>
      </c>
      <c r="K446" s="9">
        <f t="shared" si="215"/>
        <v>0</v>
      </c>
      <c r="L446" s="9">
        <f t="shared" si="215"/>
        <v>5</v>
      </c>
      <c r="M446" s="9">
        <f t="shared" si="215"/>
        <v>0</v>
      </c>
      <c r="N446" s="9">
        <f t="shared" si="215"/>
        <v>5</v>
      </c>
      <c r="O446" s="81">
        <f t="shared" si="215"/>
        <v>0</v>
      </c>
      <c r="P446" s="81">
        <f t="shared" si="215"/>
        <v>5</v>
      </c>
      <c r="Q446" s="81">
        <f t="shared" si="215"/>
        <v>0</v>
      </c>
    </row>
    <row r="447" spans="1:17" ht="18.75">
      <c r="A447" s="91" t="s">
        <v>180</v>
      </c>
      <c r="B447" s="112" t="s">
        <v>122</v>
      </c>
      <c r="C447" s="112" t="s">
        <v>118</v>
      </c>
      <c r="D447" s="112" t="s">
        <v>542</v>
      </c>
      <c r="E447" s="112" t="s">
        <v>179</v>
      </c>
      <c r="F447" s="9">
        <f>G447+H447+I447</f>
        <v>5</v>
      </c>
      <c r="G447" s="9"/>
      <c r="H447" s="9">
        <v>5</v>
      </c>
      <c r="I447" s="9"/>
      <c r="J447" s="9">
        <f>K447+L447+M447</f>
        <v>5</v>
      </c>
      <c r="K447" s="9"/>
      <c r="L447" s="9">
        <v>5</v>
      </c>
      <c r="M447" s="9"/>
      <c r="N447" s="9">
        <f>O447+P447+Q447</f>
        <v>5</v>
      </c>
      <c r="O447" s="81"/>
      <c r="P447" s="81">
        <v>5</v>
      </c>
      <c r="Q447" s="81"/>
    </row>
    <row r="448" spans="1:17" ht="39.75" customHeight="1">
      <c r="A448" s="111" t="s">
        <v>385</v>
      </c>
      <c r="B448" s="112" t="s">
        <v>122</v>
      </c>
      <c r="C448" s="112" t="s">
        <v>118</v>
      </c>
      <c r="D448" s="112" t="s">
        <v>63</v>
      </c>
      <c r="E448" s="112"/>
      <c r="F448" s="9">
        <f aca="true" t="shared" si="216" ref="F448:Q450">F449</f>
        <v>4.5</v>
      </c>
      <c r="G448" s="9">
        <f t="shared" si="216"/>
        <v>0</v>
      </c>
      <c r="H448" s="9">
        <f t="shared" si="216"/>
        <v>4.5</v>
      </c>
      <c r="I448" s="9">
        <f t="shared" si="216"/>
        <v>0</v>
      </c>
      <c r="J448" s="9">
        <f t="shared" si="216"/>
        <v>4.5</v>
      </c>
      <c r="K448" s="9">
        <f t="shared" si="216"/>
        <v>0</v>
      </c>
      <c r="L448" s="9">
        <f t="shared" si="216"/>
        <v>4.5</v>
      </c>
      <c r="M448" s="9">
        <f t="shared" si="216"/>
        <v>0</v>
      </c>
      <c r="N448" s="9">
        <f t="shared" si="216"/>
        <v>4.5</v>
      </c>
      <c r="O448" s="81">
        <f t="shared" si="216"/>
        <v>0</v>
      </c>
      <c r="P448" s="81">
        <f t="shared" si="216"/>
        <v>4.5</v>
      </c>
      <c r="Q448" s="81">
        <f t="shared" si="216"/>
        <v>0</v>
      </c>
    </row>
    <row r="449" spans="1:17" ht="61.5" customHeight="1">
      <c r="A449" s="111" t="s">
        <v>64</v>
      </c>
      <c r="B449" s="112" t="s">
        <v>122</v>
      </c>
      <c r="C449" s="112" t="s">
        <v>118</v>
      </c>
      <c r="D449" s="112" t="s">
        <v>497</v>
      </c>
      <c r="E449" s="112"/>
      <c r="F449" s="9">
        <f t="shared" si="216"/>
        <v>4.5</v>
      </c>
      <c r="G449" s="9">
        <f t="shared" si="216"/>
        <v>0</v>
      </c>
      <c r="H449" s="9">
        <f t="shared" si="216"/>
        <v>4.5</v>
      </c>
      <c r="I449" s="9">
        <f t="shared" si="216"/>
        <v>0</v>
      </c>
      <c r="J449" s="9">
        <f t="shared" si="216"/>
        <v>4.5</v>
      </c>
      <c r="K449" s="9">
        <f t="shared" si="216"/>
        <v>0</v>
      </c>
      <c r="L449" s="9">
        <f t="shared" si="216"/>
        <v>4.5</v>
      </c>
      <c r="M449" s="9">
        <f t="shared" si="216"/>
        <v>0</v>
      </c>
      <c r="N449" s="9">
        <f t="shared" si="216"/>
        <v>4.5</v>
      </c>
      <c r="O449" s="81">
        <f t="shared" si="216"/>
        <v>0</v>
      </c>
      <c r="P449" s="81">
        <f t="shared" si="216"/>
        <v>4.5</v>
      </c>
      <c r="Q449" s="81">
        <f t="shared" si="216"/>
        <v>0</v>
      </c>
    </row>
    <row r="450" spans="1:17" ht="27" customHeight="1">
      <c r="A450" s="111" t="s">
        <v>201</v>
      </c>
      <c r="B450" s="112" t="s">
        <v>122</v>
      </c>
      <c r="C450" s="112" t="s">
        <v>118</v>
      </c>
      <c r="D450" s="112" t="s">
        <v>498</v>
      </c>
      <c r="E450" s="112"/>
      <c r="F450" s="9">
        <f t="shared" si="216"/>
        <v>4.5</v>
      </c>
      <c r="G450" s="9">
        <f t="shared" si="216"/>
        <v>0</v>
      </c>
      <c r="H450" s="9">
        <f t="shared" si="216"/>
        <v>4.5</v>
      </c>
      <c r="I450" s="9">
        <f t="shared" si="216"/>
        <v>0</v>
      </c>
      <c r="J450" s="9">
        <f t="shared" si="216"/>
        <v>4.5</v>
      </c>
      <c r="K450" s="9">
        <f t="shared" si="216"/>
        <v>0</v>
      </c>
      <c r="L450" s="9">
        <f t="shared" si="216"/>
        <v>4.5</v>
      </c>
      <c r="M450" s="9">
        <f t="shared" si="216"/>
        <v>0</v>
      </c>
      <c r="N450" s="9">
        <f t="shared" si="216"/>
        <v>4.5</v>
      </c>
      <c r="O450" s="81">
        <f t="shared" si="216"/>
        <v>0</v>
      </c>
      <c r="P450" s="81">
        <f t="shared" si="216"/>
        <v>4.5</v>
      </c>
      <c r="Q450" s="81">
        <f t="shared" si="216"/>
        <v>0</v>
      </c>
    </row>
    <row r="451" spans="1:17" ht="25.5" customHeight="1">
      <c r="A451" s="111" t="s">
        <v>180</v>
      </c>
      <c r="B451" s="112" t="s">
        <v>122</v>
      </c>
      <c r="C451" s="112" t="s">
        <v>118</v>
      </c>
      <c r="D451" s="112" t="s">
        <v>498</v>
      </c>
      <c r="E451" s="112" t="s">
        <v>179</v>
      </c>
      <c r="F451" s="9">
        <f>G451+H451+I451</f>
        <v>4.5</v>
      </c>
      <c r="G451" s="9"/>
      <c r="H451" s="9">
        <v>4.5</v>
      </c>
      <c r="I451" s="9"/>
      <c r="J451" s="9">
        <f>K451+L451+M451</f>
        <v>4.5</v>
      </c>
      <c r="K451" s="9"/>
      <c r="L451" s="9">
        <v>4.5</v>
      </c>
      <c r="M451" s="9"/>
      <c r="N451" s="9">
        <f>O451+P451+Q451</f>
        <v>4.5</v>
      </c>
      <c r="O451" s="81"/>
      <c r="P451" s="81">
        <v>4.5</v>
      </c>
      <c r="Q451" s="81"/>
    </row>
    <row r="452" spans="1:17" ht="61.5" customHeight="1">
      <c r="A452" s="111" t="s">
        <v>339</v>
      </c>
      <c r="B452" s="112" t="s">
        <v>122</v>
      </c>
      <c r="C452" s="112" t="s">
        <v>118</v>
      </c>
      <c r="D452" s="112" t="s">
        <v>65</v>
      </c>
      <c r="E452" s="112"/>
      <c r="F452" s="9">
        <f aca="true" t="shared" si="217" ref="F452:Q452">F453+F456</f>
        <v>13</v>
      </c>
      <c r="G452" s="9">
        <f t="shared" si="217"/>
        <v>0</v>
      </c>
      <c r="H452" s="9">
        <f t="shared" si="217"/>
        <v>13</v>
      </c>
      <c r="I452" s="9">
        <f t="shared" si="217"/>
        <v>0</v>
      </c>
      <c r="J452" s="9">
        <f t="shared" si="217"/>
        <v>13</v>
      </c>
      <c r="K452" s="9">
        <f t="shared" si="217"/>
        <v>0</v>
      </c>
      <c r="L452" s="9">
        <f t="shared" si="217"/>
        <v>13</v>
      </c>
      <c r="M452" s="9">
        <f t="shared" si="217"/>
        <v>0</v>
      </c>
      <c r="N452" s="9">
        <f t="shared" si="217"/>
        <v>13</v>
      </c>
      <c r="O452" s="81">
        <f t="shared" si="217"/>
        <v>0</v>
      </c>
      <c r="P452" s="81">
        <f t="shared" si="217"/>
        <v>13</v>
      </c>
      <c r="Q452" s="81">
        <f t="shared" si="217"/>
        <v>0</v>
      </c>
    </row>
    <row r="453" spans="1:17" ht="62.25" customHeight="1">
      <c r="A453" s="111" t="s">
        <v>313</v>
      </c>
      <c r="B453" s="112" t="s">
        <v>122</v>
      </c>
      <c r="C453" s="112" t="s">
        <v>118</v>
      </c>
      <c r="D453" s="112" t="s">
        <v>311</v>
      </c>
      <c r="E453" s="112"/>
      <c r="F453" s="9">
        <f aca="true" t="shared" si="218" ref="F453:Q454">F454</f>
        <v>5</v>
      </c>
      <c r="G453" s="9">
        <f t="shared" si="218"/>
        <v>0</v>
      </c>
      <c r="H453" s="9">
        <f t="shared" si="218"/>
        <v>5</v>
      </c>
      <c r="I453" s="9">
        <f t="shared" si="218"/>
        <v>0</v>
      </c>
      <c r="J453" s="9">
        <f t="shared" si="218"/>
        <v>5</v>
      </c>
      <c r="K453" s="9">
        <f t="shared" si="218"/>
        <v>0</v>
      </c>
      <c r="L453" s="9">
        <f t="shared" si="218"/>
        <v>5</v>
      </c>
      <c r="M453" s="9">
        <f t="shared" si="218"/>
        <v>0</v>
      </c>
      <c r="N453" s="9">
        <f t="shared" si="218"/>
        <v>5</v>
      </c>
      <c r="O453" s="81">
        <f t="shared" si="218"/>
        <v>0</v>
      </c>
      <c r="P453" s="81">
        <f t="shared" si="218"/>
        <v>5</v>
      </c>
      <c r="Q453" s="81">
        <f t="shared" si="218"/>
        <v>0</v>
      </c>
    </row>
    <row r="454" spans="1:17" ht="22.5" customHeight="1">
      <c r="A454" s="111" t="s">
        <v>97</v>
      </c>
      <c r="B454" s="112" t="s">
        <v>122</v>
      </c>
      <c r="C454" s="112" t="s">
        <v>118</v>
      </c>
      <c r="D454" s="112" t="s">
        <v>312</v>
      </c>
      <c r="E454" s="112"/>
      <c r="F454" s="9">
        <f t="shared" si="218"/>
        <v>5</v>
      </c>
      <c r="G454" s="9">
        <f t="shared" si="218"/>
        <v>0</v>
      </c>
      <c r="H454" s="9">
        <f t="shared" si="218"/>
        <v>5</v>
      </c>
      <c r="I454" s="9">
        <f t="shared" si="218"/>
        <v>0</v>
      </c>
      <c r="J454" s="9">
        <f t="shared" si="218"/>
        <v>5</v>
      </c>
      <c r="K454" s="9">
        <f t="shared" si="218"/>
        <v>0</v>
      </c>
      <c r="L454" s="9">
        <f t="shared" si="218"/>
        <v>5</v>
      </c>
      <c r="M454" s="9">
        <f t="shared" si="218"/>
        <v>0</v>
      </c>
      <c r="N454" s="9">
        <f t="shared" si="218"/>
        <v>5</v>
      </c>
      <c r="O454" s="81">
        <f t="shared" si="218"/>
        <v>0</v>
      </c>
      <c r="P454" s="81">
        <f t="shared" si="218"/>
        <v>5</v>
      </c>
      <c r="Q454" s="81">
        <f t="shared" si="218"/>
        <v>0</v>
      </c>
    </row>
    <row r="455" spans="1:17" ht="18.75">
      <c r="A455" s="115" t="s">
        <v>180</v>
      </c>
      <c r="B455" s="112" t="s">
        <v>122</v>
      </c>
      <c r="C455" s="112" t="s">
        <v>118</v>
      </c>
      <c r="D455" s="112" t="s">
        <v>312</v>
      </c>
      <c r="E455" s="112" t="s">
        <v>179</v>
      </c>
      <c r="F455" s="9">
        <f>G455+H455+I455</f>
        <v>5</v>
      </c>
      <c r="G455" s="9"/>
      <c r="H455" s="9">
        <v>5</v>
      </c>
      <c r="I455" s="9"/>
      <c r="J455" s="9">
        <f>K455+L455+M455</f>
        <v>5</v>
      </c>
      <c r="K455" s="9"/>
      <c r="L455" s="9">
        <v>5</v>
      </c>
      <c r="M455" s="9"/>
      <c r="N455" s="9">
        <f>O455+P455+Q455</f>
        <v>5</v>
      </c>
      <c r="O455" s="91"/>
      <c r="P455" s="96">
        <v>5</v>
      </c>
      <c r="Q455" s="91"/>
    </row>
    <row r="456" spans="1:17" ht="60.75" customHeight="1">
      <c r="A456" s="111" t="s">
        <v>571</v>
      </c>
      <c r="B456" s="112" t="s">
        <v>122</v>
      </c>
      <c r="C456" s="112" t="s">
        <v>118</v>
      </c>
      <c r="D456" s="112" t="s">
        <v>488</v>
      </c>
      <c r="E456" s="112"/>
      <c r="F456" s="9">
        <f aca="true" t="shared" si="219" ref="F456:Q457">F457</f>
        <v>8</v>
      </c>
      <c r="G456" s="9">
        <f t="shared" si="219"/>
        <v>0</v>
      </c>
      <c r="H456" s="9">
        <f t="shared" si="219"/>
        <v>8</v>
      </c>
      <c r="I456" s="9">
        <f t="shared" si="219"/>
        <v>0</v>
      </c>
      <c r="J456" s="9">
        <f t="shared" si="219"/>
        <v>8</v>
      </c>
      <c r="K456" s="9">
        <f t="shared" si="219"/>
        <v>0</v>
      </c>
      <c r="L456" s="9">
        <f t="shared" si="219"/>
        <v>8</v>
      </c>
      <c r="M456" s="9">
        <f t="shared" si="219"/>
        <v>0</v>
      </c>
      <c r="N456" s="9">
        <f t="shared" si="219"/>
        <v>8</v>
      </c>
      <c r="O456" s="81">
        <f t="shared" si="219"/>
        <v>0</v>
      </c>
      <c r="P456" s="81">
        <f t="shared" si="219"/>
        <v>8</v>
      </c>
      <c r="Q456" s="81">
        <f t="shared" si="219"/>
        <v>0</v>
      </c>
    </row>
    <row r="457" spans="1:17" ht="21" customHeight="1">
      <c r="A457" s="111" t="s">
        <v>97</v>
      </c>
      <c r="B457" s="112" t="s">
        <v>122</v>
      </c>
      <c r="C457" s="112" t="s">
        <v>118</v>
      </c>
      <c r="D457" s="112" t="s">
        <v>487</v>
      </c>
      <c r="E457" s="112"/>
      <c r="F457" s="9">
        <f t="shared" si="219"/>
        <v>8</v>
      </c>
      <c r="G457" s="9">
        <f t="shared" si="219"/>
        <v>0</v>
      </c>
      <c r="H457" s="9">
        <f t="shared" si="219"/>
        <v>8</v>
      </c>
      <c r="I457" s="9">
        <f t="shared" si="219"/>
        <v>0</v>
      </c>
      <c r="J457" s="9">
        <f t="shared" si="219"/>
        <v>8</v>
      </c>
      <c r="K457" s="9">
        <f t="shared" si="219"/>
        <v>0</v>
      </c>
      <c r="L457" s="9">
        <f t="shared" si="219"/>
        <v>8</v>
      </c>
      <c r="M457" s="9">
        <f t="shared" si="219"/>
        <v>0</v>
      </c>
      <c r="N457" s="9">
        <f t="shared" si="219"/>
        <v>8</v>
      </c>
      <c r="O457" s="81">
        <f t="shared" si="219"/>
        <v>0</v>
      </c>
      <c r="P457" s="81">
        <f t="shared" si="219"/>
        <v>8</v>
      </c>
      <c r="Q457" s="81">
        <f t="shared" si="219"/>
        <v>0</v>
      </c>
    </row>
    <row r="458" spans="1:17" ht="18.75">
      <c r="A458" s="111" t="s">
        <v>180</v>
      </c>
      <c r="B458" s="112" t="s">
        <v>122</v>
      </c>
      <c r="C458" s="112" t="s">
        <v>118</v>
      </c>
      <c r="D458" s="112" t="s">
        <v>487</v>
      </c>
      <c r="E458" s="112" t="s">
        <v>179</v>
      </c>
      <c r="F458" s="9">
        <f>G458+H458+I458</f>
        <v>8</v>
      </c>
      <c r="G458" s="9"/>
      <c r="H458" s="9">
        <v>8</v>
      </c>
      <c r="I458" s="9"/>
      <c r="J458" s="9">
        <f>K458+L458+M458</f>
        <v>8</v>
      </c>
      <c r="K458" s="9"/>
      <c r="L458" s="9">
        <v>8</v>
      </c>
      <c r="M458" s="9"/>
      <c r="N458" s="9">
        <f>O458+P458+Q458</f>
        <v>8</v>
      </c>
      <c r="O458" s="91"/>
      <c r="P458" s="96">
        <v>8</v>
      </c>
      <c r="Q458" s="91"/>
    </row>
    <row r="459" spans="1:17" ht="24" customHeight="1">
      <c r="A459" s="87" t="s">
        <v>82</v>
      </c>
      <c r="B459" s="82" t="s">
        <v>126</v>
      </c>
      <c r="C459" s="82" t="s">
        <v>374</v>
      </c>
      <c r="D459" s="82"/>
      <c r="E459" s="82"/>
      <c r="F459" s="11">
        <f aca="true" t="shared" si="220" ref="F459:Q459">F460+F502</f>
        <v>52017.100000000006</v>
      </c>
      <c r="G459" s="11">
        <f t="shared" si="220"/>
        <v>1816.7</v>
      </c>
      <c r="H459" s="11">
        <f t="shared" si="220"/>
        <v>50100.4</v>
      </c>
      <c r="I459" s="11">
        <f t="shared" si="220"/>
        <v>100</v>
      </c>
      <c r="J459" s="11">
        <f t="shared" si="220"/>
        <v>52787.3</v>
      </c>
      <c r="K459" s="11">
        <f t="shared" si="220"/>
        <v>340</v>
      </c>
      <c r="L459" s="11">
        <f t="shared" si="220"/>
        <v>52347.3</v>
      </c>
      <c r="M459" s="11">
        <f t="shared" si="220"/>
        <v>100</v>
      </c>
      <c r="N459" s="11">
        <f t="shared" si="220"/>
        <v>52844.899999999994</v>
      </c>
      <c r="O459" s="88">
        <f t="shared" si="220"/>
        <v>340</v>
      </c>
      <c r="P459" s="88">
        <f t="shared" si="220"/>
        <v>52404.899999999994</v>
      </c>
      <c r="Q459" s="88">
        <f t="shared" si="220"/>
        <v>100</v>
      </c>
    </row>
    <row r="460" spans="1:17" ht="27" customHeight="1">
      <c r="A460" s="87" t="s">
        <v>127</v>
      </c>
      <c r="B460" s="82" t="s">
        <v>126</v>
      </c>
      <c r="C460" s="82" t="s">
        <v>113</v>
      </c>
      <c r="D460" s="82"/>
      <c r="E460" s="82"/>
      <c r="F460" s="11">
        <f aca="true" t="shared" si="221" ref="F460:Q460">F461</f>
        <v>46741.200000000004</v>
      </c>
      <c r="G460" s="11">
        <f t="shared" si="221"/>
        <v>1816.7</v>
      </c>
      <c r="H460" s="11">
        <f t="shared" si="221"/>
        <v>44824.5</v>
      </c>
      <c r="I460" s="11">
        <f t="shared" si="221"/>
        <v>100</v>
      </c>
      <c r="J460" s="11">
        <f t="shared" si="221"/>
        <v>47356.6</v>
      </c>
      <c r="K460" s="11">
        <f t="shared" si="221"/>
        <v>340</v>
      </c>
      <c r="L460" s="11">
        <f t="shared" si="221"/>
        <v>46916.6</v>
      </c>
      <c r="M460" s="11">
        <f t="shared" si="221"/>
        <v>100</v>
      </c>
      <c r="N460" s="11">
        <f t="shared" si="221"/>
        <v>47356.59999999999</v>
      </c>
      <c r="O460" s="81">
        <f t="shared" si="221"/>
        <v>340</v>
      </c>
      <c r="P460" s="81">
        <f t="shared" si="221"/>
        <v>46916.59999999999</v>
      </c>
      <c r="Q460" s="81">
        <f t="shared" si="221"/>
        <v>100</v>
      </c>
    </row>
    <row r="461" spans="1:17" ht="44.25" customHeight="1">
      <c r="A461" s="111" t="s">
        <v>556</v>
      </c>
      <c r="B461" s="112" t="s">
        <v>126</v>
      </c>
      <c r="C461" s="112" t="s">
        <v>113</v>
      </c>
      <c r="D461" s="112" t="s">
        <v>246</v>
      </c>
      <c r="E461" s="112"/>
      <c r="F461" s="9">
        <f aca="true" t="shared" si="222" ref="F461:Q461">F462+F475+F481+F496</f>
        <v>46741.200000000004</v>
      </c>
      <c r="G461" s="9">
        <f t="shared" si="222"/>
        <v>1816.7</v>
      </c>
      <c r="H461" s="9">
        <f t="shared" si="222"/>
        <v>44824.5</v>
      </c>
      <c r="I461" s="9">
        <f t="shared" si="222"/>
        <v>100</v>
      </c>
      <c r="J461" s="9">
        <f t="shared" si="222"/>
        <v>47356.6</v>
      </c>
      <c r="K461" s="9">
        <f t="shared" si="222"/>
        <v>340</v>
      </c>
      <c r="L461" s="9">
        <f t="shared" si="222"/>
        <v>46916.6</v>
      </c>
      <c r="M461" s="9">
        <f t="shared" si="222"/>
        <v>100</v>
      </c>
      <c r="N461" s="9">
        <f t="shared" si="222"/>
        <v>47356.59999999999</v>
      </c>
      <c r="O461" s="81">
        <f t="shared" si="222"/>
        <v>340</v>
      </c>
      <c r="P461" s="81">
        <f t="shared" si="222"/>
        <v>46916.59999999999</v>
      </c>
      <c r="Q461" s="81">
        <f t="shared" si="222"/>
        <v>100</v>
      </c>
    </row>
    <row r="462" spans="1:17" ht="66.75" customHeight="1">
      <c r="A462" s="111" t="s">
        <v>380</v>
      </c>
      <c r="B462" s="112" t="s">
        <v>126</v>
      </c>
      <c r="C462" s="112" t="s">
        <v>113</v>
      </c>
      <c r="D462" s="112" t="s">
        <v>247</v>
      </c>
      <c r="E462" s="112"/>
      <c r="F462" s="9">
        <f aca="true" t="shared" si="223" ref="F462:Q462">F463+F470</f>
        <v>9153.1</v>
      </c>
      <c r="G462" s="9">
        <f t="shared" si="223"/>
        <v>0</v>
      </c>
      <c r="H462" s="9">
        <f t="shared" si="223"/>
        <v>9053.1</v>
      </c>
      <c r="I462" s="9">
        <f t="shared" si="223"/>
        <v>100</v>
      </c>
      <c r="J462" s="9">
        <f t="shared" si="223"/>
        <v>9590.8</v>
      </c>
      <c r="K462" s="9">
        <f t="shared" si="223"/>
        <v>0</v>
      </c>
      <c r="L462" s="9">
        <f t="shared" si="223"/>
        <v>9490.8</v>
      </c>
      <c r="M462" s="9">
        <f t="shared" si="223"/>
        <v>100</v>
      </c>
      <c r="N462" s="9">
        <f t="shared" si="223"/>
        <v>9590.8</v>
      </c>
      <c r="O462" s="81">
        <f t="shared" si="223"/>
        <v>0</v>
      </c>
      <c r="P462" s="81">
        <f t="shared" si="223"/>
        <v>9490.8</v>
      </c>
      <c r="Q462" s="81">
        <f t="shared" si="223"/>
        <v>100</v>
      </c>
    </row>
    <row r="463" spans="1:17" ht="21.75" customHeight="1">
      <c r="A463" s="111" t="s">
        <v>341</v>
      </c>
      <c r="B463" s="112" t="s">
        <v>126</v>
      </c>
      <c r="C463" s="112" t="s">
        <v>113</v>
      </c>
      <c r="D463" s="112" t="s">
        <v>248</v>
      </c>
      <c r="E463" s="112"/>
      <c r="F463" s="9">
        <f aca="true" t="shared" si="224" ref="F463:Q463">F464+F466+F468</f>
        <v>2652.6</v>
      </c>
      <c r="G463" s="9">
        <f t="shared" si="224"/>
        <v>0</v>
      </c>
      <c r="H463" s="9">
        <f t="shared" si="224"/>
        <v>2552.6</v>
      </c>
      <c r="I463" s="9">
        <f t="shared" si="224"/>
        <v>100</v>
      </c>
      <c r="J463" s="9">
        <f t="shared" si="224"/>
        <v>2882.3</v>
      </c>
      <c r="K463" s="9">
        <f t="shared" si="224"/>
        <v>0</v>
      </c>
      <c r="L463" s="9">
        <f t="shared" si="224"/>
        <v>2782.3</v>
      </c>
      <c r="M463" s="9">
        <f t="shared" si="224"/>
        <v>100</v>
      </c>
      <c r="N463" s="9">
        <f t="shared" si="224"/>
        <v>2882.3</v>
      </c>
      <c r="O463" s="81">
        <f t="shared" si="224"/>
        <v>0</v>
      </c>
      <c r="P463" s="81">
        <f t="shared" si="224"/>
        <v>2782.3</v>
      </c>
      <c r="Q463" s="81">
        <f t="shared" si="224"/>
        <v>100</v>
      </c>
    </row>
    <row r="464" spans="1:17" ht="18.75">
      <c r="A464" s="111" t="s">
        <v>181</v>
      </c>
      <c r="B464" s="112" t="s">
        <v>126</v>
      </c>
      <c r="C464" s="112" t="s">
        <v>113</v>
      </c>
      <c r="D464" s="112" t="s">
        <v>249</v>
      </c>
      <c r="E464" s="112"/>
      <c r="F464" s="9">
        <f aca="true" t="shared" si="225" ref="F464:Q464">F465</f>
        <v>1062.6</v>
      </c>
      <c r="G464" s="9">
        <f t="shared" si="225"/>
        <v>0</v>
      </c>
      <c r="H464" s="9">
        <f t="shared" si="225"/>
        <v>1062.6</v>
      </c>
      <c r="I464" s="9">
        <f t="shared" si="225"/>
        <v>0</v>
      </c>
      <c r="J464" s="9">
        <f t="shared" si="225"/>
        <v>1162.3</v>
      </c>
      <c r="K464" s="9">
        <f t="shared" si="225"/>
        <v>0</v>
      </c>
      <c r="L464" s="9">
        <f t="shared" si="225"/>
        <v>1162.3</v>
      </c>
      <c r="M464" s="9">
        <f t="shared" si="225"/>
        <v>0</v>
      </c>
      <c r="N464" s="9">
        <f t="shared" si="225"/>
        <v>962.3</v>
      </c>
      <c r="O464" s="81">
        <f t="shared" si="225"/>
        <v>0</v>
      </c>
      <c r="P464" s="81">
        <f t="shared" si="225"/>
        <v>962.3</v>
      </c>
      <c r="Q464" s="81">
        <f t="shared" si="225"/>
        <v>0</v>
      </c>
    </row>
    <row r="465" spans="1:17" ht="25.5" customHeight="1">
      <c r="A465" s="111" t="s">
        <v>180</v>
      </c>
      <c r="B465" s="112" t="s">
        <v>126</v>
      </c>
      <c r="C465" s="112" t="s">
        <v>113</v>
      </c>
      <c r="D465" s="112" t="s">
        <v>249</v>
      </c>
      <c r="E465" s="112" t="s">
        <v>179</v>
      </c>
      <c r="F465" s="9">
        <f>G465+H465+I465</f>
        <v>1062.6</v>
      </c>
      <c r="G465" s="9"/>
      <c r="H465" s="9">
        <v>1062.6</v>
      </c>
      <c r="I465" s="9"/>
      <c r="J465" s="9">
        <f>K465+L465+M465</f>
        <v>1162.3</v>
      </c>
      <c r="K465" s="9"/>
      <c r="L465" s="9">
        <v>1162.3</v>
      </c>
      <c r="M465" s="9"/>
      <c r="N465" s="9">
        <f>O465+P465+Q465</f>
        <v>962.3</v>
      </c>
      <c r="O465" s="85"/>
      <c r="P465" s="81">
        <v>962.3</v>
      </c>
      <c r="Q465" s="85"/>
    </row>
    <row r="466" spans="1:17" ht="43.5" customHeight="1">
      <c r="A466" s="111" t="s">
        <v>612</v>
      </c>
      <c r="B466" s="112" t="s">
        <v>126</v>
      </c>
      <c r="C466" s="112" t="s">
        <v>113</v>
      </c>
      <c r="D466" s="112" t="s">
        <v>526</v>
      </c>
      <c r="E466" s="112"/>
      <c r="F466" s="9">
        <f aca="true" t="shared" si="226" ref="F466:Q466">F467</f>
        <v>100</v>
      </c>
      <c r="G466" s="9">
        <f t="shared" si="226"/>
        <v>0</v>
      </c>
      <c r="H466" s="9">
        <f t="shared" si="226"/>
        <v>0</v>
      </c>
      <c r="I466" s="9">
        <f t="shared" si="226"/>
        <v>100</v>
      </c>
      <c r="J466" s="9">
        <f t="shared" si="226"/>
        <v>100</v>
      </c>
      <c r="K466" s="9">
        <f t="shared" si="226"/>
        <v>0</v>
      </c>
      <c r="L466" s="9">
        <f t="shared" si="226"/>
        <v>0</v>
      </c>
      <c r="M466" s="9">
        <f t="shared" si="226"/>
        <v>100</v>
      </c>
      <c r="N466" s="9">
        <f t="shared" si="226"/>
        <v>100</v>
      </c>
      <c r="O466" s="81">
        <f t="shared" si="226"/>
        <v>0</v>
      </c>
      <c r="P466" s="81">
        <f t="shared" si="226"/>
        <v>0</v>
      </c>
      <c r="Q466" s="81">
        <f t="shared" si="226"/>
        <v>100</v>
      </c>
    </row>
    <row r="467" spans="1:17" ht="25.5" customHeight="1">
      <c r="A467" s="111" t="s">
        <v>180</v>
      </c>
      <c r="B467" s="112" t="s">
        <v>126</v>
      </c>
      <c r="C467" s="112" t="s">
        <v>113</v>
      </c>
      <c r="D467" s="112" t="s">
        <v>526</v>
      </c>
      <c r="E467" s="112" t="s">
        <v>179</v>
      </c>
      <c r="F467" s="9">
        <f>G467+I467+H467</f>
        <v>100</v>
      </c>
      <c r="G467" s="9"/>
      <c r="H467" s="9"/>
      <c r="I467" s="9">
        <v>100</v>
      </c>
      <c r="J467" s="9">
        <f>K467+L467+M467</f>
        <v>100</v>
      </c>
      <c r="K467" s="9"/>
      <c r="L467" s="9"/>
      <c r="M467" s="9">
        <v>100</v>
      </c>
      <c r="N467" s="9">
        <f>O467+P467+Q467</f>
        <v>100</v>
      </c>
      <c r="O467" s="85"/>
      <c r="P467" s="85"/>
      <c r="Q467" s="85">
        <v>100</v>
      </c>
    </row>
    <row r="468" spans="1:17" ht="40.5" customHeight="1">
      <c r="A468" s="114" t="s">
        <v>685</v>
      </c>
      <c r="B468" s="112" t="s">
        <v>126</v>
      </c>
      <c r="C468" s="112" t="s">
        <v>113</v>
      </c>
      <c r="D468" s="112" t="s">
        <v>422</v>
      </c>
      <c r="E468" s="112"/>
      <c r="F468" s="9">
        <f aca="true" t="shared" si="227" ref="F468:Q468">F469</f>
        <v>1490</v>
      </c>
      <c r="G468" s="9">
        <f t="shared" si="227"/>
        <v>0</v>
      </c>
      <c r="H468" s="9">
        <f t="shared" si="227"/>
        <v>1490</v>
      </c>
      <c r="I468" s="9">
        <f t="shared" si="227"/>
        <v>0</v>
      </c>
      <c r="J468" s="9">
        <f t="shared" si="227"/>
        <v>1620</v>
      </c>
      <c r="K468" s="9">
        <f t="shared" si="227"/>
        <v>0</v>
      </c>
      <c r="L468" s="9">
        <f t="shared" si="227"/>
        <v>1620</v>
      </c>
      <c r="M468" s="9">
        <f t="shared" si="227"/>
        <v>0</v>
      </c>
      <c r="N468" s="9">
        <f t="shared" si="227"/>
        <v>1820</v>
      </c>
      <c r="O468" s="81">
        <f t="shared" si="227"/>
        <v>0</v>
      </c>
      <c r="P468" s="81">
        <f t="shared" si="227"/>
        <v>1820</v>
      </c>
      <c r="Q468" s="81">
        <f t="shared" si="227"/>
        <v>0</v>
      </c>
    </row>
    <row r="469" spans="1:17" ht="18.75">
      <c r="A469" s="111" t="s">
        <v>180</v>
      </c>
      <c r="B469" s="112" t="s">
        <v>126</v>
      </c>
      <c r="C469" s="112" t="s">
        <v>113</v>
      </c>
      <c r="D469" s="112" t="s">
        <v>422</v>
      </c>
      <c r="E469" s="112" t="s">
        <v>179</v>
      </c>
      <c r="F469" s="9">
        <f>G469+H469+I469</f>
        <v>1490</v>
      </c>
      <c r="G469" s="9"/>
      <c r="H469" s="9">
        <v>1490</v>
      </c>
      <c r="I469" s="9"/>
      <c r="J469" s="9">
        <f>K469+L469+M469</f>
        <v>1620</v>
      </c>
      <c r="K469" s="9"/>
      <c r="L469" s="9">
        <v>1620</v>
      </c>
      <c r="M469" s="9"/>
      <c r="N469" s="9">
        <f>O469+P469+Q469</f>
        <v>1820</v>
      </c>
      <c r="O469" s="85"/>
      <c r="P469" s="81">
        <v>1820</v>
      </c>
      <c r="Q469" s="85"/>
    </row>
    <row r="470" spans="1:17" ht="21.75" customHeight="1">
      <c r="A470" s="111" t="s">
        <v>342</v>
      </c>
      <c r="B470" s="112" t="s">
        <v>126</v>
      </c>
      <c r="C470" s="112" t="s">
        <v>113</v>
      </c>
      <c r="D470" s="112" t="s">
        <v>58</v>
      </c>
      <c r="E470" s="112"/>
      <c r="F470" s="9">
        <f>F471+F473</f>
        <v>6500.5</v>
      </c>
      <c r="G470" s="9">
        <f aca="true" t="shared" si="228" ref="G470:Q470">G471+G473</f>
        <v>0</v>
      </c>
      <c r="H470" s="9">
        <f t="shared" si="228"/>
        <v>6500.5</v>
      </c>
      <c r="I470" s="9">
        <f t="shared" si="228"/>
        <v>0</v>
      </c>
      <c r="J470" s="9">
        <f t="shared" si="228"/>
        <v>6708.5</v>
      </c>
      <c r="K470" s="9">
        <f t="shared" si="228"/>
        <v>0</v>
      </c>
      <c r="L470" s="9">
        <f t="shared" si="228"/>
        <v>6708.5</v>
      </c>
      <c r="M470" s="9">
        <f t="shared" si="228"/>
        <v>0</v>
      </c>
      <c r="N470" s="9">
        <f t="shared" si="228"/>
        <v>6708.5</v>
      </c>
      <c r="O470" s="81">
        <f t="shared" si="228"/>
        <v>0</v>
      </c>
      <c r="P470" s="81">
        <f t="shared" si="228"/>
        <v>6708.5</v>
      </c>
      <c r="Q470" s="81">
        <f t="shared" si="228"/>
        <v>0</v>
      </c>
    </row>
    <row r="471" spans="1:17" ht="20.25" customHeight="1">
      <c r="A471" s="111" t="s">
        <v>181</v>
      </c>
      <c r="B471" s="112" t="s">
        <v>126</v>
      </c>
      <c r="C471" s="112" t="s">
        <v>113</v>
      </c>
      <c r="D471" s="112" t="s">
        <v>59</v>
      </c>
      <c r="E471" s="112"/>
      <c r="F471" s="9">
        <f aca="true" t="shared" si="229" ref="F471:Q471">F472</f>
        <v>3731.8999999999996</v>
      </c>
      <c r="G471" s="9">
        <f t="shared" si="229"/>
        <v>0</v>
      </c>
      <c r="H471" s="9">
        <f t="shared" si="229"/>
        <v>3731.8999999999996</v>
      </c>
      <c r="I471" s="9">
        <f t="shared" si="229"/>
        <v>0</v>
      </c>
      <c r="J471" s="9">
        <f t="shared" si="229"/>
        <v>3709.4</v>
      </c>
      <c r="K471" s="9">
        <f t="shared" si="229"/>
        <v>0</v>
      </c>
      <c r="L471" s="9">
        <f t="shared" si="229"/>
        <v>3709.4</v>
      </c>
      <c r="M471" s="9">
        <f t="shared" si="229"/>
        <v>0</v>
      </c>
      <c r="N471" s="9">
        <f t="shared" si="229"/>
        <v>3322.2</v>
      </c>
      <c r="O471" s="81">
        <f t="shared" si="229"/>
        <v>0</v>
      </c>
      <c r="P471" s="81">
        <f t="shared" si="229"/>
        <v>3322.2</v>
      </c>
      <c r="Q471" s="81">
        <f t="shared" si="229"/>
        <v>0</v>
      </c>
    </row>
    <row r="472" spans="1:17" ht="18.75">
      <c r="A472" s="115" t="s">
        <v>180</v>
      </c>
      <c r="B472" s="112" t="s">
        <v>126</v>
      </c>
      <c r="C472" s="112" t="s">
        <v>113</v>
      </c>
      <c r="D472" s="112" t="s">
        <v>59</v>
      </c>
      <c r="E472" s="112" t="s">
        <v>179</v>
      </c>
      <c r="F472" s="9">
        <f>G472+H472+I472</f>
        <v>3731.8999999999996</v>
      </c>
      <c r="G472" s="9"/>
      <c r="H472" s="9">
        <f>3551.7+50+130.2</f>
        <v>3731.8999999999996</v>
      </c>
      <c r="I472" s="9"/>
      <c r="J472" s="9">
        <f>K472+L472+M472</f>
        <v>3709.4</v>
      </c>
      <c r="K472" s="9"/>
      <c r="L472" s="9">
        <v>3709.4</v>
      </c>
      <c r="M472" s="9"/>
      <c r="N472" s="9">
        <f>O472+P472+Q472</f>
        <v>3322.2</v>
      </c>
      <c r="O472" s="85"/>
      <c r="P472" s="81">
        <v>3322.2</v>
      </c>
      <c r="Q472" s="85"/>
    </row>
    <row r="473" spans="1:17" ht="40.5" customHeight="1">
      <c r="A473" s="114" t="s">
        <v>685</v>
      </c>
      <c r="B473" s="112" t="s">
        <v>126</v>
      </c>
      <c r="C473" s="112" t="s">
        <v>113</v>
      </c>
      <c r="D473" s="112" t="s">
        <v>423</v>
      </c>
      <c r="E473" s="112"/>
      <c r="F473" s="9">
        <f aca="true" t="shared" si="230" ref="F473:Q473">F474</f>
        <v>2768.6</v>
      </c>
      <c r="G473" s="9">
        <f t="shared" si="230"/>
        <v>0</v>
      </c>
      <c r="H473" s="9">
        <f t="shared" si="230"/>
        <v>2768.6</v>
      </c>
      <c r="I473" s="9">
        <f t="shared" si="230"/>
        <v>0</v>
      </c>
      <c r="J473" s="9">
        <f t="shared" si="230"/>
        <v>2999.1</v>
      </c>
      <c r="K473" s="9">
        <f t="shared" si="230"/>
        <v>0</v>
      </c>
      <c r="L473" s="9">
        <f t="shared" si="230"/>
        <v>2999.1</v>
      </c>
      <c r="M473" s="9">
        <f t="shared" si="230"/>
        <v>0</v>
      </c>
      <c r="N473" s="9">
        <f t="shared" si="230"/>
        <v>3386.3</v>
      </c>
      <c r="O473" s="81">
        <f t="shared" si="230"/>
        <v>0</v>
      </c>
      <c r="P473" s="81">
        <f t="shared" si="230"/>
        <v>3386.3</v>
      </c>
      <c r="Q473" s="81">
        <f t="shared" si="230"/>
        <v>0</v>
      </c>
    </row>
    <row r="474" spans="1:17" ht="18.75">
      <c r="A474" s="111" t="s">
        <v>180</v>
      </c>
      <c r="B474" s="112" t="s">
        <v>126</v>
      </c>
      <c r="C474" s="112" t="s">
        <v>113</v>
      </c>
      <c r="D474" s="112" t="s">
        <v>423</v>
      </c>
      <c r="E474" s="112" t="s">
        <v>179</v>
      </c>
      <c r="F474" s="9">
        <f>G474+H474+I474</f>
        <v>2768.6</v>
      </c>
      <c r="G474" s="9"/>
      <c r="H474" s="9">
        <v>2768.6</v>
      </c>
      <c r="I474" s="9"/>
      <c r="J474" s="9">
        <f>K474+L474+M474</f>
        <v>2999.1</v>
      </c>
      <c r="K474" s="9"/>
      <c r="L474" s="9">
        <v>2999.1</v>
      </c>
      <c r="M474" s="9"/>
      <c r="N474" s="9">
        <f>O474+P474+Q474</f>
        <v>3386.3</v>
      </c>
      <c r="O474" s="85"/>
      <c r="P474" s="81">
        <v>3386.3</v>
      </c>
      <c r="Q474" s="85"/>
    </row>
    <row r="475" spans="1:17" ht="46.5" customHeight="1">
      <c r="A475" s="111" t="s">
        <v>193</v>
      </c>
      <c r="B475" s="112" t="s">
        <v>126</v>
      </c>
      <c r="C475" s="112" t="s">
        <v>113</v>
      </c>
      <c r="D475" s="112" t="s">
        <v>250</v>
      </c>
      <c r="E475" s="112"/>
      <c r="F475" s="9">
        <f aca="true" t="shared" si="231" ref="F475:Q475">F476</f>
        <v>12821</v>
      </c>
      <c r="G475" s="9">
        <f t="shared" si="231"/>
        <v>0</v>
      </c>
      <c r="H475" s="9">
        <f t="shared" si="231"/>
        <v>12821</v>
      </c>
      <c r="I475" s="9">
        <f t="shared" si="231"/>
        <v>0</v>
      </c>
      <c r="J475" s="9">
        <f t="shared" si="231"/>
        <v>12714.6</v>
      </c>
      <c r="K475" s="9">
        <f t="shared" si="231"/>
        <v>0</v>
      </c>
      <c r="L475" s="9">
        <f t="shared" si="231"/>
        <v>12714.6</v>
      </c>
      <c r="M475" s="9">
        <f t="shared" si="231"/>
        <v>0</v>
      </c>
      <c r="N475" s="9">
        <f t="shared" si="231"/>
        <v>12714.599999999999</v>
      </c>
      <c r="O475" s="81">
        <f t="shared" si="231"/>
        <v>0</v>
      </c>
      <c r="P475" s="81">
        <f t="shared" si="231"/>
        <v>12714.599999999999</v>
      </c>
      <c r="Q475" s="81">
        <f t="shared" si="231"/>
        <v>0</v>
      </c>
    </row>
    <row r="476" spans="1:17" ht="22.5" customHeight="1">
      <c r="A476" s="111" t="s">
        <v>60</v>
      </c>
      <c r="B476" s="112" t="s">
        <v>126</v>
      </c>
      <c r="C476" s="112" t="s">
        <v>113</v>
      </c>
      <c r="D476" s="112" t="s">
        <v>251</v>
      </c>
      <c r="E476" s="112"/>
      <c r="F476" s="9">
        <f>F477+F479</f>
        <v>12821</v>
      </c>
      <c r="G476" s="9">
        <f aca="true" t="shared" si="232" ref="G476:Q476">G477+G479</f>
        <v>0</v>
      </c>
      <c r="H476" s="9">
        <f t="shared" si="232"/>
        <v>12821</v>
      </c>
      <c r="I476" s="9">
        <f t="shared" si="232"/>
        <v>0</v>
      </c>
      <c r="J476" s="9">
        <f t="shared" si="232"/>
        <v>12714.6</v>
      </c>
      <c r="K476" s="9">
        <f t="shared" si="232"/>
        <v>0</v>
      </c>
      <c r="L476" s="9">
        <f t="shared" si="232"/>
        <v>12714.6</v>
      </c>
      <c r="M476" s="9">
        <f t="shared" si="232"/>
        <v>0</v>
      </c>
      <c r="N476" s="9">
        <f t="shared" si="232"/>
        <v>12714.599999999999</v>
      </c>
      <c r="O476" s="81">
        <f t="shared" si="232"/>
        <v>0</v>
      </c>
      <c r="P476" s="81">
        <f t="shared" si="232"/>
        <v>12714.599999999999</v>
      </c>
      <c r="Q476" s="81">
        <f t="shared" si="232"/>
        <v>0</v>
      </c>
    </row>
    <row r="477" spans="1:17" ht="18.75">
      <c r="A477" s="111" t="s">
        <v>181</v>
      </c>
      <c r="B477" s="112" t="s">
        <v>126</v>
      </c>
      <c r="C477" s="112" t="s">
        <v>113</v>
      </c>
      <c r="D477" s="112" t="s">
        <v>252</v>
      </c>
      <c r="E477" s="112"/>
      <c r="F477" s="9">
        <f aca="true" t="shared" si="233" ref="F477:Q477">F478</f>
        <v>8689.4</v>
      </c>
      <c r="G477" s="9">
        <f t="shared" si="233"/>
        <v>0</v>
      </c>
      <c r="H477" s="9">
        <f t="shared" si="233"/>
        <v>8689.4</v>
      </c>
      <c r="I477" s="9">
        <f t="shared" si="233"/>
        <v>0</v>
      </c>
      <c r="J477" s="9">
        <f t="shared" si="233"/>
        <v>8270.5</v>
      </c>
      <c r="K477" s="9">
        <f t="shared" si="233"/>
        <v>0</v>
      </c>
      <c r="L477" s="9">
        <f t="shared" si="233"/>
        <v>8270.5</v>
      </c>
      <c r="M477" s="9">
        <f t="shared" si="233"/>
        <v>0</v>
      </c>
      <c r="N477" s="9">
        <f t="shared" si="233"/>
        <v>7797.7</v>
      </c>
      <c r="O477" s="81">
        <f t="shared" si="233"/>
        <v>0</v>
      </c>
      <c r="P477" s="81">
        <f t="shared" si="233"/>
        <v>7797.7</v>
      </c>
      <c r="Q477" s="81">
        <f t="shared" si="233"/>
        <v>0</v>
      </c>
    </row>
    <row r="478" spans="1:17" ht="26.25" customHeight="1">
      <c r="A478" s="111" t="s">
        <v>180</v>
      </c>
      <c r="B478" s="112" t="s">
        <v>126</v>
      </c>
      <c r="C478" s="112" t="s">
        <v>113</v>
      </c>
      <c r="D478" s="112" t="s">
        <v>252</v>
      </c>
      <c r="E478" s="112" t="s">
        <v>179</v>
      </c>
      <c r="F478" s="9">
        <f>G478+H478+I478</f>
        <v>8689.4</v>
      </c>
      <c r="G478" s="9"/>
      <c r="H478" s="9">
        <f>8617.4+72</f>
        <v>8689.4</v>
      </c>
      <c r="I478" s="9"/>
      <c r="J478" s="9">
        <f>K478+L478+M478</f>
        <v>8270.5</v>
      </c>
      <c r="K478" s="9"/>
      <c r="L478" s="9">
        <v>8270.5</v>
      </c>
      <c r="M478" s="9"/>
      <c r="N478" s="9">
        <f>O478+P478+Q478</f>
        <v>7797.7</v>
      </c>
      <c r="O478" s="85"/>
      <c r="P478" s="81">
        <v>7797.7</v>
      </c>
      <c r="Q478" s="85"/>
    </row>
    <row r="479" spans="1:17" ht="42" customHeight="1">
      <c r="A479" s="114" t="s">
        <v>685</v>
      </c>
      <c r="B479" s="112" t="s">
        <v>126</v>
      </c>
      <c r="C479" s="112" t="s">
        <v>113</v>
      </c>
      <c r="D479" s="112" t="s">
        <v>424</v>
      </c>
      <c r="E479" s="112"/>
      <c r="F479" s="9">
        <f aca="true" t="shared" si="234" ref="F479:Q479">F480</f>
        <v>4131.6</v>
      </c>
      <c r="G479" s="9">
        <f t="shared" si="234"/>
        <v>0</v>
      </c>
      <c r="H479" s="9">
        <f t="shared" si="234"/>
        <v>4131.6</v>
      </c>
      <c r="I479" s="9">
        <f t="shared" si="234"/>
        <v>0</v>
      </c>
      <c r="J479" s="9">
        <f t="shared" si="234"/>
        <v>4444.1</v>
      </c>
      <c r="K479" s="9">
        <f t="shared" si="234"/>
        <v>0</v>
      </c>
      <c r="L479" s="9">
        <f t="shared" si="234"/>
        <v>4444.1</v>
      </c>
      <c r="M479" s="9">
        <f t="shared" si="234"/>
        <v>0</v>
      </c>
      <c r="N479" s="9">
        <f t="shared" si="234"/>
        <v>4916.9</v>
      </c>
      <c r="O479" s="81">
        <f t="shared" si="234"/>
        <v>0</v>
      </c>
      <c r="P479" s="81">
        <f t="shared" si="234"/>
        <v>4916.9</v>
      </c>
      <c r="Q479" s="81">
        <f t="shared" si="234"/>
        <v>0</v>
      </c>
    </row>
    <row r="480" spans="1:17" ht="18.75">
      <c r="A480" s="111" t="s">
        <v>180</v>
      </c>
      <c r="B480" s="112" t="s">
        <v>126</v>
      </c>
      <c r="C480" s="112" t="s">
        <v>113</v>
      </c>
      <c r="D480" s="112" t="s">
        <v>424</v>
      </c>
      <c r="E480" s="112" t="s">
        <v>179</v>
      </c>
      <c r="F480" s="9">
        <f>G480+H480+I480</f>
        <v>4131.6</v>
      </c>
      <c r="G480" s="9"/>
      <c r="H480" s="9">
        <v>4131.6</v>
      </c>
      <c r="I480" s="9">
        <v>0</v>
      </c>
      <c r="J480" s="9">
        <f>K480+L480+M480</f>
        <v>4444.1</v>
      </c>
      <c r="K480" s="9"/>
      <c r="L480" s="9">
        <v>4444.1</v>
      </c>
      <c r="M480" s="9"/>
      <c r="N480" s="9">
        <f>O480+P480+Q480</f>
        <v>4916.9</v>
      </c>
      <c r="O480" s="85"/>
      <c r="P480" s="81">
        <v>4916.9</v>
      </c>
      <c r="Q480" s="85"/>
    </row>
    <row r="481" spans="1:17" ht="27.75" customHeight="1">
      <c r="A481" s="111" t="s">
        <v>182</v>
      </c>
      <c r="B481" s="112" t="s">
        <v>126</v>
      </c>
      <c r="C481" s="112" t="s">
        <v>113</v>
      </c>
      <c r="D481" s="112" t="s">
        <v>253</v>
      </c>
      <c r="E481" s="112"/>
      <c r="F481" s="9">
        <f aca="true" t="shared" si="235" ref="F481:Q481">F482+F493</f>
        <v>19848.2</v>
      </c>
      <c r="G481" s="9">
        <f t="shared" si="235"/>
        <v>1816.7</v>
      </c>
      <c r="H481" s="9">
        <f t="shared" si="235"/>
        <v>18031.5</v>
      </c>
      <c r="I481" s="9">
        <f t="shared" si="235"/>
        <v>0</v>
      </c>
      <c r="J481" s="9">
        <f t="shared" si="235"/>
        <v>20678.5</v>
      </c>
      <c r="K481" s="9">
        <f t="shared" si="235"/>
        <v>340</v>
      </c>
      <c r="L481" s="9">
        <f t="shared" si="235"/>
        <v>20338.5</v>
      </c>
      <c r="M481" s="9">
        <f t="shared" si="235"/>
        <v>0</v>
      </c>
      <c r="N481" s="9">
        <f t="shared" si="235"/>
        <v>20678.5</v>
      </c>
      <c r="O481" s="81">
        <f t="shared" si="235"/>
        <v>340</v>
      </c>
      <c r="P481" s="81">
        <f t="shared" si="235"/>
        <v>20338.5</v>
      </c>
      <c r="Q481" s="81">
        <f t="shared" si="235"/>
        <v>0</v>
      </c>
    </row>
    <row r="482" spans="1:17" ht="22.5" customHeight="1">
      <c r="A482" s="111" t="s">
        <v>21</v>
      </c>
      <c r="B482" s="112" t="s">
        <v>126</v>
      </c>
      <c r="C482" s="112" t="s">
        <v>113</v>
      </c>
      <c r="D482" s="112" t="s">
        <v>254</v>
      </c>
      <c r="E482" s="112"/>
      <c r="F482" s="9">
        <f>F483+F487+F489+F491</f>
        <v>19744</v>
      </c>
      <c r="G482" s="9">
        <f aca="true" t="shared" si="236" ref="G482:Q482">G483+G487+G489+G491</f>
        <v>1712.5</v>
      </c>
      <c r="H482" s="9">
        <f t="shared" si="236"/>
        <v>18031.5</v>
      </c>
      <c r="I482" s="9">
        <f t="shared" si="236"/>
        <v>0</v>
      </c>
      <c r="J482" s="9">
        <f t="shared" si="236"/>
        <v>20678.5</v>
      </c>
      <c r="K482" s="9">
        <f t="shared" si="236"/>
        <v>340</v>
      </c>
      <c r="L482" s="9">
        <f t="shared" si="236"/>
        <v>20338.5</v>
      </c>
      <c r="M482" s="9">
        <f t="shared" si="236"/>
        <v>0</v>
      </c>
      <c r="N482" s="9">
        <f t="shared" si="236"/>
        <v>20678.5</v>
      </c>
      <c r="O482" s="81">
        <f t="shared" si="236"/>
        <v>340</v>
      </c>
      <c r="P482" s="81">
        <f t="shared" si="236"/>
        <v>20338.5</v>
      </c>
      <c r="Q482" s="81">
        <f t="shared" si="236"/>
        <v>0</v>
      </c>
    </row>
    <row r="483" spans="1:17" ht="18.75">
      <c r="A483" s="111" t="s">
        <v>128</v>
      </c>
      <c r="B483" s="112" t="s">
        <v>126</v>
      </c>
      <c r="C483" s="112" t="s">
        <v>113</v>
      </c>
      <c r="D483" s="112" t="s">
        <v>255</v>
      </c>
      <c r="E483" s="112"/>
      <c r="F483" s="9">
        <f aca="true" t="shared" si="237" ref="F483:Q483">F484+F485+F486</f>
        <v>9617.5</v>
      </c>
      <c r="G483" s="9">
        <f t="shared" si="237"/>
        <v>0</v>
      </c>
      <c r="H483" s="9">
        <f t="shared" si="237"/>
        <v>9617.5</v>
      </c>
      <c r="I483" s="9">
        <f t="shared" si="237"/>
        <v>0</v>
      </c>
      <c r="J483" s="9">
        <f t="shared" si="237"/>
        <v>11286.1</v>
      </c>
      <c r="K483" s="9">
        <f t="shared" si="237"/>
        <v>0</v>
      </c>
      <c r="L483" s="9">
        <f t="shared" si="237"/>
        <v>11286.1</v>
      </c>
      <c r="M483" s="9">
        <f t="shared" si="237"/>
        <v>0</v>
      </c>
      <c r="N483" s="9">
        <f t="shared" si="237"/>
        <v>10201.8</v>
      </c>
      <c r="O483" s="81">
        <f t="shared" si="237"/>
        <v>0</v>
      </c>
      <c r="P483" s="81">
        <f t="shared" si="237"/>
        <v>10201.8</v>
      </c>
      <c r="Q483" s="81">
        <f t="shared" si="237"/>
        <v>0</v>
      </c>
    </row>
    <row r="484" spans="1:17" ht="24.75" customHeight="1">
      <c r="A484" s="111" t="s">
        <v>577</v>
      </c>
      <c r="B484" s="112" t="s">
        <v>126</v>
      </c>
      <c r="C484" s="112" t="s">
        <v>113</v>
      </c>
      <c r="D484" s="112" t="s">
        <v>255</v>
      </c>
      <c r="E484" s="112" t="s">
        <v>144</v>
      </c>
      <c r="F484" s="9">
        <f>G484+H484+I484</f>
        <v>7296.5</v>
      </c>
      <c r="G484" s="9"/>
      <c r="H484" s="9">
        <v>7296.5</v>
      </c>
      <c r="I484" s="9"/>
      <c r="J484" s="9">
        <f>K484+L484+M484</f>
        <v>9063.1</v>
      </c>
      <c r="K484" s="9"/>
      <c r="L484" s="9">
        <v>9063.1</v>
      </c>
      <c r="M484" s="9"/>
      <c r="N484" s="9">
        <f>O484+P484+Q484</f>
        <v>7978.8</v>
      </c>
      <c r="O484" s="85"/>
      <c r="P484" s="81">
        <v>7978.8</v>
      </c>
      <c r="Q484" s="85"/>
    </row>
    <row r="485" spans="1:17" ht="42.75" customHeight="1">
      <c r="A485" s="111" t="s">
        <v>87</v>
      </c>
      <c r="B485" s="112" t="s">
        <v>126</v>
      </c>
      <c r="C485" s="112" t="s">
        <v>113</v>
      </c>
      <c r="D485" s="112" t="s">
        <v>255</v>
      </c>
      <c r="E485" s="112" t="s">
        <v>168</v>
      </c>
      <c r="F485" s="9">
        <f>G485+H485+I485</f>
        <v>2296</v>
      </c>
      <c r="G485" s="9"/>
      <c r="H485" s="9">
        <f>2236+60</f>
        <v>2296</v>
      </c>
      <c r="I485" s="9"/>
      <c r="J485" s="9">
        <f>K485+L485+M485</f>
        <v>2198</v>
      </c>
      <c r="K485" s="9"/>
      <c r="L485" s="9">
        <v>2198</v>
      </c>
      <c r="M485" s="9"/>
      <c r="N485" s="9">
        <f>O485+P485+Q485</f>
        <v>2198</v>
      </c>
      <c r="O485" s="85"/>
      <c r="P485" s="81">
        <v>2198</v>
      </c>
      <c r="Q485" s="85"/>
    </row>
    <row r="486" spans="1:17" ht="24.75" customHeight="1">
      <c r="A486" s="111" t="s">
        <v>166</v>
      </c>
      <c r="B486" s="112" t="s">
        <v>126</v>
      </c>
      <c r="C486" s="112" t="s">
        <v>113</v>
      </c>
      <c r="D486" s="112" t="s">
        <v>255</v>
      </c>
      <c r="E486" s="112" t="s">
        <v>167</v>
      </c>
      <c r="F486" s="9">
        <f>G486+H486+I486</f>
        <v>25</v>
      </c>
      <c r="G486" s="9"/>
      <c r="H486" s="9">
        <v>25</v>
      </c>
      <c r="I486" s="9"/>
      <c r="J486" s="9">
        <f>K486+L486+M486</f>
        <v>25</v>
      </c>
      <c r="K486" s="9"/>
      <c r="L486" s="9">
        <v>25</v>
      </c>
      <c r="M486" s="9"/>
      <c r="N486" s="9">
        <f>O486+P486+Q486</f>
        <v>25</v>
      </c>
      <c r="O486" s="85"/>
      <c r="P486" s="81">
        <v>25</v>
      </c>
      <c r="Q486" s="85"/>
    </row>
    <row r="487" spans="1:17" ht="41.25" customHeight="1">
      <c r="A487" s="114" t="s">
        <v>685</v>
      </c>
      <c r="B487" s="112" t="s">
        <v>126</v>
      </c>
      <c r="C487" s="112" t="s">
        <v>113</v>
      </c>
      <c r="D487" s="112" t="s">
        <v>425</v>
      </c>
      <c r="E487" s="112"/>
      <c r="F487" s="9">
        <f aca="true" t="shared" si="238" ref="F487:Q487">F488</f>
        <v>8348</v>
      </c>
      <c r="G487" s="9">
        <f t="shared" si="238"/>
        <v>0</v>
      </c>
      <c r="H487" s="9">
        <f t="shared" si="238"/>
        <v>8348</v>
      </c>
      <c r="I487" s="9">
        <f t="shared" si="238"/>
        <v>0</v>
      </c>
      <c r="J487" s="9">
        <f t="shared" si="238"/>
        <v>9014.4</v>
      </c>
      <c r="K487" s="9">
        <f t="shared" si="238"/>
        <v>0</v>
      </c>
      <c r="L487" s="9">
        <f t="shared" si="238"/>
        <v>9014.4</v>
      </c>
      <c r="M487" s="9">
        <f t="shared" si="238"/>
        <v>0</v>
      </c>
      <c r="N487" s="9">
        <f t="shared" si="238"/>
        <v>10098.7</v>
      </c>
      <c r="O487" s="81">
        <f t="shared" si="238"/>
        <v>0</v>
      </c>
      <c r="P487" s="81">
        <f t="shared" si="238"/>
        <v>10098.7</v>
      </c>
      <c r="Q487" s="81">
        <f t="shared" si="238"/>
        <v>0</v>
      </c>
    </row>
    <row r="488" spans="1:17" ht="26.25" customHeight="1">
      <c r="A488" s="111" t="s">
        <v>577</v>
      </c>
      <c r="B488" s="112" t="s">
        <v>126</v>
      </c>
      <c r="C488" s="112" t="s">
        <v>113</v>
      </c>
      <c r="D488" s="112" t="s">
        <v>425</v>
      </c>
      <c r="E488" s="112" t="s">
        <v>144</v>
      </c>
      <c r="F488" s="9">
        <f>G488+H488+I488</f>
        <v>8348</v>
      </c>
      <c r="G488" s="9"/>
      <c r="H488" s="9">
        <v>8348</v>
      </c>
      <c r="I488" s="9"/>
      <c r="J488" s="9">
        <f>K488+L488+M488</f>
        <v>9014.4</v>
      </c>
      <c r="K488" s="9"/>
      <c r="L488" s="9">
        <v>9014.4</v>
      </c>
      <c r="M488" s="9"/>
      <c r="N488" s="9">
        <f>O488+P488+Q488</f>
        <v>10098.7</v>
      </c>
      <c r="O488" s="85"/>
      <c r="P488" s="81">
        <v>10098.7</v>
      </c>
      <c r="Q488" s="85"/>
    </row>
    <row r="489" spans="1:17" ht="24.75" customHeight="1">
      <c r="A489" s="135" t="s">
        <v>651</v>
      </c>
      <c r="B489" s="112" t="s">
        <v>126</v>
      </c>
      <c r="C489" s="112" t="s">
        <v>113</v>
      </c>
      <c r="D489" s="112" t="s">
        <v>650</v>
      </c>
      <c r="E489" s="112"/>
      <c r="F489" s="9">
        <f aca="true" t="shared" si="239" ref="F489:Q489">F490</f>
        <v>378</v>
      </c>
      <c r="G489" s="9">
        <f t="shared" si="239"/>
        <v>340</v>
      </c>
      <c r="H489" s="9">
        <f t="shared" si="239"/>
        <v>38</v>
      </c>
      <c r="I489" s="9">
        <f t="shared" si="239"/>
        <v>0</v>
      </c>
      <c r="J489" s="9">
        <f t="shared" si="239"/>
        <v>378</v>
      </c>
      <c r="K489" s="9">
        <f t="shared" si="239"/>
        <v>340</v>
      </c>
      <c r="L489" s="9">
        <f t="shared" si="239"/>
        <v>38</v>
      </c>
      <c r="M489" s="9">
        <f t="shared" si="239"/>
        <v>0</v>
      </c>
      <c r="N489" s="9">
        <f t="shared" si="239"/>
        <v>378</v>
      </c>
      <c r="O489" s="81">
        <f t="shared" si="239"/>
        <v>340</v>
      </c>
      <c r="P489" s="81">
        <f t="shared" si="239"/>
        <v>38</v>
      </c>
      <c r="Q489" s="81">
        <f t="shared" si="239"/>
        <v>0</v>
      </c>
    </row>
    <row r="490" spans="1:17" ht="42" customHeight="1">
      <c r="A490" s="111" t="s">
        <v>87</v>
      </c>
      <c r="B490" s="112" t="s">
        <v>126</v>
      </c>
      <c r="C490" s="112" t="s">
        <v>113</v>
      </c>
      <c r="D490" s="112" t="s">
        <v>650</v>
      </c>
      <c r="E490" s="112" t="s">
        <v>168</v>
      </c>
      <c r="F490" s="9">
        <f>G490+H490+I490</f>
        <v>378</v>
      </c>
      <c r="G490" s="9">
        <v>340</v>
      </c>
      <c r="H490" s="9">
        <v>38</v>
      </c>
      <c r="I490" s="9"/>
      <c r="J490" s="9">
        <f>K490+L490+M490</f>
        <v>378</v>
      </c>
      <c r="K490" s="9">
        <v>340</v>
      </c>
      <c r="L490" s="9">
        <v>38</v>
      </c>
      <c r="M490" s="9"/>
      <c r="N490" s="9">
        <f>+Q490+P490+O490</f>
        <v>378</v>
      </c>
      <c r="O490" s="96">
        <v>340</v>
      </c>
      <c r="P490" s="91">
        <v>38</v>
      </c>
      <c r="Q490" s="91"/>
    </row>
    <row r="491" spans="1:17" ht="39" customHeight="1">
      <c r="A491" s="111" t="s">
        <v>639</v>
      </c>
      <c r="B491" s="112" t="s">
        <v>126</v>
      </c>
      <c r="C491" s="112" t="s">
        <v>113</v>
      </c>
      <c r="D491" s="112" t="s">
        <v>638</v>
      </c>
      <c r="E491" s="112"/>
      <c r="F491" s="9">
        <f aca="true" t="shared" si="240" ref="F491:Q491">F492</f>
        <v>1400.5</v>
      </c>
      <c r="G491" s="9">
        <f t="shared" si="240"/>
        <v>1372.5</v>
      </c>
      <c r="H491" s="9">
        <f t="shared" si="240"/>
        <v>28</v>
      </c>
      <c r="I491" s="9">
        <f t="shared" si="240"/>
        <v>0</v>
      </c>
      <c r="J491" s="9">
        <f t="shared" si="240"/>
        <v>0</v>
      </c>
      <c r="K491" s="9">
        <f t="shared" si="240"/>
        <v>0</v>
      </c>
      <c r="L491" s="9">
        <f t="shared" si="240"/>
        <v>0</v>
      </c>
      <c r="M491" s="9">
        <f t="shared" si="240"/>
        <v>0</v>
      </c>
      <c r="N491" s="9">
        <f t="shared" si="240"/>
        <v>0</v>
      </c>
      <c r="O491" s="81">
        <f t="shared" si="240"/>
        <v>0</v>
      </c>
      <c r="P491" s="81">
        <f t="shared" si="240"/>
        <v>0</v>
      </c>
      <c r="Q491" s="81">
        <f t="shared" si="240"/>
        <v>0</v>
      </c>
    </row>
    <row r="492" spans="1:17" ht="37.5" customHeight="1">
      <c r="A492" s="111" t="s">
        <v>87</v>
      </c>
      <c r="B492" s="112" t="s">
        <v>126</v>
      </c>
      <c r="C492" s="112" t="s">
        <v>113</v>
      </c>
      <c r="D492" s="112" t="s">
        <v>637</v>
      </c>
      <c r="E492" s="112" t="s">
        <v>168</v>
      </c>
      <c r="F492" s="9">
        <f>G492+H492+I492</f>
        <v>1400.5</v>
      </c>
      <c r="G492" s="9">
        <v>1372.5</v>
      </c>
      <c r="H492" s="9">
        <v>28</v>
      </c>
      <c r="I492" s="9"/>
      <c r="J492" s="9">
        <f>K492+L492+M492</f>
        <v>0</v>
      </c>
      <c r="K492" s="64"/>
      <c r="L492" s="9"/>
      <c r="M492" s="9"/>
      <c r="N492" s="9">
        <f>O492+P492+Q492</f>
        <v>0</v>
      </c>
      <c r="O492" s="90"/>
      <c r="P492" s="90"/>
      <c r="Q492" s="100"/>
    </row>
    <row r="493" spans="1:17" ht="19.5" customHeight="1">
      <c r="A493" s="135" t="s">
        <v>579</v>
      </c>
      <c r="B493" s="112" t="s">
        <v>126</v>
      </c>
      <c r="C493" s="112" t="s">
        <v>113</v>
      </c>
      <c r="D493" s="112" t="s">
        <v>641</v>
      </c>
      <c r="E493" s="112"/>
      <c r="F493" s="9">
        <f>F494</f>
        <v>104.2</v>
      </c>
      <c r="G493" s="9">
        <f aca="true" t="shared" si="241" ref="G493:O494">G494</f>
        <v>104.2</v>
      </c>
      <c r="H493" s="9">
        <f t="shared" si="241"/>
        <v>0</v>
      </c>
      <c r="I493" s="9">
        <f t="shared" si="241"/>
        <v>0</v>
      </c>
      <c r="J493" s="9">
        <f t="shared" si="241"/>
        <v>0</v>
      </c>
      <c r="K493" s="9">
        <f t="shared" si="241"/>
        <v>0</v>
      </c>
      <c r="L493" s="9">
        <f t="shared" si="241"/>
        <v>0</v>
      </c>
      <c r="M493" s="9">
        <f t="shared" si="241"/>
        <v>0</v>
      </c>
      <c r="N493" s="9">
        <f t="shared" si="241"/>
        <v>0</v>
      </c>
      <c r="O493" s="81">
        <f t="shared" si="241"/>
        <v>0</v>
      </c>
      <c r="P493" s="90"/>
      <c r="Q493" s="100"/>
    </row>
    <row r="494" spans="1:17" ht="39.75" customHeight="1">
      <c r="A494" s="145" t="s">
        <v>640</v>
      </c>
      <c r="B494" s="112" t="s">
        <v>126</v>
      </c>
      <c r="C494" s="112" t="s">
        <v>113</v>
      </c>
      <c r="D494" s="112" t="s">
        <v>642</v>
      </c>
      <c r="E494" s="112"/>
      <c r="F494" s="9">
        <f>F495</f>
        <v>104.2</v>
      </c>
      <c r="G494" s="9">
        <f t="shared" si="241"/>
        <v>104.2</v>
      </c>
      <c r="H494" s="9">
        <f t="shared" si="241"/>
        <v>0</v>
      </c>
      <c r="I494" s="9">
        <f t="shared" si="241"/>
        <v>0</v>
      </c>
      <c r="J494" s="9">
        <f t="shared" si="241"/>
        <v>0</v>
      </c>
      <c r="K494" s="9">
        <f t="shared" si="241"/>
        <v>0</v>
      </c>
      <c r="L494" s="9">
        <f t="shared" si="241"/>
        <v>0</v>
      </c>
      <c r="M494" s="9">
        <f t="shared" si="241"/>
        <v>0</v>
      </c>
      <c r="N494" s="9">
        <f t="shared" si="241"/>
        <v>0</v>
      </c>
      <c r="O494" s="81">
        <f t="shared" si="241"/>
        <v>0</v>
      </c>
      <c r="P494" s="90"/>
      <c r="Q494" s="100"/>
    </row>
    <row r="495" spans="1:17" ht="37.5" customHeight="1">
      <c r="A495" s="111" t="s">
        <v>87</v>
      </c>
      <c r="B495" s="112" t="s">
        <v>126</v>
      </c>
      <c r="C495" s="112" t="s">
        <v>113</v>
      </c>
      <c r="D495" s="112" t="s">
        <v>642</v>
      </c>
      <c r="E495" s="112" t="s">
        <v>168</v>
      </c>
      <c r="F495" s="9">
        <f>G495+H495+I495</f>
        <v>104.2</v>
      </c>
      <c r="G495" s="9">
        <v>104.2</v>
      </c>
      <c r="H495" s="9"/>
      <c r="I495" s="9"/>
      <c r="J495" s="9"/>
      <c r="K495" s="64"/>
      <c r="L495" s="9"/>
      <c r="M495" s="9"/>
      <c r="N495" s="9"/>
      <c r="O495" s="90"/>
      <c r="P495" s="90"/>
      <c r="Q495" s="100"/>
    </row>
    <row r="496" spans="1:17" ht="45" customHeight="1">
      <c r="A496" s="111" t="s">
        <v>388</v>
      </c>
      <c r="B496" s="112" t="s">
        <v>126</v>
      </c>
      <c r="C496" s="112" t="s">
        <v>113</v>
      </c>
      <c r="D496" s="112" t="s">
        <v>256</v>
      </c>
      <c r="E496" s="112"/>
      <c r="F496" s="9">
        <f aca="true" t="shared" si="242" ref="F496:Q496">F497</f>
        <v>4918.9</v>
      </c>
      <c r="G496" s="9">
        <f t="shared" si="242"/>
        <v>0</v>
      </c>
      <c r="H496" s="9">
        <f t="shared" si="242"/>
        <v>4918.9</v>
      </c>
      <c r="I496" s="9">
        <f t="shared" si="242"/>
        <v>0</v>
      </c>
      <c r="J496" s="9">
        <f t="shared" si="242"/>
        <v>4372.7</v>
      </c>
      <c r="K496" s="9">
        <f t="shared" si="242"/>
        <v>0</v>
      </c>
      <c r="L496" s="9">
        <f t="shared" si="242"/>
        <v>4372.7</v>
      </c>
      <c r="M496" s="9">
        <f t="shared" si="242"/>
        <v>0</v>
      </c>
      <c r="N496" s="9">
        <f t="shared" si="242"/>
        <v>4372.700000000001</v>
      </c>
      <c r="O496" s="81">
        <f t="shared" si="242"/>
        <v>0</v>
      </c>
      <c r="P496" s="81">
        <f t="shared" si="242"/>
        <v>4372.700000000001</v>
      </c>
      <c r="Q496" s="81">
        <f t="shared" si="242"/>
        <v>0</v>
      </c>
    </row>
    <row r="497" spans="1:17" ht="28.5" customHeight="1">
      <c r="A497" s="111" t="s">
        <v>351</v>
      </c>
      <c r="B497" s="112" t="s">
        <v>126</v>
      </c>
      <c r="C497" s="112" t="s">
        <v>113</v>
      </c>
      <c r="D497" s="112" t="s">
        <v>257</v>
      </c>
      <c r="E497" s="112"/>
      <c r="F497" s="9">
        <f>F498+F500</f>
        <v>4918.9</v>
      </c>
      <c r="G497" s="9">
        <f aca="true" t="shared" si="243" ref="G497:Q497">G498+G500</f>
        <v>0</v>
      </c>
      <c r="H497" s="9">
        <f t="shared" si="243"/>
        <v>4918.9</v>
      </c>
      <c r="I497" s="9">
        <f t="shared" si="243"/>
        <v>0</v>
      </c>
      <c r="J497" s="9">
        <f t="shared" si="243"/>
        <v>4372.7</v>
      </c>
      <c r="K497" s="9">
        <f t="shared" si="243"/>
        <v>0</v>
      </c>
      <c r="L497" s="9">
        <f t="shared" si="243"/>
        <v>4372.7</v>
      </c>
      <c r="M497" s="9">
        <f t="shared" si="243"/>
        <v>0</v>
      </c>
      <c r="N497" s="9">
        <f t="shared" si="243"/>
        <v>4372.700000000001</v>
      </c>
      <c r="O497" s="81">
        <f t="shared" si="243"/>
        <v>0</v>
      </c>
      <c r="P497" s="81">
        <f t="shared" si="243"/>
        <v>4372.700000000001</v>
      </c>
      <c r="Q497" s="81">
        <f t="shared" si="243"/>
        <v>0</v>
      </c>
    </row>
    <row r="498" spans="1:17" ht="21.75" customHeight="1">
      <c r="A498" s="111" t="s">
        <v>350</v>
      </c>
      <c r="B498" s="112" t="s">
        <v>126</v>
      </c>
      <c r="C498" s="112" t="s">
        <v>113</v>
      </c>
      <c r="D498" s="112" t="s">
        <v>349</v>
      </c>
      <c r="E498" s="112"/>
      <c r="F498" s="9">
        <f aca="true" t="shared" si="244" ref="F498:Q498">F499</f>
        <v>3250.3</v>
      </c>
      <c r="G498" s="9">
        <f t="shared" si="244"/>
        <v>0</v>
      </c>
      <c r="H498" s="9">
        <f t="shared" si="244"/>
        <v>3250.3</v>
      </c>
      <c r="I498" s="9">
        <f t="shared" si="244"/>
        <v>0</v>
      </c>
      <c r="J498" s="9">
        <f t="shared" si="244"/>
        <v>2573.2</v>
      </c>
      <c r="K498" s="9">
        <f t="shared" si="244"/>
        <v>0</v>
      </c>
      <c r="L498" s="9">
        <f t="shared" si="244"/>
        <v>2573.2</v>
      </c>
      <c r="M498" s="9">
        <f t="shared" si="244"/>
        <v>0</v>
      </c>
      <c r="N498" s="9">
        <f t="shared" si="244"/>
        <v>2358.8</v>
      </c>
      <c r="O498" s="81">
        <f t="shared" si="244"/>
        <v>0</v>
      </c>
      <c r="P498" s="81">
        <f t="shared" si="244"/>
        <v>2358.8</v>
      </c>
      <c r="Q498" s="81">
        <f t="shared" si="244"/>
        <v>0</v>
      </c>
    </row>
    <row r="499" spans="1:17" ht="18.75">
      <c r="A499" s="111" t="s">
        <v>180</v>
      </c>
      <c r="B499" s="112" t="s">
        <v>126</v>
      </c>
      <c r="C499" s="112" t="s">
        <v>113</v>
      </c>
      <c r="D499" s="112" t="s">
        <v>349</v>
      </c>
      <c r="E499" s="112" t="s">
        <v>179</v>
      </c>
      <c r="F499" s="9">
        <f>G499+H499+I499</f>
        <v>3250.3</v>
      </c>
      <c r="G499" s="9"/>
      <c r="H499" s="9">
        <v>3250.3</v>
      </c>
      <c r="I499" s="9"/>
      <c r="J499" s="9">
        <f>K499+L499+M499</f>
        <v>2573.2</v>
      </c>
      <c r="K499" s="9"/>
      <c r="L499" s="9">
        <v>2573.2</v>
      </c>
      <c r="M499" s="9"/>
      <c r="N499" s="9">
        <f>O499+P499+Q499</f>
        <v>2358.8</v>
      </c>
      <c r="O499" s="85"/>
      <c r="P499" s="81">
        <v>2358.8</v>
      </c>
      <c r="Q499" s="85"/>
    </row>
    <row r="500" spans="1:17" ht="41.25" customHeight="1">
      <c r="A500" s="114" t="s">
        <v>685</v>
      </c>
      <c r="B500" s="112" t="s">
        <v>126</v>
      </c>
      <c r="C500" s="112" t="s">
        <v>113</v>
      </c>
      <c r="D500" s="112" t="s">
        <v>426</v>
      </c>
      <c r="E500" s="112"/>
      <c r="F500" s="9">
        <f aca="true" t="shared" si="245" ref="F500:Q500">F501</f>
        <v>1668.6</v>
      </c>
      <c r="G500" s="9">
        <f t="shared" si="245"/>
        <v>0</v>
      </c>
      <c r="H500" s="9">
        <f t="shared" si="245"/>
        <v>1668.6</v>
      </c>
      <c r="I500" s="9">
        <f t="shared" si="245"/>
        <v>0</v>
      </c>
      <c r="J500" s="9">
        <f t="shared" si="245"/>
        <v>1799.5</v>
      </c>
      <c r="K500" s="9">
        <f t="shared" si="245"/>
        <v>0</v>
      </c>
      <c r="L500" s="9">
        <f t="shared" si="245"/>
        <v>1799.5</v>
      </c>
      <c r="M500" s="9">
        <f t="shared" si="245"/>
        <v>0</v>
      </c>
      <c r="N500" s="9">
        <f t="shared" si="245"/>
        <v>2013.9</v>
      </c>
      <c r="O500" s="81">
        <f t="shared" si="245"/>
        <v>0</v>
      </c>
      <c r="P500" s="81">
        <f t="shared" si="245"/>
        <v>2013.9</v>
      </c>
      <c r="Q500" s="81">
        <f t="shared" si="245"/>
        <v>0</v>
      </c>
    </row>
    <row r="501" spans="1:17" ht="18.75">
      <c r="A501" s="111" t="s">
        <v>180</v>
      </c>
      <c r="B501" s="112" t="s">
        <v>126</v>
      </c>
      <c r="C501" s="112" t="s">
        <v>113</v>
      </c>
      <c r="D501" s="112" t="s">
        <v>426</v>
      </c>
      <c r="E501" s="112" t="s">
        <v>179</v>
      </c>
      <c r="F501" s="9">
        <f>G501+H501+I501</f>
        <v>1668.6</v>
      </c>
      <c r="G501" s="9"/>
      <c r="H501" s="9">
        <v>1668.6</v>
      </c>
      <c r="I501" s="9"/>
      <c r="J501" s="9">
        <f>K501+L501+M501</f>
        <v>1799.5</v>
      </c>
      <c r="K501" s="9"/>
      <c r="L501" s="9">
        <v>1799.5</v>
      </c>
      <c r="M501" s="9"/>
      <c r="N501" s="9">
        <f>O501+P501+Q501</f>
        <v>2013.9</v>
      </c>
      <c r="O501" s="85"/>
      <c r="P501" s="81">
        <v>2013.9</v>
      </c>
      <c r="Q501" s="85"/>
    </row>
    <row r="502" spans="1:17" ht="27" customHeight="1">
      <c r="A502" s="87" t="s">
        <v>152</v>
      </c>
      <c r="B502" s="82" t="s">
        <v>126</v>
      </c>
      <c r="C502" s="82" t="s">
        <v>114</v>
      </c>
      <c r="D502" s="82"/>
      <c r="E502" s="82"/>
      <c r="F502" s="11">
        <f>F503+F516</f>
        <v>5275.9</v>
      </c>
      <c r="G502" s="11">
        <f aca="true" t="shared" si="246" ref="G502:Q502">G503+G516</f>
        <v>0</v>
      </c>
      <c r="H502" s="11">
        <f t="shared" si="246"/>
        <v>5275.9</v>
      </c>
      <c r="I502" s="11">
        <f t="shared" si="246"/>
        <v>0</v>
      </c>
      <c r="J502" s="11">
        <f t="shared" si="246"/>
        <v>5430.700000000001</v>
      </c>
      <c r="K502" s="11">
        <f t="shared" si="246"/>
        <v>0</v>
      </c>
      <c r="L502" s="11">
        <f t="shared" si="246"/>
        <v>5430.700000000001</v>
      </c>
      <c r="M502" s="11">
        <f t="shared" si="246"/>
        <v>0</v>
      </c>
      <c r="N502" s="11">
        <f t="shared" si="246"/>
        <v>5488.299999999999</v>
      </c>
      <c r="O502" s="81">
        <f t="shared" si="246"/>
        <v>0</v>
      </c>
      <c r="P502" s="81">
        <f t="shared" si="246"/>
        <v>5488.299999999999</v>
      </c>
      <c r="Q502" s="81">
        <f t="shared" si="246"/>
        <v>0</v>
      </c>
    </row>
    <row r="503" spans="1:17" ht="42.75" customHeight="1">
      <c r="A503" s="111" t="s">
        <v>556</v>
      </c>
      <c r="B503" s="112" t="s">
        <v>126</v>
      </c>
      <c r="C503" s="112" t="s">
        <v>114</v>
      </c>
      <c r="D503" s="112" t="s">
        <v>246</v>
      </c>
      <c r="E503" s="112"/>
      <c r="F503" s="9">
        <f>F504</f>
        <v>5255.9</v>
      </c>
      <c r="G503" s="9">
        <f aca="true" t="shared" si="247" ref="G503:Q503">G504</f>
        <v>0</v>
      </c>
      <c r="H503" s="9">
        <f t="shared" si="247"/>
        <v>5255.9</v>
      </c>
      <c r="I503" s="9">
        <f t="shared" si="247"/>
        <v>0</v>
      </c>
      <c r="J503" s="9">
        <f t="shared" si="247"/>
        <v>5410.700000000001</v>
      </c>
      <c r="K503" s="9">
        <f t="shared" si="247"/>
        <v>0</v>
      </c>
      <c r="L503" s="9">
        <f t="shared" si="247"/>
        <v>5410.700000000001</v>
      </c>
      <c r="M503" s="9">
        <f t="shared" si="247"/>
        <v>0</v>
      </c>
      <c r="N503" s="9">
        <f t="shared" si="247"/>
        <v>5468.299999999999</v>
      </c>
      <c r="O503" s="81">
        <f t="shared" si="247"/>
        <v>0</v>
      </c>
      <c r="P503" s="81">
        <f t="shared" si="247"/>
        <v>5468.299999999999</v>
      </c>
      <c r="Q503" s="81">
        <f t="shared" si="247"/>
        <v>0</v>
      </c>
    </row>
    <row r="504" spans="1:17" ht="22.5" customHeight="1">
      <c r="A504" s="111" t="s">
        <v>212</v>
      </c>
      <c r="B504" s="112" t="s">
        <v>126</v>
      </c>
      <c r="C504" s="112" t="s">
        <v>114</v>
      </c>
      <c r="D504" s="112" t="s">
        <v>346</v>
      </c>
      <c r="E504" s="112"/>
      <c r="F504" s="9">
        <f>F505+F511</f>
        <v>5255.9</v>
      </c>
      <c r="G504" s="9">
        <f aca="true" t="shared" si="248" ref="G504:Q504">G505+G511</f>
        <v>0</v>
      </c>
      <c r="H504" s="9">
        <f t="shared" si="248"/>
        <v>5255.9</v>
      </c>
      <c r="I504" s="9">
        <f t="shared" si="248"/>
        <v>0</v>
      </c>
      <c r="J504" s="9">
        <f t="shared" si="248"/>
        <v>5410.700000000001</v>
      </c>
      <c r="K504" s="9">
        <f t="shared" si="248"/>
        <v>0</v>
      </c>
      <c r="L504" s="9">
        <f t="shared" si="248"/>
        <v>5410.700000000001</v>
      </c>
      <c r="M504" s="9">
        <f t="shared" si="248"/>
        <v>0</v>
      </c>
      <c r="N504" s="9">
        <f t="shared" si="248"/>
        <v>5468.299999999999</v>
      </c>
      <c r="O504" s="81">
        <f t="shared" si="248"/>
        <v>0</v>
      </c>
      <c r="P504" s="81">
        <f t="shared" si="248"/>
        <v>5468.299999999999</v>
      </c>
      <c r="Q504" s="81">
        <f t="shared" si="248"/>
        <v>0</v>
      </c>
    </row>
    <row r="505" spans="1:17" ht="46.5" customHeight="1">
      <c r="A505" s="111" t="s">
        <v>316</v>
      </c>
      <c r="B505" s="112" t="s">
        <v>126</v>
      </c>
      <c r="C505" s="112" t="s">
        <v>114</v>
      </c>
      <c r="D505" s="112" t="s">
        <v>347</v>
      </c>
      <c r="E505" s="112"/>
      <c r="F505" s="9">
        <f>F506+F509</f>
        <v>1318.9</v>
      </c>
      <c r="G505" s="9">
        <f aca="true" t="shared" si="249" ref="G505:Q505">G506+G509</f>
        <v>0</v>
      </c>
      <c r="H505" s="9">
        <f t="shared" si="249"/>
        <v>1318.9</v>
      </c>
      <c r="I505" s="9">
        <f t="shared" si="249"/>
        <v>0</v>
      </c>
      <c r="J505" s="9">
        <f t="shared" si="249"/>
        <v>1368.9</v>
      </c>
      <c r="K505" s="9">
        <f t="shared" si="249"/>
        <v>0</v>
      </c>
      <c r="L505" s="9">
        <f t="shared" si="249"/>
        <v>1368.9</v>
      </c>
      <c r="M505" s="9">
        <f t="shared" si="249"/>
        <v>0</v>
      </c>
      <c r="N505" s="9">
        <f t="shared" si="249"/>
        <v>1318.9</v>
      </c>
      <c r="O505" s="81">
        <f t="shared" si="249"/>
        <v>0</v>
      </c>
      <c r="P505" s="81">
        <f t="shared" si="249"/>
        <v>1318.9</v>
      </c>
      <c r="Q505" s="81">
        <f t="shared" si="249"/>
        <v>0</v>
      </c>
    </row>
    <row r="506" spans="1:17" ht="24" customHeight="1">
      <c r="A506" s="111" t="s">
        <v>178</v>
      </c>
      <c r="B506" s="112" t="s">
        <v>126</v>
      </c>
      <c r="C506" s="112" t="s">
        <v>114</v>
      </c>
      <c r="D506" s="112" t="s">
        <v>348</v>
      </c>
      <c r="E506" s="112"/>
      <c r="F506" s="9">
        <f>F507+F508</f>
        <v>898.1</v>
      </c>
      <c r="G506" s="9">
        <f aca="true" t="shared" si="250" ref="G506:Q506">G507+G508</f>
        <v>0</v>
      </c>
      <c r="H506" s="9">
        <f t="shared" si="250"/>
        <v>898.1</v>
      </c>
      <c r="I506" s="9">
        <f t="shared" si="250"/>
        <v>0</v>
      </c>
      <c r="J506" s="9">
        <f t="shared" si="250"/>
        <v>954.3000000000001</v>
      </c>
      <c r="K506" s="9">
        <f t="shared" si="250"/>
        <v>0</v>
      </c>
      <c r="L506" s="9">
        <f t="shared" si="250"/>
        <v>954.3000000000001</v>
      </c>
      <c r="M506" s="9">
        <f t="shared" si="250"/>
        <v>0</v>
      </c>
      <c r="N506" s="9">
        <f t="shared" si="250"/>
        <v>904.3000000000001</v>
      </c>
      <c r="O506" s="81">
        <f t="shared" si="250"/>
        <v>0</v>
      </c>
      <c r="P506" s="81">
        <f t="shared" si="250"/>
        <v>904.3000000000001</v>
      </c>
      <c r="Q506" s="81">
        <f t="shared" si="250"/>
        <v>0</v>
      </c>
    </row>
    <row r="507" spans="1:17" ht="26.25" customHeight="1">
      <c r="A507" s="111" t="s">
        <v>164</v>
      </c>
      <c r="B507" s="112" t="s">
        <v>126</v>
      </c>
      <c r="C507" s="112" t="s">
        <v>114</v>
      </c>
      <c r="D507" s="112" t="s">
        <v>348</v>
      </c>
      <c r="E507" s="112" t="s">
        <v>165</v>
      </c>
      <c r="F507" s="9">
        <f>G507+H507+I507</f>
        <v>822.4</v>
      </c>
      <c r="G507" s="9"/>
      <c r="H507" s="9">
        <v>822.4</v>
      </c>
      <c r="I507" s="9"/>
      <c r="J507" s="9">
        <f>K507+L507+M507</f>
        <v>878.6</v>
      </c>
      <c r="K507" s="9"/>
      <c r="L507" s="9">
        <v>878.6</v>
      </c>
      <c r="M507" s="9"/>
      <c r="N507" s="9">
        <f>O507+P507+Q507</f>
        <v>828.6</v>
      </c>
      <c r="O507" s="85"/>
      <c r="P507" s="81">
        <v>828.6</v>
      </c>
      <c r="Q507" s="85"/>
    </row>
    <row r="508" spans="1:17" ht="42.75" customHeight="1">
      <c r="A508" s="111" t="s">
        <v>87</v>
      </c>
      <c r="B508" s="112" t="s">
        <v>126</v>
      </c>
      <c r="C508" s="112" t="s">
        <v>114</v>
      </c>
      <c r="D508" s="112" t="s">
        <v>348</v>
      </c>
      <c r="E508" s="112" t="s">
        <v>168</v>
      </c>
      <c r="F508" s="9">
        <f>G508+H508+I508</f>
        <v>75.7</v>
      </c>
      <c r="G508" s="9"/>
      <c r="H508" s="9">
        <v>75.7</v>
      </c>
      <c r="I508" s="9"/>
      <c r="J508" s="9">
        <f>K508+L508+M508</f>
        <v>75.7</v>
      </c>
      <c r="K508" s="9"/>
      <c r="L508" s="9">
        <v>75.7</v>
      </c>
      <c r="M508" s="9"/>
      <c r="N508" s="9">
        <f>O508+P508+Q508</f>
        <v>75.7</v>
      </c>
      <c r="O508" s="85"/>
      <c r="P508" s="81">
        <v>75.7</v>
      </c>
      <c r="Q508" s="85"/>
    </row>
    <row r="509" spans="1:17" ht="39.75" customHeight="1">
      <c r="A509" s="114" t="s">
        <v>685</v>
      </c>
      <c r="B509" s="112" t="s">
        <v>126</v>
      </c>
      <c r="C509" s="112" t="s">
        <v>114</v>
      </c>
      <c r="D509" s="112" t="s">
        <v>430</v>
      </c>
      <c r="E509" s="112"/>
      <c r="F509" s="9">
        <f aca="true" t="shared" si="251" ref="F509:Q509">F510</f>
        <v>420.8</v>
      </c>
      <c r="G509" s="9">
        <f t="shared" si="251"/>
        <v>0</v>
      </c>
      <c r="H509" s="9">
        <f t="shared" si="251"/>
        <v>420.8</v>
      </c>
      <c r="I509" s="9">
        <f t="shared" si="251"/>
        <v>0</v>
      </c>
      <c r="J509" s="9">
        <f t="shared" si="251"/>
        <v>414.6</v>
      </c>
      <c r="K509" s="9">
        <f t="shared" si="251"/>
        <v>0</v>
      </c>
      <c r="L509" s="9">
        <f t="shared" si="251"/>
        <v>414.6</v>
      </c>
      <c r="M509" s="9">
        <f t="shared" si="251"/>
        <v>0</v>
      </c>
      <c r="N509" s="9">
        <f t="shared" si="251"/>
        <v>414.6</v>
      </c>
      <c r="O509" s="81">
        <f t="shared" si="251"/>
        <v>0</v>
      </c>
      <c r="P509" s="81">
        <f t="shared" si="251"/>
        <v>414.6</v>
      </c>
      <c r="Q509" s="81">
        <f t="shared" si="251"/>
        <v>0</v>
      </c>
    </row>
    <row r="510" spans="1:17" ht="30" customHeight="1">
      <c r="A510" s="111" t="s">
        <v>164</v>
      </c>
      <c r="B510" s="112" t="s">
        <v>126</v>
      </c>
      <c r="C510" s="112" t="s">
        <v>114</v>
      </c>
      <c r="D510" s="112" t="s">
        <v>430</v>
      </c>
      <c r="E510" s="112" t="s">
        <v>165</v>
      </c>
      <c r="F510" s="9">
        <f>G510+H510+I510</f>
        <v>420.8</v>
      </c>
      <c r="G510" s="9"/>
      <c r="H510" s="9">
        <v>420.8</v>
      </c>
      <c r="I510" s="9"/>
      <c r="J510" s="9">
        <f>K510+L510+M510</f>
        <v>414.6</v>
      </c>
      <c r="K510" s="9"/>
      <c r="L510" s="9">
        <v>414.6</v>
      </c>
      <c r="M510" s="9"/>
      <c r="N510" s="9">
        <f>O510+P510+Q510</f>
        <v>414.6</v>
      </c>
      <c r="O510" s="85"/>
      <c r="P510" s="81">
        <v>414.6</v>
      </c>
      <c r="Q510" s="85"/>
    </row>
    <row r="511" spans="1:17" ht="46.5" customHeight="1">
      <c r="A511" s="111" t="s">
        <v>370</v>
      </c>
      <c r="B511" s="112" t="s">
        <v>126</v>
      </c>
      <c r="C511" s="112" t="s">
        <v>114</v>
      </c>
      <c r="D511" s="112" t="s">
        <v>369</v>
      </c>
      <c r="E511" s="112"/>
      <c r="F511" s="9">
        <f aca="true" t="shared" si="252" ref="F511:Q511">F512+F514</f>
        <v>3937</v>
      </c>
      <c r="G511" s="9">
        <f t="shared" si="252"/>
        <v>0</v>
      </c>
      <c r="H511" s="9">
        <f t="shared" si="252"/>
        <v>3937</v>
      </c>
      <c r="I511" s="9">
        <f t="shared" si="252"/>
        <v>0</v>
      </c>
      <c r="J511" s="9">
        <f t="shared" si="252"/>
        <v>4041.8</v>
      </c>
      <c r="K511" s="9">
        <f t="shared" si="252"/>
        <v>0</v>
      </c>
      <c r="L511" s="9">
        <f t="shared" si="252"/>
        <v>4041.8</v>
      </c>
      <c r="M511" s="9">
        <f t="shared" si="252"/>
        <v>0</v>
      </c>
      <c r="N511" s="9">
        <f t="shared" si="252"/>
        <v>4149.4</v>
      </c>
      <c r="O511" s="81">
        <f t="shared" si="252"/>
        <v>0</v>
      </c>
      <c r="P511" s="81">
        <f t="shared" si="252"/>
        <v>4149.4</v>
      </c>
      <c r="Q511" s="81">
        <f t="shared" si="252"/>
        <v>0</v>
      </c>
    </row>
    <row r="512" spans="1:17" ht="22.5" customHeight="1">
      <c r="A512" s="111" t="s">
        <v>367</v>
      </c>
      <c r="B512" s="112" t="s">
        <v>126</v>
      </c>
      <c r="C512" s="112" t="s">
        <v>114</v>
      </c>
      <c r="D512" s="112" t="s">
        <v>371</v>
      </c>
      <c r="E512" s="112"/>
      <c r="F512" s="9">
        <f aca="true" t="shared" si="253" ref="F512:Q512">F513</f>
        <v>1299.2</v>
      </c>
      <c r="G512" s="9">
        <f t="shared" si="253"/>
        <v>0</v>
      </c>
      <c r="H512" s="9">
        <f t="shared" si="253"/>
        <v>1299.2</v>
      </c>
      <c r="I512" s="9">
        <f t="shared" si="253"/>
        <v>0</v>
      </c>
      <c r="J512" s="9">
        <f t="shared" si="253"/>
        <v>1351.2</v>
      </c>
      <c r="K512" s="9">
        <f t="shared" si="253"/>
        <v>0</v>
      </c>
      <c r="L512" s="9">
        <f t="shared" si="253"/>
        <v>1351.2</v>
      </c>
      <c r="M512" s="9">
        <f t="shared" si="253"/>
        <v>0</v>
      </c>
      <c r="N512" s="9">
        <f t="shared" si="253"/>
        <v>1351.2</v>
      </c>
      <c r="O512" s="81">
        <f t="shared" si="253"/>
        <v>0</v>
      </c>
      <c r="P512" s="81">
        <f t="shared" si="253"/>
        <v>1351.2</v>
      </c>
      <c r="Q512" s="81">
        <f t="shared" si="253"/>
        <v>0</v>
      </c>
    </row>
    <row r="513" spans="1:17" ht="24" customHeight="1">
      <c r="A513" s="111" t="s">
        <v>577</v>
      </c>
      <c r="B513" s="112" t="s">
        <v>126</v>
      </c>
      <c r="C513" s="112" t="s">
        <v>114</v>
      </c>
      <c r="D513" s="112" t="s">
        <v>371</v>
      </c>
      <c r="E513" s="112" t="s">
        <v>144</v>
      </c>
      <c r="F513" s="9">
        <f>G513+H513+I513</f>
        <v>1299.2</v>
      </c>
      <c r="G513" s="9"/>
      <c r="H513" s="9">
        <v>1299.2</v>
      </c>
      <c r="I513" s="9"/>
      <c r="J513" s="9">
        <f>K513+L513+M513</f>
        <v>1351.2</v>
      </c>
      <c r="K513" s="9"/>
      <c r="L513" s="9">
        <v>1351.2</v>
      </c>
      <c r="M513" s="9"/>
      <c r="N513" s="9">
        <f>O513+P513+Q513</f>
        <v>1351.2</v>
      </c>
      <c r="O513" s="91"/>
      <c r="P513" s="98">
        <v>1351.2</v>
      </c>
      <c r="Q513" s="91"/>
    </row>
    <row r="514" spans="1:17" ht="41.25" customHeight="1">
      <c r="A514" s="114" t="s">
        <v>685</v>
      </c>
      <c r="B514" s="112" t="s">
        <v>126</v>
      </c>
      <c r="C514" s="112" t="s">
        <v>114</v>
      </c>
      <c r="D514" s="112" t="s">
        <v>427</v>
      </c>
      <c r="E514" s="112"/>
      <c r="F514" s="9">
        <f aca="true" t="shared" si="254" ref="F514:Q514">F515</f>
        <v>2637.8</v>
      </c>
      <c r="G514" s="9">
        <f t="shared" si="254"/>
        <v>0</v>
      </c>
      <c r="H514" s="9">
        <f t="shared" si="254"/>
        <v>2637.8</v>
      </c>
      <c r="I514" s="9">
        <f t="shared" si="254"/>
        <v>0</v>
      </c>
      <c r="J514" s="9">
        <f t="shared" si="254"/>
        <v>2690.6</v>
      </c>
      <c r="K514" s="9">
        <f t="shared" si="254"/>
        <v>0</v>
      </c>
      <c r="L514" s="9">
        <f t="shared" si="254"/>
        <v>2690.6</v>
      </c>
      <c r="M514" s="9">
        <f t="shared" si="254"/>
        <v>0</v>
      </c>
      <c r="N514" s="9">
        <f t="shared" si="254"/>
        <v>2798.2</v>
      </c>
      <c r="O514" s="81">
        <f t="shared" si="254"/>
        <v>0</v>
      </c>
      <c r="P514" s="81">
        <f t="shared" si="254"/>
        <v>2798.2</v>
      </c>
      <c r="Q514" s="81">
        <f t="shared" si="254"/>
        <v>0</v>
      </c>
    </row>
    <row r="515" spans="1:17" ht="24" customHeight="1">
      <c r="A515" s="111" t="s">
        <v>577</v>
      </c>
      <c r="B515" s="112" t="s">
        <v>126</v>
      </c>
      <c r="C515" s="112" t="s">
        <v>114</v>
      </c>
      <c r="D515" s="112" t="s">
        <v>427</v>
      </c>
      <c r="E515" s="112" t="s">
        <v>144</v>
      </c>
      <c r="F515" s="9">
        <f>G515+H515+I515</f>
        <v>2637.8</v>
      </c>
      <c r="G515" s="9"/>
      <c r="H515" s="9">
        <v>2637.8</v>
      </c>
      <c r="I515" s="9"/>
      <c r="J515" s="9">
        <f>K515+L515+M515</f>
        <v>2690.6</v>
      </c>
      <c r="K515" s="9"/>
      <c r="L515" s="9">
        <v>2690.6</v>
      </c>
      <c r="M515" s="9"/>
      <c r="N515" s="9">
        <f>O515+P515+Q515</f>
        <v>2798.2</v>
      </c>
      <c r="O515" s="91"/>
      <c r="P515" s="98">
        <v>2798.2</v>
      </c>
      <c r="Q515" s="91"/>
    </row>
    <row r="516" spans="1:17" ht="44.25" customHeight="1">
      <c r="A516" s="115" t="s">
        <v>489</v>
      </c>
      <c r="B516" s="112" t="s">
        <v>126</v>
      </c>
      <c r="C516" s="112" t="s">
        <v>114</v>
      </c>
      <c r="D516" s="112" t="s">
        <v>231</v>
      </c>
      <c r="E516" s="112"/>
      <c r="F516" s="9">
        <f aca="true" t="shared" si="255" ref="F516:Q516">F521+F517</f>
        <v>20</v>
      </c>
      <c r="G516" s="9">
        <f t="shared" si="255"/>
        <v>0</v>
      </c>
      <c r="H516" s="9">
        <f t="shared" si="255"/>
        <v>20</v>
      </c>
      <c r="I516" s="9">
        <f t="shared" si="255"/>
        <v>0</v>
      </c>
      <c r="J516" s="9">
        <f t="shared" si="255"/>
        <v>20</v>
      </c>
      <c r="K516" s="9">
        <f t="shared" si="255"/>
        <v>0</v>
      </c>
      <c r="L516" s="9">
        <f t="shared" si="255"/>
        <v>20</v>
      </c>
      <c r="M516" s="9">
        <f t="shared" si="255"/>
        <v>0</v>
      </c>
      <c r="N516" s="9">
        <f t="shared" si="255"/>
        <v>20</v>
      </c>
      <c r="O516" s="81">
        <f t="shared" si="255"/>
        <v>0</v>
      </c>
      <c r="P516" s="81">
        <f t="shared" si="255"/>
        <v>20</v>
      </c>
      <c r="Q516" s="81">
        <f t="shared" si="255"/>
        <v>0</v>
      </c>
    </row>
    <row r="517" spans="1:17" ht="27" customHeight="1">
      <c r="A517" s="111" t="s">
        <v>185</v>
      </c>
      <c r="B517" s="112" t="s">
        <v>126</v>
      </c>
      <c r="C517" s="112" t="s">
        <v>114</v>
      </c>
      <c r="D517" s="113" t="s">
        <v>61</v>
      </c>
      <c r="E517" s="112"/>
      <c r="F517" s="9">
        <f aca="true" t="shared" si="256" ref="F517:Q519">F518</f>
        <v>13</v>
      </c>
      <c r="G517" s="9">
        <f t="shared" si="256"/>
        <v>0</v>
      </c>
      <c r="H517" s="9">
        <f t="shared" si="256"/>
        <v>13</v>
      </c>
      <c r="I517" s="9">
        <f t="shared" si="256"/>
        <v>0</v>
      </c>
      <c r="J517" s="9">
        <f t="shared" si="256"/>
        <v>13</v>
      </c>
      <c r="K517" s="9">
        <f t="shared" si="256"/>
        <v>0</v>
      </c>
      <c r="L517" s="9">
        <f t="shared" si="256"/>
        <v>13</v>
      </c>
      <c r="M517" s="9">
        <f t="shared" si="256"/>
        <v>0</v>
      </c>
      <c r="N517" s="9">
        <f t="shared" si="256"/>
        <v>13</v>
      </c>
      <c r="O517" s="81">
        <f t="shared" si="256"/>
        <v>0</v>
      </c>
      <c r="P517" s="81">
        <f t="shared" si="256"/>
        <v>13</v>
      </c>
      <c r="Q517" s="81">
        <f t="shared" si="256"/>
        <v>0</v>
      </c>
    </row>
    <row r="518" spans="1:17" ht="45" customHeight="1">
      <c r="A518" s="111" t="s">
        <v>379</v>
      </c>
      <c r="B518" s="112" t="s">
        <v>126</v>
      </c>
      <c r="C518" s="112" t="s">
        <v>114</v>
      </c>
      <c r="D518" s="113" t="s">
        <v>378</v>
      </c>
      <c r="E518" s="112"/>
      <c r="F518" s="9">
        <f t="shared" si="256"/>
        <v>13</v>
      </c>
      <c r="G518" s="9">
        <f t="shared" si="256"/>
        <v>0</v>
      </c>
      <c r="H518" s="9">
        <f t="shared" si="256"/>
        <v>13</v>
      </c>
      <c r="I518" s="9">
        <f t="shared" si="256"/>
        <v>0</v>
      </c>
      <c r="J518" s="9">
        <f t="shared" si="256"/>
        <v>13</v>
      </c>
      <c r="K518" s="9">
        <f t="shared" si="256"/>
        <v>0</v>
      </c>
      <c r="L518" s="9">
        <f t="shared" si="256"/>
        <v>13</v>
      </c>
      <c r="M518" s="9">
        <f t="shared" si="256"/>
        <v>0</v>
      </c>
      <c r="N518" s="9">
        <f t="shared" si="256"/>
        <v>13</v>
      </c>
      <c r="O518" s="81">
        <f t="shared" si="256"/>
        <v>0</v>
      </c>
      <c r="P518" s="81">
        <f t="shared" si="256"/>
        <v>13</v>
      </c>
      <c r="Q518" s="81">
        <f t="shared" si="256"/>
        <v>0</v>
      </c>
    </row>
    <row r="519" spans="1:17" ht="22.5" customHeight="1">
      <c r="A519" s="129" t="s">
        <v>314</v>
      </c>
      <c r="B519" s="112" t="s">
        <v>126</v>
      </c>
      <c r="C519" s="112" t="s">
        <v>114</v>
      </c>
      <c r="D519" s="112" t="s">
        <v>542</v>
      </c>
      <c r="E519" s="112"/>
      <c r="F519" s="9">
        <f t="shared" si="256"/>
        <v>13</v>
      </c>
      <c r="G519" s="9">
        <f t="shared" si="256"/>
        <v>0</v>
      </c>
      <c r="H519" s="9">
        <f t="shared" si="256"/>
        <v>13</v>
      </c>
      <c r="I519" s="9">
        <f t="shared" si="256"/>
        <v>0</v>
      </c>
      <c r="J519" s="9">
        <f t="shared" si="256"/>
        <v>13</v>
      </c>
      <c r="K519" s="9">
        <f t="shared" si="256"/>
        <v>0</v>
      </c>
      <c r="L519" s="9">
        <f t="shared" si="256"/>
        <v>13</v>
      </c>
      <c r="M519" s="9">
        <f t="shared" si="256"/>
        <v>0</v>
      </c>
      <c r="N519" s="9">
        <f t="shared" si="256"/>
        <v>13</v>
      </c>
      <c r="O519" s="81">
        <f t="shared" si="256"/>
        <v>0</v>
      </c>
      <c r="P519" s="81">
        <f t="shared" si="256"/>
        <v>13</v>
      </c>
      <c r="Q519" s="81">
        <f t="shared" si="256"/>
        <v>0</v>
      </c>
    </row>
    <row r="520" spans="1:17" ht="41.25" customHeight="1">
      <c r="A520" s="111" t="s">
        <v>87</v>
      </c>
      <c r="B520" s="112" t="s">
        <v>126</v>
      </c>
      <c r="C520" s="112" t="s">
        <v>114</v>
      </c>
      <c r="D520" s="112" t="s">
        <v>542</v>
      </c>
      <c r="E520" s="112" t="s">
        <v>168</v>
      </c>
      <c r="F520" s="9">
        <f>G520+H520+I520</f>
        <v>13</v>
      </c>
      <c r="G520" s="9"/>
      <c r="H520" s="9">
        <v>13</v>
      </c>
      <c r="I520" s="9"/>
      <c r="J520" s="9">
        <f>K520+L520+M520</f>
        <v>13</v>
      </c>
      <c r="K520" s="9"/>
      <c r="L520" s="9">
        <v>13</v>
      </c>
      <c r="M520" s="9"/>
      <c r="N520" s="9">
        <f>O520+P520+Q520</f>
        <v>13</v>
      </c>
      <c r="O520" s="81"/>
      <c r="P520" s="81">
        <v>13</v>
      </c>
      <c r="Q520" s="81"/>
    </row>
    <row r="521" spans="1:17" ht="62.25" customHeight="1">
      <c r="A521" s="111" t="s">
        <v>339</v>
      </c>
      <c r="B521" s="112" t="s">
        <v>126</v>
      </c>
      <c r="C521" s="112" t="s">
        <v>114</v>
      </c>
      <c r="D521" s="112" t="s">
        <v>65</v>
      </c>
      <c r="E521" s="112"/>
      <c r="F521" s="9">
        <f aca="true" t="shared" si="257" ref="F521:Q523">F522</f>
        <v>7</v>
      </c>
      <c r="G521" s="9">
        <f t="shared" si="257"/>
        <v>0</v>
      </c>
      <c r="H521" s="9">
        <f t="shared" si="257"/>
        <v>7</v>
      </c>
      <c r="I521" s="9">
        <f t="shared" si="257"/>
        <v>0</v>
      </c>
      <c r="J521" s="9">
        <f t="shared" si="257"/>
        <v>7</v>
      </c>
      <c r="K521" s="9">
        <f t="shared" si="257"/>
        <v>0</v>
      </c>
      <c r="L521" s="9">
        <f t="shared" si="257"/>
        <v>7</v>
      </c>
      <c r="M521" s="9">
        <f t="shared" si="257"/>
        <v>0</v>
      </c>
      <c r="N521" s="9">
        <f t="shared" si="257"/>
        <v>7</v>
      </c>
      <c r="O521" s="81">
        <f t="shared" si="257"/>
        <v>0</v>
      </c>
      <c r="P521" s="81">
        <f t="shared" si="257"/>
        <v>7</v>
      </c>
      <c r="Q521" s="81">
        <f t="shared" si="257"/>
        <v>0</v>
      </c>
    </row>
    <row r="522" spans="1:17" ht="59.25" customHeight="1">
      <c r="A522" s="111" t="s">
        <v>303</v>
      </c>
      <c r="B522" s="112" t="s">
        <v>126</v>
      </c>
      <c r="C522" s="112" t="s">
        <v>114</v>
      </c>
      <c r="D522" s="112" t="s">
        <v>488</v>
      </c>
      <c r="E522" s="112"/>
      <c r="F522" s="9">
        <f t="shared" si="257"/>
        <v>7</v>
      </c>
      <c r="G522" s="9">
        <f t="shared" si="257"/>
        <v>0</v>
      </c>
      <c r="H522" s="9">
        <f t="shared" si="257"/>
        <v>7</v>
      </c>
      <c r="I522" s="9">
        <f t="shared" si="257"/>
        <v>0</v>
      </c>
      <c r="J522" s="9">
        <f t="shared" si="257"/>
        <v>7</v>
      </c>
      <c r="K522" s="9">
        <f t="shared" si="257"/>
        <v>0</v>
      </c>
      <c r="L522" s="9">
        <f t="shared" si="257"/>
        <v>7</v>
      </c>
      <c r="M522" s="9">
        <f t="shared" si="257"/>
        <v>0</v>
      </c>
      <c r="N522" s="9">
        <f t="shared" si="257"/>
        <v>7</v>
      </c>
      <c r="O522" s="81">
        <f t="shared" si="257"/>
        <v>0</v>
      </c>
      <c r="P522" s="81">
        <f t="shared" si="257"/>
        <v>7</v>
      </c>
      <c r="Q522" s="81">
        <f t="shared" si="257"/>
        <v>0</v>
      </c>
    </row>
    <row r="523" spans="1:17" ht="24.75" customHeight="1">
      <c r="A523" s="111" t="s">
        <v>97</v>
      </c>
      <c r="B523" s="112" t="s">
        <v>126</v>
      </c>
      <c r="C523" s="112" t="s">
        <v>114</v>
      </c>
      <c r="D523" s="112" t="s">
        <v>487</v>
      </c>
      <c r="E523" s="112"/>
      <c r="F523" s="9">
        <f t="shared" si="257"/>
        <v>7</v>
      </c>
      <c r="G523" s="9">
        <f t="shared" si="257"/>
        <v>0</v>
      </c>
      <c r="H523" s="9">
        <f t="shared" si="257"/>
        <v>7</v>
      </c>
      <c r="I523" s="9">
        <f t="shared" si="257"/>
        <v>0</v>
      </c>
      <c r="J523" s="9">
        <f t="shared" si="257"/>
        <v>7</v>
      </c>
      <c r="K523" s="9">
        <f t="shared" si="257"/>
        <v>0</v>
      </c>
      <c r="L523" s="9">
        <f t="shared" si="257"/>
        <v>7</v>
      </c>
      <c r="M523" s="9">
        <f t="shared" si="257"/>
        <v>0</v>
      </c>
      <c r="N523" s="9">
        <f t="shared" si="257"/>
        <v>7</v>
      </c>
      <c r="O523" s="81">
        <f t="shared" si="257"/>
        <v>0</v>
      </c>
      <c r="P523" s="81">
        <f t="shared" si="257"/>
        <v>7</v>
      </c>
      <c r="Q523" s="81">
        <f t="shared" si="257"/>
        <v>0</v>
      </c>
    </row>
    <row r="524" spans="1:17" ht="46.5" customHeight="1">
      <c r="A524" s="111" t="s">
        <v>87</v>
      </c>
      <c r="B524" s="112" t="s">
        <v>126</v>
      </c>
      <c r="C524" s="112" t="s">
        <v>114</v>
      </c>
      <c r="D524" s="112" t="s">
        <v>487</v>
      </c>
      <c r="E524" s="112" t="s">
        <v>168</v>
      </c>
      <c r="F524" s="9">
        <f>G524+H524+I524</f>
        <v>7</v>
      </c>
      <c r="G524" s="9"/>
      <c r="H524" s="9">
        <v>7</v>
      </c>
      <c r="I524" s="9"/>
      <c r="J524" s="9">
        <f>K524+L524+M524</f>
        <v>7</v>
      </c>
      <c r="K524" s="9"/>
      <c r="L524" s="9">
        <v>7</v>
      </c>
      <c r="M524" s="9"/>
      <c r="N524" s="9">
        <f>O524+P524+Q524</f>
        <v>7</v>
      </c>
      <c r="O524" s="81"/>
      <c r="P524" s="81">
        <v>7</v>
      </c>
      <c r="Q524" s="81"/>
    </row>
    <row r="525" spans="1:17" ht="24.75" customHeight="1">
      <c r="A525" s="87" t="s">
        <v>143</v>
      </c>
      <c r="B525" s="82" t="s">
        <v>118</v>
      </c>
      <c r="C525" s="82" t="s">
        <v>374</v>
      </c>
      <c r="D525" s="82"/>
      <c r="E525" s="82"/>
      <c r="F525" s="11">
        <f aca="true" t="shared" si="258" ref="F525:Q525">F526+F532</f>
        <v>989.5</v>
      </c>
      <c r="G525" s="11">
        <f t="shared" si="258"/>
        <v>551.5</v>
      </c>
      <c r="H525" s="11">
        <f t="shared" si="258"/>
        <v>438</v>
      </c>
      <c r="I525" s="11">
        <f t="shared" si="258"/>
        <v>0</v>
      </c>
      <c r="J525" s="11">
        <f t="shared" si="258"/>
        <v>989.5</v>
      </c>
      <c r="K525" s="11">
        <f t="shared" si="258"/>
        <v>551.5</v>
      </c>
      <c r="L525" s="11">
        <f t="shared" si="258"/>
        <v>438</v>
      </c>
      <c r="M525" s="11">
        <f t="shared" si="258"/>
        <v>0</v>
      </c>
      <c r="N525" s="11">
        <f t="shared" si="258"/>
        <v>989.5</v>
      </c>
      <c r="O525" s="81">
        <f t="shared" si="258"/>
        <v>551.5</v>
      </c>
      <c r="P525" s="81">
        <f t="shared" si="258"/>
        <v>438</v>
      </c>
      <c r="Q525" s="81">
        <f t="shared" si="258"/>
        <v>0</v>
      </c>
    </row>
    <row r="526" spans="1:17" ht="18.75">
      <c r="A526" s="87" t="s">
        <v>176</v>
      </c>
      <c r="B526" s="82" t="s">
        <v>118</v>
      </c>
      <c r="C526" s="82" t="s">
        <v>122</v>
      </c>
      <c r="D526" s="82"/>
      <c r="E526" s="82"/>
      <c r="F526" s="11">
        <f aca="true" t="shared" si="259" ref="F526:Q530">F527</f>
        <v>551.5</v>
      </c>
      <c r="G526" s="11">
        <f t="shared" si="259"/>
        <v>551.5</v>
      </c>
      <c r="H526" s="11">
        <f t="shared" si="259"/>
        <v>0</v>
      </c>
      <c r="I526" s="11">
        <f t="shared" si="259"/>
        <v>0</v>
      </c>
      <c r="J526" s="11">
        <f t="shared" si="259"/>
        <v>551.5</v>
      </c>
      <c r="K526" s="11">
        <f t="shared" si="259"/>
        <v>551.5</v>
      </c>
      <c r="L526" s="11">
        <f t="shared" si="259"/>
        <v>0</v>
      </c>
      <c r="M526" s="11">
        <f t="shared" si="259"/>
        <v>0</v>
      </c>
      <c r="N526" s="11">
        <f t="shared" si="259"/>
        <v>551.5</v>
      </c>
      <c r="O526" s="81">
        <f t="shared" si="259"/>
        <v>551.5</v>
      </c>
      <c r="P526" s="81">
        <f t="shared" si="259"/>
        <v>0</v>
      </c>
      <c r="Q526" s="81">
        <f t="shared" si="259"/>
        <v>0</v>
      </c>
    </row>
    <row r="527" spans="1:17" ht="46.5" customHeight="1">
      <c r="A527" s="111" t="s">
        <v>431</v>
      </c>
      <c r="B527" s="112" t="s">
        <v>118</v>
      </c>
      <c r="C527" s="112" t="s">
        <v>122</v>
      </c>
      <c r="D527" s="112" t="s">
        <v>235</v>
      </c>
      <c r="E527" s="112"/>
      <c r="F527" s="9">
        <f t="shared" si="259"/>
        <v>551.5</v>
      </c>
      <c r="G527" s="9">
        <f t="shared" si="259"/>
        <v>551.5</v>
      </c>
      <c r="H527" s="9">
        <f t="shared" si="259"/>
        <v>0</v>
      </c>
      <c r="I527" s="9">
        <f t="shared" si="259"/>
        <v>0</v>
      </c>
      <c r="J527" s="9">
        <f t="shared" si="259"/>
        <v>551.5</v>
      </c>
      <c r="K527" s="9">
        <f t="shared" si="259"/>
        <v>551.5</v>
      </c>
      <c r="L527" s="9">
        <f t="shared" si="259"/>
        <v>0</v>
      </c>
      <c r="M527" s="9">
        <f t="shared" si="259"/>
        <v>0</v>
      </c>
      <c r="N527" s="9">
        <f t="shared" si="259"/>
        <v>551.5</v>
      </c>
      <c r="O527" s="81">
        <f t="shared" si="259"/>
        <v>551.5</v>
      </c>
      <c r="P527" s="81">
        <f t="shared" si="259"/>
        <v>0</v>
      </c>
      <c r="Q527" s="81">
        <f t="shared" si="259"/>
        <v>0</v>
      </c>
    </row>
    <row r="528" spans="1:17" ht="42" customHeight="1">
      <c r="A528" s="111" t="s">
        <v>434</v>
      </c>
      <c r="B528" s="112" t="s">
        <v>118</v>
      </c>
      <c r="C528" s="112" t="s">
        <v>122</v>
      </c>
      <c r="D528" s="112" t="s">
        <v>12</v>
      </c>
      <c r="E528" s="112"/>
      <c r="F528" s="9">
        <f t="shared" si="259"/>
        <v>551.5</v>
      </c>
      <c r="G528" s="9">
        <f t="shared" si="259"/>
        <v>551.5</v>
      </c>
      <c r="H528" s="9">
        <f t="shared" si="259"/>
        <v>0</v>
      </c>
      <c r="I528" s="9">
        <f t="shared" si="259"/>
        <v>0</v>
      </c>
      <c r="J528" s="9">
        <f t="shared" si="259"/>
        <v>551.5</v>
      </c>
      <c r="K528" s="9">
        <f t="shared" si="259"/>
        <v>551.5</v>
      </c>
      <c r="L528" s="9">
        <f t="shared" si="259"/>
        <v>0</v>
      </c>
      <c r="M528" s="9">
        <f t="shared" si="259"/>
        <v>0</v>
      </c>
      <c r="N528" s="9">
        <f t="shared" si="259"/>
        <v>551.5</v>
      </c>
      <c r="O528" s="81">
        <f t="shared" si="259"/>
        <v>551.5</v>
      </c>
      <c r="P528" s="81">
        <f t="shared" si="259"/>
        <v>0</v>
      </c>
      <c r="Q528" s="81">
        <f t="shared" si="259"/>
        <v>0</v>
      </c>
    </row>
    <row r="529" spans="1:17" ht="41.25" customHeight="1">
      <c r="A529" s="111" t="s">
        <v>357</v>
      </c>
      <c r="B529" s="112" t="s">
        <v>118</v>
      </c>
      <c r="C529" s="112" t="s">
        <v>122</v>
      </c>
      <c r="D529" s="112" t="s">
        <v>358</v>
      </c>
      <c r="E529" s="112"/>
      <c r="F529" s="9">
        <f t="shared" si="259"/>
        <v>551.5</v>
      </c>
      <c r="G529" s="9">
        <f t="shared" si="259"/>
        <v>551.5</v>
      </c>
      <c r="H529" s="9">
        <f t="shared" si="259"/>
        <v>0</v>
      </c>
      <c r="I529" s="9">
        <f t="shared" si="259"/>
        <v>0</v>
      </c>
      <c r="J529" s="9">
        <f t="shared" si="259"/>
        <v>551.5</v>
      </c>
      <c r="K529" s="9">
        <f t="shared" si="259"/>
        <v>551.5</v>
      </c>
      <c r="L529" s="9">
        <f t="shared" si="259"/>
        <v>0</v>
      </c>
      <c r="M529" s="9">
        <f t="shared" si="259"/>
        <v>0</v>
      </c>
      <c r="N529" s="9">
        <f t="shared" si="259"/>
        <v>551.5</v>
      </c>
      <c r="O529" s="81">
        <f t="shared" si="259"/>
        <v>551.5</v>
      </c>
      <c r="P529" s="81">
        <f t="shared" si="259"/>
        <v>0</v>
      </c>
      <c r="Q529" s="81">
        <f t="shared" si="259"/>
        <v>0</v>
      </c>
    </row>
    <row r="530" spans="1:17" ht="97.5" customHeight="1">
      <c r="A530" s="114" t="s">
        <v>395</v>
      </c>
      <c r="B530" s="112" t="s">
        <v>118</v>
      </c>
      <c r="C530" s="112" t="s">
        <v>122</v>
      </c>
      <c r="D530" s="112" t="s">
        <v>359</v>
      </c>
      <c r="E530" s="112"/>
      <c r="F530" s="9">
        <f t="shared" si="259"/>
        <v>551.5</v>
      </c>
      <c r="G530" s="9">
        <f t="shared" si="259"/>
        <v>551.5</v>
      </c>
      <c r="H530" s="9">
        <f t="shared" si="259"/>
        <v>0</v>
      </c>
      <c r="I530" s="9">
        <f t="shared" si="259"/>
        <v>0</v>
      </c>
      <c r="J530" s="9">
        <f t="shared" si="259"/>
        <v>551.5</v>
      </c>
      <c r="K530" s="9">
        <f t="shared" si="259"/>
        <v>551.5</v>
      </c>
      <c r="L530" s="9">
        <f t="shared" si="259"/>
        <v>0</v>
      </c>
      <c r="M530" s="9">
        <f t="shared" si="259"/>
        <v>0</v>
      </c>
      <c r="N530" s="9">
        <f t="shared" si="259"/>
        <v>551.5</v>
      </c>
      <c r="O530" s="81">
        <f t="shared" si="259"/>
        <v>551.5</v>
      </c>
      <c r="P530" s="81">
        <f t="shared" si="259"/>
        <v>0</v>
      </c>
      <c r="Q530" s="81">
        <f t="shared" si="259"/>
        <v>0</v>
      </c>
    </row>
    <row r="531" spans="1:17" ht="42.75" customHeight="1">
      <c r="A531" s="111" t="s">
        <v>87</v>
      </c>
      <c r="B531" s="112" t="s">
        <v>118</v>
      </c>
      <c r="C531" s="112" t="s">
        <v>122</v>
      </c>
      <c r="D531" s="112" t="s">
        <v>359</v>
      </c>
      <c r="E531" s="112" t="s">
        <v>168</v>
      </c>
      <c r="F531" s="9">
        <f>G531+H530+I531</f>
        <v>551.5</v>
      </c>
      <c r="G531" s="9">
        <v>551.5</v>
      </c>
      <c r="H531" s="9"/>
      <c r="I531" s="9"/>
      <c r="J531" s="9">
        <f>K531+L531+M531</f>
        <v>551.5</v>
      </c>
      <c r="K531" s="9">
        <v>551.5</v>
      </c>
      <c r="L531" s="9"/>
      <c r="M531" s="9"/>
      <c r="N531" s="9">
        <f>O531+P531+Q531</f>
        <v>551.5</v>
      </c>
      <c r="O531" s="91">
        <v>551.5</v>
      </c>
      <c r="P531" s="91"/>
      <c r="Q531" s="91"/>
    </row>
    <row r="532" spans="1:17" ht="30.75" customHeight="1">
      <c r="A532" s="87" t="s">
        <v>217</v>
      </c>
      <c r="B532" s="82" t="s">
        <v>118</v>
      </c>
      <c r="C532" s="82" t="s">
        <v>118</v>
      </c>
      <c r="D532" s="82"/>
      <c r="E532" s="82"/>
      <c r="F532" s="11">
        <f aca="true" t="shared" si="260" ref="F532:Q534">F533</f>
        <v>438</v>
      </c>
      <c r="G532" s="11">
        <f t="shared" si="260"/>
        <v>0</v>
      </c>
      <c r="H532" s="11">
        <f t="shared" si="260"/>
        <v>438</v>
      </c>
      <c r="I532" s="11">
        <f t="shared" si="260"/>
        <v>0</v>
      </c>
      <c r="J532" s="11">
        <f t="shared" si="260"/>
        <v>438</v>
      </c>
      <c r="K532" s="11">
        <f t="shared" si="260"/>
        <v>0</v>
      </c>
      <c r="L532" s="11">
        <f t="shared" si="260"/>
        <v>438</v>
      </c>
      <c r="M532" s="11">
        <f t="shared" si="260"/>
        <v>0</v>
      </c>
      <c r="N532" s="11">
        <f t="shared" si="260"/>
        <v>438</v>
      </c>
      <c r="O532" s="81">
        <f t="shared" si="260"/>
        <v>0</v>
      </c>
      <c r="P532" s="81">
        <f t="shared" si="260"/>
        <v>438</v>
      </c>
      <c r="Q532" s="81">
        <f t="shared" si="260"/>
        <v>0</v>
      </c>
    </row>
    <row r="533" spans="1:17" ht="44.25" customHeight="1">
      <c r="A533" s="111" t="s">
        <v>468</v>
      </c>
      <c r="B533" s="112" t="s">
        <v>118</v>
      </c>
      <c r="C533" s="112" t="s">
        <v>118</v>
      </c>
      <c r="D533" s="112" t="s">
        <v>258</v>
      </c>
      <c r="E533" s="112"/>
      <c r="F533" s="9">
        <f t="shared" si="260"/>
        <v>438</v>
      </c>
      <c r="G533" s="9">
        <f t="shared" si="260"/>
        <v>0</v>
      </c>
      <c r="H533" s="9">
        <f t="shared" si="260"/>
        <v>438</v>
      </c>
      <c r="I533" s="9">
        <f t="shared" si="260"/>
        <v>0</v>
      </c>
      <c r="J533" s="9">
        <f t="shared" si="260"/>
        <v>438</v>
      </c>
      <c r="K533" s="9">
        <f t="shared" si="260"/>
        <v>0</v>
      </c>
      <c r="L533" s="9">
        <f t="shared" si="260"/>
        <v>438</v>
      </c>
      <c r="M533" s="9">
        <f t="shared" si="260"/>
        <v>0</v>
      </c>
      <c r="N533" s="9">
        <f t="shared" si="260"/>
        <v>438</v>
      </c>
      <c r="O533" s="81">
        <f t="shared" si="260"/>
        <v>0</v>
      </c>
      <c r="P533" s="81">
        <f t="shared" si="260"/>
        <v>438</v>
      </c>
      <c r="Q533" s="81">
        <f t="shared" si="260"/>
        <v>0</v>
      </c>
    </row>
    <row r="534" spans="1:17" ht="45" customHeight="1">
      <c r="A534" s="111" t="s">
        <v>512</v>
      </c>
      <c r="B534" s="112" t="s">
        <v>118</v>
      </c>
      <c r="C534" s="112" t="s">
        <v>118</v>
      </c>
      <c r="D534" s="112" t="s">
        <v>291</v>
      </c>
      <c r="E534" s="112"/>
      <c r="F534" s="9">
        <f t="shared" si="260"/>
        <v>438</v>
      </c>
      <c r="G534" s="9">
        <f t="shared" si="260"/>
        <v>0</v>
      </c>
      <c r="H534" s="9">
        <f t="shared" si="260"/>
        <v>438</v>
      </c>
      <c r="I534" s="9">
        <f t="shared" si="260"/>
        <v>0</v>
      </c>
      <c r="J534" s="9">
        <f t="shared" si="260"/>
        <v>438</v>
      </c>
      <c r="K534" s="9">
        <f t="shared" si="260"/>
        <v>0</v>
      </c>
      <c r="L534" s="9">
        <f t="shared" si="260"/>
        <v>438</v>
      </c>
      <c r="M534" s="9">
        <f t="shared" si="260"/>
        <v>0</v>
      </c>
      <c r="N534" s="9">
        <f t="shared" si="260"/>
        <v>438</v>
      </c>
      <c r="O534" s="81">
        <f t="shared" si="260"/>
        <v>0</v>
      </c>
      <c r="P534" s="81">
        <f t="shared" si="260"/>
        <v>438</v>
      </c>
      <c r="Q534" s="81">
        <f t="shared" si="260"/>
        <v>0</v>
      </c>
    </row>
    <row r="535" spans="1:17" ht="21.75" customHeight="1">
      <c r="A535" s="111" t="s">
        <v>216</v>
      </c>
      <c r="B535" s="112" t="s">
        <v>118</v>
      </c>
      <c r="C535" s="112" t="s">
        <v>118</v>
      </c>
      <c r="D535" s="113" t="s">
        <v>292</v>
      </c>
      <c r="E535" s="112"/>
      <c r="F535" s="9">
        <f aca="true" t="shared" si="261" ref="F535:Q535">F536+F537+F538+F539</f>
        <v>438</v>
      </c>
      <c r="G535" s="9">
        <f t="shared" si="261"/>
        <v>0</v>
      </c>
      <c r="H535" s="9">
        <f t="shared" si="261"/>
        <v>438</v>
      </c>
      <c r="I535" s="9">
        <f t="shared" si="261"/>
        <v>0</v>
      </c>
      <c r="J535" s="9">
        <f t="shared" si="261"/>
        <v>438</v>
      </c>
      <c r="K535" s="9">
        <f t="shared" si="261"/>
        <v>0</v>
      </c>
      <c r="L535" s="9">
        <f t="shared" si="261"/>
        <v>438</v>
      </c>
      <c r="M535" s="9">
        <f t="shared" si="261"/>
        <v>0</v>
      </c>
      <c r="N535" s="9">
        <f t="shared" si="261"/>
        <v>438</v>
      </c>
      <c r="O535" s="81">
        <f t="shared" si="261"/>
        <v>0</v>
      </c>
      <c r="P535" s="81">
        <f t="shared" si="261"/>
        <v>438</v>
      </c>
      <c r="Q535" s="81">
        <f t="shared" si="261"/>
        <v>0</v>
      </c>
    </row>
    <row r="536" spans="1:17" ht="41.25" customHeight="1">
      <c r="A536" s="111" t="s">
        <v>87</v>
      </c>
      <c r="B536" s="112" t="s">
        <v>118</v>
      </c>
      <c r="C536" s="112" t="s">
        <v>118</v>
      </c>
      <c r="D536" s="113" t="s">
        <v>292</v>
      </c>
      <c r="E536" s="112" t="s">
        <v>168</v>
      </c>
      <c r="F536" s="9">
        <f>G536+H536+I536</f>
        <v>120</v>
      </c>
      <c r="G536" s="9"/>
      <c r="H536" s="9">
        <v>120</v>
      </c>
      <c r="I536" s="9"/>
      <c r="J536" s="9">
        <f>K536+L536+M536</f>
        <v>120</v>
      </c>
      <c r="K536" s="9"/>
      <c r="L536" s="9">
        <v>120</v>
      </c>
      <c r="M536" s="9"/>
      <c r="N536" s="9">
        <f>O536+P536+Q536</f>
        <v>120</v>
      </c>
      <c r="O536" s="85"/>
      <c r="P536" s="85">
        <v>120</v>
      </c>
      <c r="Q536" s="85"/>
    </row>
    <row r="537" spans="1:17" ht="27.75" customHeight="1">
      <c r="A537" s="111" t="s">
        <v>210</v>
      </c>
      <c r="B537" s="112" t="s">
        <v>118</v>
      </c>
      <c r="C537" s="112" t="s">
        <v>118</v>
      </c>
      <c r="D537" s="113" t="s">
        <v>292</v>
      </c>
      <c r="E537" s="112" t="s">
        <v>209</v>
      </c>
      <c r="F537" s="9">
        <f>G537+H537+I537</f>
        <v>144</v>
      </c>
      <c r="G537" s="9"/>
      <c r="H537" s="9">
        <v>144</v>
      </c>
      <c r="I537" s="9"/>
      <c r="J537" s="9">
        <f>K537+L537+M537</f>
        <v>144</v>
      </c>
      <c r="K537" s="9"/>
      <c r="L537" s="9">
        <v>144</v>
      </c>
      <c r="M537" s="9"/>
      <c r="N537" s="9">
        <f>O537+P537+Q537</f>
        <v>144</v>
      </c>
      <c r="O537" s="85"/>
      <c r="P537" s="85">
        <v>144</v>
      </c>
      <c r="Q537" s="85"/>
    </row>
    <row r="538" spans="1:17" ht="22.5" customHeight="1">
      <c r="A538" s="111" t="s">
        <v>295</v>
      </c>
      <c r="B538" s="112" t="s">
        <v>118</v>
      </c>
      <c r="C538" s="112" t="s">
        <v>118</v>
      </c>
      <c r="D538" s="113" t="s">
        <v>292</v>
      </c>
      <c r="E538" s="112" t="s">
        <v>294</v>
      </c>
      <c r="F538" s="9">
        <f>G538+H538+I538</f>
        <v>144</v>
      </c>
      <c r="G538" s="9"/>
      <c r="H538" s="9">
        <v>144</v>
      </c>
      <c r="I538" s="9"/>
      <c r="J538" s="9">
        <f>K538+L538+M538</f>
        <v>144</v>
      </c>
      <c r="K538" s="9"/>
      <c r="L538" s="9">
        <v>144</v>
      </c>
      <c r="M538" s="9"/>
      <c r="N538" s="9">
        <f>O538+P538+Q538</f>
        <v>144</v>
      </c>
      <c r="O538" s="85"/>
      <c r="P538" s="85">
        <v>144</v>
      </c>
      <c r="Q538" s="85"/>
    </row>
    <row r="539" spans="1:17" ht="28.5" customHeight="1">
      <c r="A539" s="111" t="s">
        <v>174</v>
      </c>
      <c r="B539" s="112" t="s">
        <v>118</v>
      </c>
      <c r="C539" s="112" t="s">
        <v>118</v>
      </c>
      <c r="D539" s="113" t="s">
        <v>292</v>
      </c>
      <c r="E539" s="112" t="s">
        <v>170</v>
      </c>
      <c r="F539" s="9">
        <f>G539+H539+I539</f>
        <v>30</v>
      </c>
      <c r="G539" s="9"/>
      <c r="H539" s="9">
        <v>30</v>
      </c>
      <c r="I539" s="9"/>
      <c r="J539" s="9">
        <f>K539+L539+M539</f>
        <v>30</v>
      </c>
      <c r="K539" s="9"/>
      <c r="L539" s="9">
        <v>30</v>
      </c>
      <c r="M539" s="9"/>
      <c r="N539" s="9">
        <f>O539+P539+Q539</f>
        <v>30</v>
      </c>
      <c r="O539" s="85"/>
      <c r="P539" s="85">
        <v>30</v>
      </c>
      <c r="Q539" s="85"/>
    </row>
    <row r="540" spans="1:17" ht="23.25" customHeight="1">
      <c r="A540" s="87" t="s">
        <v>130</v>
      </c>
      <c r="B540" s="82" t="s">
        <v>119</v>
      </c>
      <c r="C540" s="82" t="s">
        <v>374</v>
      </c>
      <c r="D540" s="82"/>
      <c r="E540" s="82"/>
      <c r="F540" s="11">
        <f>F541+F548+F573</f>
        <v>12129.5</v>
      </c>
      <c r="G540" s="11">
        <f aca="true" t="shared" si="262" ref="G540:Q540">G541+G548+G573</f>
        <v>8643.9</v>
      </c>
      <c r="H540" s="11">
        <f t="shared" si="262"/>
        <v>3485.6000000000004</v>
      </c>
      <c r="I540" s="11">
        <f t="shared" si="262"/>
        <v>0</v>
      </c>
      <c r="J540" s="11">
        <f t="shared" si="262"/>
        <v>10016.800000000001</v>
      </c>
      <c r="K540" s="11">
        <f t="shared" si="262"/>
        <v>6728.1</v>
      </c>
      <c r="L540" s="11">
        <f t="shared" si="262"/>
        <v>3288.7</v>
      </c>
      <c r="M540" s="11">
        <f t="shared" si="262"/>
        <v>0</v>
      </c>
      <c r="N540" s="11">
        <f t="shared" si="262"/>
        <v>9846.800000000001</v>
      </c>
      <c r="O540" s="88">
        <f t="shared" si="262"/>
        <v>6691.3</v>
      </c>
      <c r="P540" s="88">
        <f t="shared" si="262"/>
        <v>3155.5</v>
      </c>
      <c r="Q540" s="88">
        <f t="shared" si="262"/>
        <v>0</v>
      </c>
    </row>
    <row r="541" spans="1:17" ht="27" customHeight="1">
      <c r="A541" s="87" t="s">
        <v>134</v>
      </c>
      <c r="B541" s="82" t="s">
        <v>119</v>
      </c>
      <c r="C541" s="82" t="s">
        <v>113</v>
      </c>
      <c r="D541" s="82"/>
      <c r="E541" s="82"/>
      <c r="F541" s="11">
        <f>F542</f>
        <v>1658.2</v>
      </c>
      <c r="G541" s="11">
        <f aca="true" t="shared" si="263" ref="G541:Q544">G542</f>
        <v>0</v>
      </c>
      <c r="H541" s="11">
        <f t="shared" si="263"/>
        <v>1658.2</v>
      </c>
      <c r="I541" s="11">
        <f t="shared" si="263"/>
        <v>0</v>
      </c>
      <c r="J541" s="11">
        <f t="shared" si="263"/>
        <v>1658.2</v>
      </c>
      <c r="K541" s="9">
        <f t="shared" si="263"/>
        <v>0</v>
      </c>
      <c r="L541" s="9">
        <f t="shared" si="263"/>
        <v>1658.2</v>
      </c>
      <c r="M541" s="9">
        <f t="shared" si="263"/>
        <v>0</v>
      </c>
      <c r="N541" s="11">
        <f t="shared" si="263"/>
        <v>1658.2</v>
      </c>
      <c r="O541" s="81">
        <f t="shared" si="263"/>
        <v>0</v>
      </c>
      <c r="P541" s="81">
        <f t="shared" si="263"/>
        <v>1658.2</v>
      </c>
      <c r="Q541" s="81">
        <f t="shared" si="263"/>
        <v>0</v>
      </c>
    </row>
    <row r="542" spans="1:17" ht="43.5" customHeight="1">
      <c r="A542" s="111" t="s">
        <v>475</v>
      </c>
      <c r="B542" s="112" t="s">
        <v>119</v>
      </c>
      <c r="C542" s="112" t="s">
        <v>113</v>
      </c>
      <c r="D542" s="112" t="s">
        <v>9</v>
      </c>
      <c r="E542" s="112"/>
      <c r="F542" s="9">
        <f>F543</f>
        <v>1658.2</v>
      </c>
      <c r="G542" s="9">
        <f t="shared" si="263"/>
        <v>0</v>
      </c>
      <c r="H542" s="9">
        <f t="shared" si="263"/>
        <v>1658.2</v>
      </c>
      <c r="I542" s="9">
        <f t="shared" si="263"/>
        <v>0</v>
      </c>
      <c r="J542" s="9">
        <f t="shared" si="263"/>
        <v>1658.2</v>
      </c>
      <c r="K542" s="9">
        <f t="shared" si="263"/>
        <v>0</v>
      </c>
      <c r="L542" s="9">
        <f t="shared" si="263"/>
        <v>1658.2</v>
      </c>
      <c r="M542" s="9">
        <f t="shared" si="263"/>
        <v>0</v>
      </c>
      <c r="N542" s="9">
        <f t="shared" si="263"/>
        <v>1658.2</v>
      </c>
      <c r="O542" s="81">
        <f t="shared" si="263"/>
        <v>0</v>
      </c>
      <c r="P542" s="81">
        <f t="shared" si="263"/>
        <v>1658.2</v>
      </c>
      <c r="Q542" s="81">
        <f t="shared" si="263"/>
        <v>0</v>
      </c>
    </row>
    <row r="543" spans="1:17" ht="42.75" customHeight="1">
      <c r="A543" s="111" t="s">
        <v>40</v>
      </c>
      <c r="B543" s="112" t="s">
        <v>119</v>
      </c>
      <c r="C543" s="112" t="s">
        <v>113</v>
      </c>
      <c r="D543" s="112" t="s">
        <v>41</v>
      </c>
      <c r="E543" s="112"/>
      <c r="F543" s="9">
        <f>F544</f>
        <v>1658.2</v>
      </c>
      <c r="G543" s="9">
        <f t="shared" si="263"/>
        <v>0</v>
      </c>
      <c r="H543" s="9">
        <f t="shared" si="263"/>
        <v>1658.2</v>
      </c>
      <c r="I543" s="9">
        <f t="shared" si="263"/>
        <v>0</v>
      </c>
      <c r="J543" s="9">
        <f t="shared" si="263"/>
        <v>1658.2</v>
      </c>
      <c r="K543" s="9">
        <f t="shared" si="263"/>
        <v>0</v>
      </c>
      <c r="L543" s="9">
        <f t="shared" si="263"/>
        <v>1658.2</v>
      </c>
      <c r="M543" s="9">
        <f t="shared" si="263"/>
        <v>0</v>
      </c>
      <c r="N543" s="9">
        <f t="shared" si="263"/>
        <v>1658.2</v>
      </c>
      <c r="O543" s="81">
        <f t="shared" si="263"/>
        <v>0</v>
      </c>
      <c r="P543" s="81">
        <f t="shared" si="263"/>
        <v>1658.2</v>
      </c>
      <c r="Q543" s="81">
        <f t="shared" si="263"/>
        <v>0</v>
      </c>
    </row>
    <row r="544" spans="1:17" ht="21.75" customHeight="1">
      <c r="A544" s="111" t="s">
        <v>88</v>
      </c>
      <c r="B544" s="112" t="s">
        <v>119</v>
      </c>
      <c r="C544" s="112" t="s">
        <v>113</v>
      </c>
      <c r="D544" s="112" t="s">
        <v>476</v>
      </c>
      <c r="E544" s="112"/>
      <c r="F544" s="9">
        <f>F545</f>
        <v>1658.2</v>
      </c>
      <c r="G544" s="9">
        <f t="shared" si="263"/>
        <v>0</v>
      </c>
      <c r="H544" s="9">
        <f t="shared" si="263"/>
        <v>1658.2</v>
      </c>
      <c r="I544" s="9">
        <f t="shared" si="263"/>
        <v>0</v>
      </c>
      <c r="J544" s="9">
        <f t="shared" si="263"/>
        <v>1658.2</v>
      </c>
      <c r="K544" s="9">
        <f t="shared" si="263"/>
        <v>0</v>
      </c>
      <c r="L544" s="9">
        <f t="shared" si="263"/>
        <v>1658.2</v>
      </c>
      <c r="M544" s="9">
        <f t="shared" si="263"/>
        <v>0</v>
      </c>
      <c r="N544" s="9">
        <f t="shared" si="263"/>
        <v>1658.2</v>
      </c>
      <c r="O544" s="81">
        <f t="shared" si="263"/>
        <v>0</v>
      </c>
      <c r="P544" s="81">
        <f t="shared" si="263"/>
        <v>1658.2</v>
      </c>
      <c r="Q544" s="81">
        <f t="shared" si="263"/>
        <v>0</v>
      </c>
    </row>
    <row r="545" spans="1:17" ht="57" customHeight="1">
      <c r="A545" s="111" t="s">
        <v>281</v>
      </c>
      <c r="B545" s="112" t="s">
        <v>119</v>
      </c>
      <c r="C545" s="112" t="s">
        <v>113</v>
      </c>
      <c r="D545" s="112" t="s">
        <v>477</v>
      </c>
      <c r="E545" s="112"/>
      <c r="F545" s="9">
        <f aca="true" t="shared" si="264" ref="F545:Q545">F547+F546</f>
        <v>1658.2</v>
      </c>
      <c r="G545" s="9">
        <f t="shared" si="264"/>
        <v>0</v>
      </c>
      <c r="H545" s="9">
        <f t="shared" si="264"/>
        <v>1658.2</v>
      </c>
      <c r="I545" s="9">
        <f t="shared" si="264"/>
        <v>0</v>
      </c>
      <c r="J545" s="9">
        <f t="shared" si="264"/>
        <v>1658.2</v>
      </c>
      <c r="K545" s="9">
        <f t="shared" si="264"/>
        <v>0</v>
      </c>
      <c r="L545" s="9">
        <f t="shared" si="264"/>
        <v>1658.2</v>
      </c>
      <c r="M545" s="9">
        <f t="shared" si="264"/>
        <v>0</v>
      </c>
      <c r="N545" s="9">
        <f t="shared" si="264"/>
        <v>1658.2</v>
      </c>
      <c r="O545" s="81">
        <f t="shared" si="264"/>
        <v>0</v>
      </c>
      <c r="P545" s="81">
        <f t="shared" si="264"/>
        <v>1658.2</v>
      </c>
      <c r="Q545" s="81">
        <f t="shared" si="264"/>
        <v>0</v>
      </c>
    </row>
    <row r="546" spans="1:17" ht="48.75" customHeight="1">
      <c r="A546" s="111" t="s">
        <v>87</v>
      </c>
      <c r="B546" s="112" t="s">
        <v>119</v>
      </c>
      <c r="C546" s="112" t="s">
        <v>113</v>
      </c>
      <c r="D546" s="112" t="s">
        <v>477</v>
      </c>
      <c r="E546" s="112" t="s">
        <v>168</v>
      </c>
      <c r="F546" s="9">
        <f>G546+H546+I546</f>
        <v>15</v>
      </c>
      <c r="G546" s="9"/>
      <c r="H546" s="9">
        <v>15</v>
      </c>
      <c r="I546" s="9"/>
      <c r="J546" s="9">
        <f>K546+L546+M546</f>
        <v>15</v>
      </c>
      <c r="K546" s="9"/>
      <c r="L546" s="9">
        <v>15</v>
      </c>
      <c r="M546" s="9"/>
      <c r="N546" s="9">
        <f>O546+P546+Q546</f>
        <v>15</v>
      </c>
      <c r="O546" s="85"/>
      <c r="P546" s="81">
        <v>15</v>
      </c>
      <c r="Q546" s="85"/>
    </row>
    <row r="547" spans="1:17" ht="29.25" customHeight="1">
      <c r="A547" s="111" t="s">
        <v>85</v>
      </c>
      <c r="B547" s="112" t="s">
        <v>119</v>
      </c>
      <c r="C547" s="112" t="s">
        <v>113</v>
      </c>
      <c r="D547" s="112" t="s">
        <v>477</v>
      </c>
      <c r="E547" s="112" t="s">
        <v>197</v>
      </c>
      <c r="F547" s="9">
        <f>G547+H547+I547</f>
        <v>1643.2</v>
      </c>
      <c r="G547" s="9"/>
      <c r="H547" s="9">
        <f>1580+63.2</f>
        <v>1643.2</v>
      </c>
      <c r="I547" s="9"/>
      <c r="J547" s="9">
        <f>K547+L547+M547</f>
        <v>1643.2</v>
      </c>
      <c r="K547" s="9"/>
      <c r="L547" s="9">
        <f>1580+63.2</f>
        <v>1643.2</v>
      </c>
      <c r="M547" s="9"/>
      <c r="N547" s="9">
        <f>O547+P547+Q547</f>
        <v>1643.2</v>
      </c>
      <c r="O547" s="85"/>
      <c r="P547" s="81">
        <f>1580+63.2</f>
        <v>1643.2</v>
      </c>
      <c r="Q547" s="85"/>
    </row>
    <row r="548" spans="1:17" ht="18.75">
      <c r="A548" s="87" t="s">
        <v>131</v>
      </c>
      <c r="B548" s="82" t="s">
        <v>119</v>
      </c>
      <c r="C548" s="82" t="s">
        <v>116</v>
      </c>
      <c r="D548" s="82"/>
      <c r="E548" s="82"/>
      <c r="F548" s="11">
        <f>F549+F563+F569</f>
        <v>10061.8</v>
      </c>
      <c r="G548" s="11">
        <f aca="true" t="shared" si="265" ref="G548:N548">G549+G563+G569</f>
        <v>8643.9</v>
      </c>
      <c r="H548" s="11">
        <f t="shared" si="265"/>
        <v>1417.9</v>
      </c>
      <c r="I548" s="11">
        <f t="shared" si="265"/>
        <v>0</v>
      </c>
      <c r="J548" s="11">
        <f t="shared" si="265"/>
        <v>7949.1</v>
      </c>
      <c r="K548" s="11">
        <f t="shared" si="265"/>
        <v>6728.1</v>
      </c>
      <c r="L548" s="11">
        <f t="shared" si="265"/>
        <v>1221</v>
      </c>
      <c r="M548" s="11">
        <f t="shared" si="265"/>
        <v>0</v>
      </c>
      <c r="N548" s="11">
        <f t="shared" si="265"/>
        <v>7779.1</v>
      </c>
      <c r="O548" s="88">
        <f>O549+O563+O569</f>
        <v>6691.3</v>
      </c>
      <c r="P548" s="88">
        <f>P549+P563+P569</f>
        <v>1087.8</v>
      </c>
      <c r="Q548" s="88">
        <f>Q549+Q563+Q569</f>
        <v>0</v>
      </c>
    </row>
    <row r="549" spans="1:17" ht="43.5" customHeight="1">
      <c r="A549" s="111" t="s">
        <v>475</v>
      </c>
      <c r="B549" s="112" t="s">
        <v>119</v>
      </c>
      <c r="C549" s="112" t="s">
        <v>116</v>
      </c>
      <c r="D549" s="112" t="s">
        <v>9</v>
      </c>
      <c r="E549" s="112"/>
      <c r="F549" s="9">
        <f>F550</f>
        <v>4017.7000000000003</v>
      </c>
      <c r="G549" s="9">
        <f aca="true" t="shared" si="266" ref="G549:Q549">G550</f>
        <v>2696.8</v>
      </c>
      <c r="H549" s="9">
        <f t="shared" si="266"/>
        <v>1320.9</v>
      </c>
      <c r="I549" s="9">
        <f t="shared" si="266"/>
        <v>0</v>
      </c>
      <c r="J549" s="9">
        <f t="shared" si="266"/>
        <v>3844.4</v>
      </c>
      <c r="K549" s="9">
        <f t="shared" si="266"/>
        <v>2623.4</v>
      </c>
      <c r="L549" s="9">
        <f t="shared" si="266"/>
        <v>1221</v>
      </c>
      <c r="M549" s="9">
        <f t="shared" si="266"/>
        <v>0</v>
      </c>
      <c r="N549" s="9">
        <f t="shared" si="266"/>
        <v>3674.4</v>
      </c>
      <c r="O549" s="81">
        <f t="shared" si="266"/>
        <v>2586.6000000000004</v>
      </c>
      <c r="P549" s="81">
        <f t="shared" si="266"/>
        <v>1087.8</v>
      </c>
      <c r="Q549" s="81">
        <f t="shared" si="266"/>
        <v>0</v>
      </c>
    </row>
    <row r="550" spans="1:17" ht="46.5" customHeight="1">
      <c r="A550" s="111" t="s">
        <v>40</v>
      </c>
      <c r="B550" s="112" t="s">
        <v>119</v>
      </c>
      <c r="C550" s="112" t="s">
        <v>116</v>
      </c>
      <c r="D550" s="112" t="s">
        <v>41</v>
      </c>
      <c r="E550" s="112"/>
      <c r="F550" s="9">
        <f>F551+F555+F560</f>
        <v>4017.7000000000003</v>
      </c>
      <c r="G550" s="9">
        <f aca="true" t="shared" si="267" ref="G550:Q550">G551+G555+G560</f>
        <v>2696.8</v>
      </c>
      <c r="H550" s="9">
        <f t="shared" si="267"/>
        <v>1320.9</v>
      </c>
      <c r="I550" s="9">
        <f t="shared" si="267"/>
        <v>0</v>
      </c>
      <c r="J550" s="9">
        <f t="shared" si="267"/>
        <v>3844.4</v>
      </c>
      <c r="K550" s="9">
        <f t="shared" si="267"/>
        <v>2623.4</v>
      </c>
      <c r="L550" s="9">
        <f t="shared" si="267"/>
        <v>1221</v>
      </c>
      <c r="M550" s="9">
        <f t="shared" si="267"/>
        <v>0</v>
      </c>
      <c r="N550" s="9">
        <f t="shared" si="267"/>
        <v>3674.4</v>
      </c>
      <c r="O550" s="81">
        <f t="shared" si="267"/>
        <v>2586.6000000000004</v>
      </c>
      <c r="P550" s="81">
        <f t="shared" si="267"/>
        <v>1087.8</v>
      </c>
      <c r="Q550" s="81">
        <f t="shared" si="267"/>
        <v>0</v>
      </c>
    </row>
    <row r="551" spans="1:17" ht="43.5" customHeight="1">
      <c r="A551" s="111" t="s">
        <v>24</v>
      </c>
      <c r="B551" s="112" t="s">
        <v>119</v>
      </c>
      <c r="C551" s="112" t="s">
        <v>116</v>
      </c>
      <c r="D551" s="112" t="s">
        <v>43</v>
      </c>
      <c r="E551" s="112"/>
      <c r="F551" s="9">
        <f>F552</f>
        <v>791.4</v>
      </c>
      <c r="G551" s="9">
        <f aca="true" t="shared" si="268" ref="G551:Q551">G552</f>
        <v>0</v>
      </c>
      <c r="H551" s="9">
        <f t="shared" si="268"/>
        <v>791.4</v>
      </c>
      <c r="I551" s="9">
        <f t="shared" si="268"/>
        <v>0</v>
      </c>
      <c r="J551" s="9">
        <f t="shared" si="268"/>
        <v>791.4</v>
      </c>
      <c r="K551" s="9">
        <f t="shared" si="268"/>
        <v>0</v>
      </c>
      <c r="L551" s="9">
        <f t="shared" si="268"/>
        <v>791.4</v>
      </c>
      <c r="M551" s="9">
        <f t="shared" si="268"/>
        <v>0</v>
      </c>
      <c r="N551" s="9">
        <f t="shared" si="268"/>
        <v>791.4</v>
      </c>
      <c r="O551" s="81">
        <f t="shared" si="268"/>
        <v>0</v>
      </c>
      <c r="P551" s="81">
        <f t="shared" si="268"/>
        <v>791.4</v>
      </c>
      <c r="Q551" s="81">
        <f t="shared" si="268"/>
        <v>0</v>
      </c>
    </row>
    <row r="552" spans="1:17" ht="65.25" customHeight="1">
      <c r="A552" s="111" t="s">
        <v>606</v>
      </c>
      <c r="B552" s="112" t="s">
        <v>119</v>
      </c>
      <c r="C552" s="112" t="s">
        <v>116</v>
      </c>
      <c r="D552" s="112" t="s">
        <v>42</v>
      </c>
      <c r="E552" s="112"/>
      <c r="F552" s="9">
        <f>F553+F554</f>
        <v>791.4</v>
      </c>
      <c r="G552" s="9">
        <f aca="true" t="shared" si="269" ref="G552:Q552">G553+G554</f>
        <v>0</v>
      </c>
      <c r="H552" s="9">
        <f t="shared" si="269"/>
        <v>791.4</v>
      </c>
      <c r="I552" s="9">
        <f t="shared" si="269"/>
        <v>0</v>
      </c>
      <c r="J552" s="9">
        <f t="shared" si="269"/>
        <v>791.4</v>
      </c>
      <c r="K552" s="9">
        <f t="shared" si="269"/>
        <v>0</v>
      </c>
      <c r="L552" s="9">
        <f t="shared" si="269"/>
        <v>791.4</v>
      </c>
      <c r="M552" s="9">
        <f t="shared" si="269"/>
        <v>0</v>
      </c>
      <c r="N552" s="9">
        <f t="shared" si="269"/>
        <v>791.4</v>
      </c>
      <c r="O552" s="81">
        <f t="shared" si="269"/>
        <v>0</v>
      </c>
      <c r="P552" s="81">
        <f t="shared" si="269"/>
        <v>791.4</v>
      </c>
      <c r="Q552" s="81">
        <f t="shared" si="269"/>
        <v>0</v>
      </c>
    </row>
    <row r="553" spans="1:17" ht="45" customHeight="1">
      <c r="A553" s="111" t="s">
        <v>87</v>
      </c>
      <c r="B553" s="112">
        <v>10</v>
      </c>
      <c r="C553" s="112" t="s">
        <v>116</v>
      </c>
      <c r="D553" s="112" t="s">
        <v>42</v>
      </c>
      <c r="E553" s="112" t="s">
        <v>168</v>
      </c>
      <c r="F553" s="9">
        <f>G553+H553+I553</f>
        <v>38.5</v>
      </c>
      <c r="G553" s="9"/>
      <c r="H553" s="9">
        <f>8.5+30</f>
        <v>38.5</v>
      </c>
      <c r="I553" s="9"/>
      <c r="J553" s="9">
        <f>K553+L553+M553</f>
        <v>38.5</v>
      </c>
      <c r="K553" s="9"/>
      <c r="L553" s="9">
        <f>8.5+30</f>
        <v>38.5</v>
      </c>
      <c r="M553" s="9"/>
      <c r="N553" s="9">
        <f>O553+P553+Q553</f>
        <v>38.5</v>
      </c>
      <c r="O553" s="81"/>
      <c r="P553" s="81">
        <f>8.5+30</f>
        <v>38.5</v>
      </c>
      <c r="Q553" s="81"/>
    </row>
    <row r="554" spans="1:17" ht="27" customHeight="1">
      <c r="A554" s="111" t="s">
        <v>210</v>
      </c>
      <c r="B554" s="112">
        <v>10</v>
      </c>
      <c r="C554" s="112" t="s">
        <v>116</v>
      </c>
      <c r="D554" s="112" t="s">
        <v>42</v>
      </c>
      <c r="E554" s="112" t="s">
        <v>209</v>
      </c>
      <c r="F554" s="9">
        <f>G554+H554+I554</f>
        <v>752.9</v>
      </c>
      <c r="G554" s="9"/>
      <c r="H554" s="9">
        <f>297.9+455</f>
        <v>752.9</v>
      </c>
      <c r="I554" s="9"/>
      <c r="J554" s="9">
        <f>K554+L554+M554</f>
        <v>752.9</v>
      </c>
      <c r="K554" s="9"/>
      <c r="L554" s="9">
        <f>297.9+455</f>
        <v>752.9</v>
      </c>
      <c r="M554" s="9"/>
      <c r="N554" s="9">
        <f>O554+P554+Q554</f>
        <v>752.9</v>
      </c>
      <c r="O554" s="81"/>
      <c r="P554" s="81">
        <f>297.9+455</f>
        <v>752.9</v>
      </c>
      <c r="Q554" s="81"/>
    </row>
    <row r="555" spans="1:17" ht="24" customHeight="1">
      <c r="A555" s="111" t="s">
        <v>88</v>
      </c>
      <c r="B555" s="112">
        <v>10</v>
      </c>
      <c r="C555" s="112" t="s">
        <v>116</v>
      </c>
      <c r="D555" s="112" t="s">
        <v>476</v>
      </c>
      <c r="E555" s="112"/>
      <c r="F555" s="9">
        <f aca="true" t="shared" si="270" ref="F555:Q555">F556+F558</f>
        <v>2087.4</v>
      </c>
      <c r="G555" s="9">
        <f t="shared" si="270"/>
        <v>1557.9</v>
      </c>
      <c r="H555" s="9">
        <f t="shared" si="270"/>
        <v>529.5</v>
      </c>
      <c r="I555" s="9">
        <f t="shared" si="270"/>
        <v>0</v>
      </c>
      <c r="J555" s="9">
        <f t="shared" si="270"/>
        <v>1914.1</v>
      </c>
      <c r="K555" s="9">
        <f t="shared" si="270"/>
        <v>1484.5</v>
      </c>
      <c r="L555" s="9">
        <f t="shared" si="270"/>
        <v>429.6</v>
      </c>
      <c r="M555" s="9">
        <f t="shared" si="270"/>
        <v>0</v>
      </c>
      <c r="N555" s="9">
        <f t="shared" si="270"/>
        <v>1744.1</v>
      </c>
      <c r="O555" s="81">
        <f t="shared" si="270"/>
        <v>1447.7</v>
      </c>
      <c r="P555" s="81">
        <f t="shared" si="270"/>
        <v>296.4</v>
      </c>
      <c r="Q555" s="81">
        <f t="shared" si="270"/>
        <v>0</v>
      </c>
    </row>
    <row r="556" spans="1:17" ht="43.5" customHeight="1">
      <c r="A556" s="111" t="s">
        <v>282</v>
      </c>
      <c r="B556" s="112">
        <v>10</v>
      </c>
      <c r="C556" s="112" t="s">
        <v>116</v>
      </c>
      <c r="D556" s="112" t="s">
        <v>478</v>
      </c>
      <c r="E556" s="112"/>
      <c r="F556" s="9">
        <f aca="true" t="shared" si="271" ref="F556:Q556">F557</f>
        <v>96.6</v>
      </c>
      <c r="G556" s="9">
        <f t="shared" si="271"/>
        <v>0</v>
      </c>
      <c r="H556" s="9">
        <f t="shared" si="271"/>
        <v>96.6</v>
      </c>
      <c r="I556" s="9">
        <f t="shared" si="271"/>
        <v>0</v>
      </c>
      <c r="J556" s="9">
        <f t="shared" si="271"/>
        <v>96.6</v>
      </c>
      <c r="K556" s="9">
        <f t="shared" si="271"/>
        <v>0</v>
      </c>
      <c r="L556" s="9">
        <f t="shared" si="271"/>
        <v>96.6</v>
      </c>
      <c r="M556" s="9">
        <f t="shared" si="271"/>
        <v>0</v>
      </c>
      <c r="N556" s="9">
        <f t="shared" si="271"/>
        <v>96.6</v>
      </c>
      <c r="O556" s="81">
        <f t="shared" si="271"/>
        <v>0</v>
      </c>
      <c r="P556" s="81">
        <f t="shared" si="271"/>
        <v>96.6</v>
      </c>
      <c r="Q556" s="81">
        <f t="shared" si="271"/>
        <v>0</v>
      </c>
    </row>
    <row r="557" spans="1:17" ht="22.5" customHeight="1">
      <c r="A557" s="111" t="s">
        <v>580</v>
      </c>
      <c r="B557" s="112">
        <v>10</v>
      </c>
      <c r="C557" s="112" t="s">
        <v>116</v>
      </c>
      <c r="D557" s="112" t="s">
        <v>479</v>
      </c>
      <c r="E557" s="112" t="s">
        <v>576</v>
      </c>
      <c r="F557" s="9">
        <f>G557+H557+I557</f>
        <v>96.6</v>
      </c>
      <c r="G557" s="9"/>
      <c r="H557" s="9">
        <v>96.6</v>
      </c>
      <c r="I557" s="9"/>
      <c r="J557" s="9">
        <f>K557+L557+M557</f>
        <v>96.6</v>
      </c>
      <c r="K557" s="9"/>
      <c r="L557" s="9">
        <v>96.6</v>
      </c>
      <c r="M557" s="9"/>
      <c r="N557" s="9">
        <f>O557+P557+Q557</f>
        <v>96.6</v>
      </c>
      <c r="O557" s="85"/>
      <c r="P557" s="85">
        <v>96.6</v>
      </c>
      <c r="Q557" s="85"/>
    </row>
    <row r="558" spans="1:17" ht="27" customHeight="1">
      <c r="A558" s="111" t="s">
        <v>384</v>
      </c>
      <c r="B558" s="112">
        <v>10</v>
      </c>
      <c r="C558" s="112" t="s">
        <v>116</v>
      </c>
      <c r="D558" s="112" t="s">
        <v>480</v>
      </c>
      <c r="E558" s="112"/>
      <c r="F558" s="9">
        <f aca="true" t="shared" si="272" ref="F558:Q558">F559</f>
        <v>1990.8000000000002</v>
      </c>
      <c r="G558" s="9">
        <f t="shared" si="272"/>
        <v>1557.9</v>
      </c>
      <c r="H558" s="9">
        <f t="shared" si="272"/>
        <v>432.9</v>
      </c>
      <c r="I558" s="9">
        <f t="shared" si="272"/>
        <v>0</v>
      </c>
      <c r="J558" s="9">
        <f t="shared" si="272"/>
        <v>1817.5</v>
      </c>
      <c r="K558" s="9">
        <f t="shared" si="272"/>
        <v>1484.5</v>
      </c>
      <c r="L558" s="9">
        <f t="shared" si="272"/>
        <v>333</v>
      </c>
      <c r="M558" s="9">
        <f t="shared" si="272"/>
        <v>0</v>
      </c>
      <c r="N558" s="9">
        <f t="shared" si="272"/>
        <v>1647.5</v>
      </c>
      <c r="O558" s="81">
        <f t="shared" si="272"/>
        <v>1447.7</v>
      </c>
      <c r="P558" s="81">
        <f t="shared" si="272"/>
        <v>199.8</v>
      </c>
      <c r="Q558" s="81">
        <f t="shared" si="272"/>
        <v>0</v>
      </c>
    </row>
    <row r="559" spans="1:17" ht="26.25" customHeight="1">
      <c r="A559" s="111" t="s">
        <v>210</v>
      </c>
      <c r="B559" s="112">
        <v>10</v>
      </c>
      <c r="C559" s="112" t="s">
        <v>116</v>
      </c>
      <c r="D559" s="112" t="s">
        <v>480</v>
      </c>
      <c r="E559" s="112" t="s">
        <v>209</v>
      </c>
      <c r="F559" s="9">
        <f>G559+H559+I559</f>
        <v>1990.8000000000002</v>
      </c>
      <c r="G559" s="9">
        <v>1557.9</v>
      </c>
      <c r="H559" s="9">
        <f>333+99.9</f>
        <v>432.9</v>
      </c>
      <c r="I559" s="9"/>
      <c r="J559" s="9">
        <f>K559+L559+M559</f>
        <v>1817.5</v>
      </c>
      <c r="K559" s="9">
        <v>1484.5</v>
      </c>
      <c r="L559" s="9">
        <v>333</v>
      </c>
      <c r="M559" s="9"/>
      <c r="N559" s="9">
        <f>O559+P559+Q559</f>
        <v>1647.5</v>
      </c>
      <c r="O559" s="85">
        <v>1447.7</v>
      </c>
      <c r="P559" s="85">
        <f>199.8</f>
        <v>199.8</v>
      </c>
      <c r="Q559" s="85"/>
    </row>
    <row r="560" spans="1:17" ht="64.5" customHeight="1">
      <c r="A560" s="111" t="s">
        <v>402</v>
      </c>
      <c r="B560" s="112">
        <v>10</v>
      </c>
      <c r="C560" s="112" t="s">
        <v>116</v>
      </c>
      <c r="D560" s="146" t="s">
        <v>401</v>
      </c>
      <c r="E560" s="112"/>
      <c r="F560" s="9">
        <f aca="true" t="shared" si="273" ref="F560:Q561">F561</f>
        <v>1138.9</v>
      </c>
      <c r="G560" s="9">
        <f t="shared" si="273"/>
        <v>1138.9</v>
      </c>
      <c r="H560" s="9">
        <f t="shared" si="273"/>
        <v>0</v>
      </c>
      <c r="I560" s="9">
        <f t="shared" si="273"/>
        <v>0</v>
      </c>
      <c r="J560" s="9">
        <f t="shared" si="273"/>
        <v>1138.9</v>
      </c>
      <c r="K560" s="9">
        <f t="shared" si="273"/>
        <v>1138.9</v>
      </c>
      <c r="L560" s="9">
        <f t="shared" si="273"/>
        <v>0</v>
      </c>
      <c r="M560" s="9">
        <f t="shared" si="273"/>
        <v>0</v>
      </c>
      <c r="N560" s="9">
        <f t="shared" si="273"/>
        <v>1138.9</v>
      </c>
      <c r="O560" s="81">
        <f t="shared" si="273"/>
        <v>1138.9</v>
      </c>
      <c r="P560" s="81">
        <f t="shared" si="273"/>
        <v>0</v>
      </c>
      <c r="Q560" s="81">
        <f t="shared" si="273"/>
        <v>0</v>
      </c>
    </row>
    <row r="561" spans="1:17" ht="102.75" customHeight="1">
      <c r="A561" s="114" t="s">
        <v>403</v>
      </c>
      <c r="B561" s="112">
        <v>10</v>
      </c>
      <c r="C561" s="112" t="s">
        <v>116</v>
      </c>
      <c r="D561" s="112" t="s">
        <v>399</v>
      </c>
      <c r="E561" s="112"/>
      <c r="F561" s="9">
        <f t="shared" si="273"/>
        <v>1138.9</v>
      </c>
      <c r="G561" s="9">
        <f t="shared" si="273"/>
        <v>1138.9</v>
      </c>
      <c r="H561" s="9">
        <f t="shared" si="273"/>
        <v>0</v>
      </c>
      <c r="I561" s="9">
        <f t="shared" si="273"/>
        <v>0</v>
      </c>
      <c r="J561" s="9">
        <f t="shared" si="273"/>
        <v>1138.9</v>
      </c>
      <c r="K561" s="9">
        <f t="shared" si="273"/>
        <v>1138.9</v>
      </c>
      <c r="L561" s="9">
        <f t="shared" si="273"/>
        <v>0</v>
      </c>
      <c r="M561" s="9">
        <f t="shared" si="273"/>
        <v>0</v>
      </c>
      <c r="N561" s="9">
        <f t="shared" si="273"/>
        <v>1138.9</v>
      </c>
      <c r="O561" s="81">
        <f t="shared" si="273"/>
        <v>1138.9</v>
      </c>
      <c r="P561" s="81">
        <f t="shared" si="273"/>
        <v>0</v>
      </c>
      <c r="Q561" s="81">
        <f t="shared" si="273"/>
        <v>0</v>
      </c>
    </row>
    <row r="562" spans="1:17" ht="22.5" customHeight="1">
      <c r="A562" s="111" t="s">
        <v>85</v>
      </c>
      <c r="B562" s="112">
        <v>10</v>
      </c>
      <c r="C562" s="112" t="s">
        <v>116</v>
      </c>
      <c r="D562" s="112" t="s">
        <v>399</v>
      </c>
      <c r="E562" s="112" t="s">
        <v>197</v>
      </c>
      <c r="F562" s="9">
        <f>G562+H562+I562</f>
        <v>1138.9</v>
      </c>
      <c r="G562" s="9">
        <v>1138.9</v>
      </c>
      <c r="H562" s="9"/>
      <c r="I562" s="9"/>
      <c r="J562" s="9">
        <f>K562+L562+M562</f>
        <v>1138.9</v>
      </c>
      <c r="K562" s="9">
        <v>1138.9</v>
      </c>
      <c r="L562" s="9"/>
      <c r="M562" s="9"/>
      <c r="N562" s="9">
        <f>O562+P562+Q562</f>
        <v>1138.9</v>
      </c>
      <c r="O562" s="81">
        <v>1138.9</v>
      </c>
      <c r="P562" s="85"/>
      <c r="Q562" s="85"/>
    </row>
    <row r="563" spans="1:17" ht="44.25" customHeight="1">
      <c r="A563" s="111" t="s">
        <v>461</v>
      </c>
      <c r="B563" s="112" t="s">
        <v>119</v>
      </c>
      <c r="C563" s="112" t="s">
        <v>116</v>
      </c>
      <c r="D563" s="113" t="s">
        <v>266</v>
      </c>
      <c r="E563" s="112"/>
      <c r="F563" s="9">
        <f aca="true" t="shared" si="274" ref="F563:Q565">F564</f>
        <v>4104.7</v>
      </c>
      <c r="G563" s="9">
        <f t="shared" si="274"/>
        <v>4104.7</v>
      </c>
      <c r="H563" s="9">
        <f t="shared" si="274"/>
        <v>0</v>
      </c>
      <c r="I563" s="9">
        <f t="shared" si="274"/>
        <v>0</v>
      </c>
      <c r="J563" s="9">
        <f t="shared" si="274"/>
        <v>4104.7</v>
      </c>
      <c r="K563" s="9">
        <f t="shared" si="274"/>
        <v>4104.7</v>
      </c>
      <c r="L563" s="9">
        <f t="shared" si="274"/>
        <v>0</v>
      </c>
      <c r="M563" s="9">
        <f t="shared" si="274"/>
        <v>0</v>
      </c>
      <c r="N563" s="9">
        <f t="shared" si="274"/>
        <v>4104.7</v>
      </c>
      <c r="O563" s="81">
        <f t="shared" si="274"/>
        <v>4104.7</v>
      </c>
      <c r="P563" s="81">
        <f t="shared" si="274"/>
        <v>0</v>
      </c>
      <c r="Q563" s="81">
        <f t="shared" si="274"/>
        <v>0</v>
      </c>
    </row>
    <row r="564" spans="1:17" ht="26.25" customHeight="1">
      <c r="A564" s="138" t="s">
        <v>18</v>
      </c>
      <c r="B564" s="112" t="s">
        <v>119</v>
      </c>
      <c r="C564" s="112" t="s">
        <v>116</v>
      </c>
      <c r="D564" s="113" t="s">
        <v>267</v>
      </c>
      <c r="E564" s="112"/>
      <c r="F564" s="9">
        <f t="shared" si="274"/>
        <v>4104.7</v>
      </c>
      <c r="G564" s="9">
        <f t="shared" si="274"/>
        <v>4104.7</v>
      </c>
      <c r="H564" s="9">
        <f t="shared" si="274"/>
        <v>0</v>
      </c>
      <c r="I564" s="9">
        <f t="shared" si="274"/>
        <v>0</v>
      </c>
      <c r="J564" s="9">
        <f t="shared" si="274"/>
        <v>4104.7</v>
      </c>
      <c r="K564" s="9">
        <f t="shared" si="274"/>
        <v>4104.7</v>
      </c>
      <c r="L564" s="9">
        <f t="shared" si="274"/>
        <v>0</v>
      </c>
      <c r="M564" s="9">
        <f t="shared" si="274"/>
        <v>0</v>
      </c>
      <c r="N564" s="9">
        <f t="shared" si="274"/>
        <v>4104.7</v>
      </c>
      <c r="O564" s="81">
        <f t="shared" si="274"/>
        <v>4104.7</v>
      </c>
      <c r="P564" s="81">
        <f t="shared" si="274"/>
        <v>0</v>
      </c>
      <c r="Q564" s="81">
        <f t="shared" si="274"/>
        <v>0</v>
      </c>
    </row>
    <row r="565" spans="1:17" ht="77.25" customHeight="1">
      <c r="A565" s="138" t="s">
        <v>338</v>
      </c>
      <c r="B565" s="112" t="s">
        <v>119</v>
      </c>
      <c r="C565" s="112" t="s">
        <v>116</v>
      </c>
      <c r="D565" s="113" t="s">
        <v>71</v>
      </c>
      <c r="E565" s="112"/>
      <c r="F565" s="9">
        <f t="shared" si="274"/>
        <v>4104.7</v>
      </c>
      <c r="G565" s="9">
        <f t="shared" si="274"/>
        <v>4104.7</v>
      </c>
      <c r="H565" s="9">
        <f t="shared" si="274"/>
        <v>0</v>
      </c>
      <c r="I565" s="9">
        <f t="shared" si="274"/>
        <v>0</v>
      </c>
      <c r="J565" s="9">
        <f t="shared" si="274"/>
        <v>4104.7</v>
      </c>
      <c r="K565" s="9">
        <f t="shared" si="274"/>
        <v>4104.7</v>
      </c>
      <c r="L565" s="9">
        <f t="shared" si="274"/>
        <v>0</v>
      </c>
      <c r="M565" s="9">
        <f t="shared" si="274"/>
        <v>0</v>
      </c>
      <c r="N565" s="9">
        <f t="shared" si="274"/>
        <v>4104.7</v>
      </c>
      <c r="O565" s="81">
        <f t="shared" si="274"/>
        <v>4104.7</v>
      </c>
      <c r="P565" s="81">
        <f t="shared" si="274"/>
        <v>0</v>
      </c>
      <c r="Q565" s="81">
        <f t="shared" si="274"/>
        <v>0</v>
      </c>
    </row>
    <row r="566" spans="1:17" ht="61.5" customHeight="1">
      <c r="A566" s="111" t="s">
        <v>92</v>
      </c>
      <c r="B566" s="112" t="s">
        <v>119</v>
      </c>
      <c r="C566" s="112" t="s">
        <v>116</v>
      </c>
      <c r="D566" s="113" t="s">
        <v>72</v>
      </c>
      <c r="E566" s="112"/>
      <c r="F566" s="9">
        <f aca="true" t="shared" si="275" ref="F566:Q566">F568+F567</f>
        <v>4104.7</v>
      </c>
      <c r="G566" s="9">
        <f t="shared" si="275"/>
        <v>4104.7</v>
      </c>
      <c r="H566" s="9">
        <f t="shared" si="275"/>
        <v>0</v>
      </c>
      <c r="I566" s="9">
        <f t="shared" si="275"/>
        <v>0</v>
      </c>
      <c r="J566" s="9">
        <f t="shared" si="275"/>
        <v>4104.7</v>
      </c>
      <c r="K566" s="9">
        <f t="shared" si="275"/>
        <v>4104.7</v>
      </c>
      <c r="L566" s="9">
        <f t="shared" si="275"/>
        <v>0</v>
      </c>
      <c r="M566" s="9">
        <f t="shared" si="275"/>
        <v>0</v>
      </c>
      <c r="N566" s="9">
        <f t="shared" si="275"/>
        <v>4104.7</v>
      </c>
      <c r="O566" s="81">
        <f t="shared" si="275"/>
        <v>4104.7</v>
      </c>
      <c r="P566" s="81">
        <f t="shared" si="275"/>
        <v>0</v>
      </c>
      <c r="Q566" s="81">
        <f t="shared" si="275"/>
        <v>0</v>
      </c>
    </row>
    <row r="567" spans="1:17" ht="46.5" customHeight="1">
      <c r="A567" s="111" t="s">
        <v>87</v>
      </c>
      <c r="B567" s="112" t="s">
        <v>119</v>
      </c>
      <c r="C567" s="112" t="s">
        <v>116</v>
      </c>
      <c r="D567" s="113" t="s">
        <v>72</v>
      </c>
      <c r="E567" s="112" t="s">
        <v>168</v>
      </c>
      <c r="F567" s="9">
        <f>G567+H566+I567</f>
        <v>61.6</v>
      </c>
      <c r="G567" s="9">
        <v>61.6</v>
      </c>
      <c r="H567" s="9"/>
      <c r="I567" s="9"/>
      <c r="J567" s="9">
        <f>K567+L567+M567</f>
        <v>61.6</v>
      </c>
      <c r="K567" s="9">
        <v>61.6</v>
      </c>
      <c r="L567" s="9"/>
      <c r="M567" s="9"/>
      <c r="N567" s="9">
        <f>O567+P567+Q567</f>
        <v>61.6</v>
      </c>
      <c r="O567" s="81">
        <v>61.6</v>
      </c>
      <c r="P567" s="81"/>
      <c r="Q567" s="81"/>
    </row>
    <row r="568" spans="1:17" ht="22.5" customHeight="1">
      <c r="A568" s="111" t="s">
        <v>210</v>
      </c>
      <c r="B568" s="112" t="s">
        <v>119</v>
      </c>
      <c r="C568" s="112" t="s">
        <v>116</v>
      </c>
      <c r="D568" s="113" t="s">
        <v>72</v>
      </c>
      <c r="E568" s="112" t="s">
        <v>209</v>
      </c>
      <c r="F568" s="9">
        <f>G568+H567+I568</f>
        <v>4043.1</v>
      </c>
      <c r="G568" s="9">
        <v>4043.1</v>
      </c>
      <c r="H568" s="9"/>
      <c r="I568" s="9"/>
      <c r="J568" s="9">
        <f>K568+L568+M568</f>
        <v>4043.1</v>
      </c>
      <c r="K568" s="9">
        <v>4043.1</v>
      </c>
      <c r="L568" s="9"/>
      <c r="M568" s="9"/>
      <c r="N568" s="9">
        <f>O568+P568+Q568</f>
        <v>4043.1</v>
      </c>
      <c r="O568" s="81">
        <v>4043.1</v>
      </c>
      <c r="P568" s="81"/>
      <c r="Q568" s="81"/>
    </row>
    <row r="569" spans="1:17" ht="41.25" customHeight="1">
      <c r="A569" s="111" t="s">
        <v>551</v>
      </c>
      <c r="B569" s="112" t="s">
        <v>119</v>
      </c>
      <c r="C569" s="112" t="s">
        <v>116</v>
      </c>
      <c r="D569" s="113" t="s">
        <v>96</v>
      </c>
      <c r="E569" s="112"/>
      <c r="F569" s="9">
        <f>F570</f>
        <v>1939.3999999999999</v>
      </c>
      <c r="G569" s="9">
        <f aca="true" t="shared" si="276" ref="G569:Q571">G570</f>
        <v>1842.3999999999999</v>
      </c>
      <c r="H569" s="9">
        <f t="shared" si="276"/>
        <v>97</v>
      </c>
      <c r="I569" s="9">
        <f t="shared" si="276"/>
        <v>0</v>
      </c>
      <c r="J569" s="9">
        <f t="shared" si="276"/>
        <v>0</v>
      </c>
      <c r="K569" s="9">
        <f t="shared" si="276"/>
        <v>0</v>
      </c>
      <c r="L569" s="9">
        <f t="shared" si="276"/>
        <v>0</v>
      </c>
      <c r="M569" s="9">
        <f t="shared" si="276"/>
        <v>0</v>
      </c>
      <c r="N569" s="9">
        <f t="shared" si="276"/>
        <v>0</v>
      </c>
      <c r="O569" s="81">
        <f t="shared" si="276"/>
        <v>0</v>
      </c>
      <c r="P569" s="81">
        <f t="shared" si="276"/>
        <v>0</v>
      </c>
      <c r="Q569" s="81">
        <f t="shared" si="276"/>
        <v>0</v>
      </c>
    </row>
    <row r="570" spans="1:17" ht="41.25" customHeight="1">
      <c r="A570" s="111" t="s">
        <v>644</v>
      </c>
      <c r="B570" s="112" t="s">
        <v>119</v>
      </c>
      <c r="C570" s="112" t="s">
        <v>116</v>
      </c>
      <c r="D570" s="113" t="s">
        <v>645</v>
      </c>
      <c r="E570" s="112"/>
      <c r="F570" s="9">
        <f>F571</f>
        <v>1939.3999999999999</v>
      </c>
      <c r="G570" s="9">
        <f t="shared" si="276"/>
        <v>1842.3999999999999</v>
      </c>
      <c r="H570" s="9">
        <f t="shared" si="276"/>
        <v>97</v>
      </c>
      <c r="I570" s="9">
        <f t="shared" si="276"/>
        <v>0</v>
      </c>
      <c r="J570" s="9">
        <f t="shared" si="276"/>
        <v>0</v>
      </c>
      <c r="K570" s="9">
        <f t="shared" si="276"/>
        <v>0</v>
      </c>
      <c r="L570" s="9">
        <f t="shared" si="276"/>
        <v>0</v>
      </c>
      <c r="M570" s="9">
        <f t="shared" si="276"/>
        <v>0</v>
      </c>
      <c r="N570" s="9">
        <f t="shared" si="276"/>
        <v>0</v>
      </c>
      <c r="O570" s="81">
        <f t="shared" si="276"/>
        <v>0</v>
      </c>
      <c r="P570" s="81">
        <f t="shared" si="276"/>
        <v>0</v>
      </c>
      <c r="Q570" s="81">
        <f t="shared" si="276"/>
        <v>0</v>
      </c>
    </row>
    <row r="571" spans="1:17" ht="22.5" customHeight="1">
      <c r="A571" s="111" t="s">
        <v>630</v>
      </c>
      <c r="B571" s="112" t="s">
        <v>119</v>
      </c>
      <c r="C571" s="112" t="s">
        <v>116</v>
      </c>
      <c r="D571" s="113" t="s">
        <v>643</v>
      </c>
      <c r="E571" s="112"/>
      <c r="F571" s="9">
        <f>F572</f>
        <v>1939.3999999999999</v>
      </c>
      <c r="G571" s="9">
        <f t="shared" si="276"/>
        <v>1842.3999999999999</v>
      </c>
      <c r="H571" s="9">
        <f t="shared" si="276"/>
        <v>97</v>
      </c>
      <c r="I571" s="9">
        <f t="shared" si="276"/>
        <v>0</v>
      </c>
      <c r="J571" s="9">
        <f t="shared" si="276"/>
        <v>0</v>
      </c>
      <c r="K571" s="9">
        <f t="shared" si="276"/>
        <v>0</v>
      </c>
      <c r="L571" s="9">
        <f t="shared" si="276"/>
        <v>0</v>
      </c>
      <c r="M571" s="9">
        <f t="shared" si="276"/>
        <v>0</v>
      </c>
      <c r="N571" s="9">
        <f t="shared" si="276"/>
        <v>0</v>
      </c>
      <c r="O571" s="81">
        <f t="shared" si="276"/>
        <v>0</v>
      </c>
      <c r="P571" s="81">
        <f t="shared" si="276"/>
        <v>0</v>
      </c>
      <c r="Q571" s="81">
        <f t="shared" si="276"/>
        <v>0</v>
      </c>
    </row>
    <row r="572" spans="1:17" ht="27.75" customHeight="1">
      <c r="A572" s="111" t="s">
        <v>210</v>
      </c>
      <c r="B572" s="112" t="s">
        <v>119</v>
      </c>
      <c r="C572" s="112" t="s">
        <v>116</v>
      </c>
      <c r="D572" s="113" t="s">
        <v>643</v>
      </c>
      <c r="E572" s="112" t="s">
        <v>209</v>
      </c>
      <c r="F572" s="9">
        <f>G572+H572+I572</f>
        <v>1939.3999999999999</v>
      </c>
      <c r="G572" s="9">
        <f>1731.1+111.3</f>
        <v>1842.3999999999999</v>
      </c>
      <c r="H572" s="9">
        <v>97</v>
      </c>
      <c r="I572" s="9"/>
      <c r="J572" s="9">
        <f>K572+L572+M572</f>
        <v>0</v>
      </c>
      <c r="K572" s="9"/>
      <c r="L572" s="9"/>
      <c r="M572" s="9"/>
      <c r="N572" s="9">
        <f>O572+P572+Q572</f>
        <v>0</v>
      </c>
      <c r="O572" s="81"/>
      <c r="P572" s="81"/>
      <c r="Q572" s="81"/>
    </row>
    <row r="573" spans="1:17" ht="29.25" customHeight="1">
      <c r="A573" s="87" t="s">
        <v>411</v>
      </c>
      <c r="B573" s="82" t="s">
        <v>119</v>
      </c>
      <c r="C573" s="82" t="s">
        <v>129</v>
      </c>
      <c r="D573" s="89"/>
      <c r="E573" s="82"/>
      <c r="F573" s="11">
        <f aca="true" t="shared" si="277" ref="F573:Q576">F574</f>
        <v>409.5</v>
      </c>
      <c r="G573" s="11">
        <f t="shared" si="277"/>
        <v>0</v>
      </c>
      <c r="H573" s="11">
        <f t="shared" si="277"/>
        <v>409.5</v>
      </c>
      <c r="I573" s="11">
        <f t="shared" si="277"/>
        <v>0</v>
      </c>
      <c r="J573" s="11">
        <f t="shared" si="277"/>
        <v>409.5</v>
      </c>
      <c r="K573" s="11">
        <f t="shared" si="277"/>
        <v>0</v>
      </c>
      <c r="L573" s="11">
        <f t="shared" si="277"/>
        <v>409.5</v>
      </c>
      <c r="M573" s="11">
        <f t="shared" si="277"/>
        <v>0</v>
      </c>
      <c r="N573" s="11">
        <f t="shared" si="277"/>
        <v>409.5</v>
      </c>
      <c r="O573" s="81">
        <f t="shared" si="277"/>
        <v>0</v>
      </c>
      <c r="P573" s="81">
        <f t="shared" si="277"/>
        <v>409.5</v>
      </c>
      <c r="Q573" s="81">
        <f t="shared" si="277"/>
        <v>0</v>
      </c>
    </row>
    <row r="574" spans="1:17" ht="60.75" customHeight="1">
      <c r="A574" s="111" t="s">
        <v>501</v>
      </c>
      <c r="B574" s="112" t="s">
        <v>119</v>
      </c>
      <c r="C574" s="112" t="s">
        <v>129</v>
      </c>
      <c r="D574" s="112" t="s">
        <v>499</v>
      </c>
      <c r="E574" s="112"/>
      <c r="F574" s="9">
        <f t="shared" si="277"/>
        <v>409.5</v>
      </c>
      <c r="G574" s="9">
        <f t="shared" si="277"/>
        <v>0</v>
      </c>
      <c r="H574" s="9">
        <f t="shared" si="277"/>
        <v>409.5</v>
      </c>
      <c r="I574" s="9">
        <f t="shared" si="277"/>
        <v>0</v>
      </c>
      <c r="J574" s="9">
        <f t="shared" si="277"/>
        <v>409.5</v>
      </c>
      <c r="K574" s="9">
        <f t="shared" si="277"/>
        <v>0</v>
      </c>
      <c r="L574" s="9">
        <f t="shared" si="277"/>
        <v>409.5</v>
      </c>
      <c r="M574" s="9">
        <f t="shared" si="277"/>
        <v>0</v>
      </c>
      <c r="N574" s="9">
        <f t="shared" si="277"/>
        <v>409.5</v>
      </c>
      <c r="O574" s="81">
        <f t="shared" si="277"/>
        <v>0</v>
      </c>
      <c r="P574" s="81">
        <f t="shared" si="277"/>
        <v>409.5</v>
      </c>
      <c r="Q574" s="81">
        <f t="shared" si="277"/>
        <v>0</v>
      </c>
    </row>
    <row r="575" spans="1:17" ht="27.75" customHeight="1">
      <c r="A575" s="111" t="s">
        <v>500</v>
      </c>
      <c r="B575" s="112" t="s">
        <v>119</v>
      </c>
      <c r="C575" s="112" t="s">
        <v>129</v>
      </c>
      <c r="D575" s="112" t="s">
        <v>503</v>
      </c>
      <c r="E575" s="112"/>
      <c r="F575" s="9">
        <f t="shared" si="277"/>
        <v>409.5</v>
      </c>
      <c r="G575" s="9">
        <f t="shared" si="277"/>
        <v>0</v>
      </c>
      <c r="H575" s="9">
        <f t="shared" si="277"/>
        <v>409.5</v>
      </c>
      <c r="I575" s="9">
        <f t="shared" si="277"/>
        <v>0</v>
      </c>
      <c r="J575" s="9">
        <f t="shared" si="277"/>
        <v>409.5</v>
      </c>
      <c r="K575" s="9">
        <f t="shared" si="277"/>
        <v>0</v>
      </c>
      <c r="L575" s="9">
        <f t="shared" si="277"/>
        <v>409.5</v>
      </c>
      <c r="M575" s="9">
        <f t="shared" si="277"/>
        <v>0</v>
      </c>
      <c r="N575" s="9">
        <f t="shared" si="277"/>
        <v>409.5</v>
      </c>
      <c r="O575" s="81">
        <f t="shared" si="277"/>
        <v>0</v>
      </c>
      <c r="P575" s="81">
        <f t="shared" si="277"/>
        <v>409.5</v>
      </c>
      <c r="Q575" s="81">
        <f t="shared" si="277"/>
        <v>0</v>
      </c>
    </row>
    <row r="576" spans="1:17" ht="41.25" customHeight="1">
      <c r="A576" s="111" t="s">
        <v>507</v>
      </c>
      <c r="B576" s="112" t="s">
        <v>119</v>
      </c>
      <c r="C576" s="112" t="s">
        <v>129</v>
      </c>
      <c r="D576" s="112" t="s">
        <v>505</v>
      </c>
      <c r="E576" s="112"/>
      <c r="F576" s="9">
        <f t="shared" si="277"/>
        <v>409.5</v>
      </c>
      <c r="G576" s="9">
        <f t="shared" si="277"/>
        <v>0</v>
      </c>
      <c r="H576" s="9">
        <f t="shared" si="277"/>
        <v>409.5</v>
      </c>
      <c r="I576" s="9">
        <f t="shared" si="277"/>
        <v>0</v>
      </c>
      <c r="J576" s="9">
        <f t="shared" si="277"/>
        <v>409.5</v>
      </c>
      <c r="K576" s="9">
        <f t="shared" si="277"/>
        <v>0</v>
      </c>
      <c r="L576" s="9">
        <f t="shared" si="277"/>
        <v>409.5</v>
      </c>
      <c r="M576" s="9">
        <f t="shared" si="277"/>
        <v>0</v>
      </c>
      <c r="N576" s="9">
        <f t="shared" si="277"/>
        <v>409.5</v>
      </c>
      <c r="O576" s="81">
        <f t="shared" si="277"/>
        <v>0</v>
      </c>
      <c r="P576" s="81">
        <f t="shared" si="277"/>
        <v>409.5</v>
      </c>
      <c r="Q576" s="81">
        <f t="shared" si="277"/>
        <v>0</v>
      </c>
    </row>
    <row r="577" spans="1:17" ht="45" customHeight="1">
      <c r="A577" s="111" t="s">
        <v>86</v>
      </c>
      <c r="B577" s="112" t="s">
        <v>119</v>
      </c>
      <c r="C577" s="112" t="s">
        <v>129</v>
      </c>
      <c r="D577" s="112" t="s">
        <v>505</v>
      </c>
      <c r="E577" s="112" t="s">
        <v>177</v>
      </c>
      <c r="F577" s="9">
        <f>G577+H577+I577</f>
        <v>409.5</v>
      </c>
      <c r="G577" s="9"/>
      <c r="H577" s="9">
        <v>409.5</v>
      </c>
      <c r="I577" s="9"/>
      <c r="J577" s="9">
        <f>K577+L577+M577</f>
        <v>409.5</v>
      </c>
      <c r="K577" s="9"/>
      <c r="L577" s="9">
        <v>409.5</v>
      </c>
      <c r="M577" s="9"/>
      <c r="N577" s="9">
        <f>O577+P577+Q577</f>
        <v>409.5</v>
      </c>
      <c r="O577" s="81"/>
      <c r="P577" s="81">
        <v>409.5</v>
      </c>
      <c r="Q577" s="81"/>
    </row>
    <row r="578" spans="1:17" ht="18.75">
      <c r="A578" s="87" t="s">
        <v>150</v>
      </c>
      <c r="B578" s="82" t="s">
        <v>135</v>
      </c>
      <c r="C578" s="82" t="s">
        <v>374</v>
      </c>
      <c r="D578" s="82"/>
      <c r="E578" s="82"/>
      <c r="F578" s="11">
        <f>F579</f>
        <v>61270</v>
      </c>
      <c r="G578" s="11">
        <f aca="true" t="shared" si="278" ref="G578:Q578">G579</f>
        <v>50600</v>
      </c>
      <c r="H578" s="11">
        <f t="shared" si="278"/>
        <v>10132.5</v>
      </c>
      <c r="I578" s="11">
        <f t="shared" si="278"/>
        <v>537.5</v>
      </c>
      <c r="J578" s="11">
        <f t="shared" si="278"/>
        <v>10826.1</v>
      </c>
      <c r="K578" s="11">
        <f t="shared" si="278"/>
        <v>600</v>
      </c>
      <c r="L578" s="11">
        <f t="shared" si="278"/>
        <v>9688.6</v>
      </c>
      <c r="M578" s="11">
        <f t="shared" si="278"/>
        <v>537.5</v>
      </c>
      <c r="N578" s="11">
        <f t="shared" si="278"/>
        <v>10826.1</v>
      </c>
      <c r="O578" s="88">
        <f t="shared" si="278"/>
        <v>600</v>
      </c>
      <c r="P578" s="88">
        <f t="shared" si="278"/>
        <v>9688.6</v>
      </c>
      <c r="Q578" s="88">
        <f t="shared" si="278"/>
        <v>537.5</v>
      </c>
    </row>
    <row r="579" spans="1:17" ht="18.75">
      <c r="A579" s="87" t="s">
        <v>151</v>
      </c>
      <c r="B579" s="82" t="s">
        <v>135</v>
      </c>
      <c r="C579" s="82" t="s">
        <v>117</v>
      </c>
      <c r="D579" s="82"/>
      <c r="E579" s="82"/>
      <c r="F579" s="11">
        <f aca="true" t="shared" si="279" ref="F579:Q579">F580+F612</f>
        <v>61270</v>
      </c>
      <c r="G579" s="11">
        <f t="shared" si="279"/>
        <v>50600</v>
      </c>
      <c r="H579" s="11">
        <f t="shared" si="279"/>
        <v>10132.5</v>
      </c>
      <c r="I579" s="11">
        <f t="shared" si="279"/>
        <v>537.5</v>
      </c>
      <c r="J579" s="11">
        <f t="shared" si="279"/>
        <v>10826.1</v>
      </c>
      <c r="K579" s="11">
        <f t="shared" si="279"/>
        <v>600</v>
      </c>
      <c r="L579" s="11">
        <f t="shared" si="279"/>
        <v>9688.6</v>
      </c>
      <c r="M579" s="11">
        <f t="shared" si="279"/>
        <v>537.5</v>
      </c>
      <c r="N579" s="11">
        <f t="shared" si="279"/>
        <v>10826.1</v>
      </c>
      <c r="O579" s="81">
        <f t="shared" si="279"/>
        <v>600</v>
      </c>
      <c r="P579" s="81">
        <f t="shared" si="279"/>
        <v>9688.6</v>
      </c>
      <c r="Q579" s="81">
        <f t="shared" si="279"/>
        <v>537.5</v>
      </c>
    </row>
    <row r="580" spans="1:17" ht="47.25" customHeight="1">
      <c r="A580" s="111" t="s">
        <v>436</v>
      </c>
      <c r="B580" s="112" t="s">
        <v>135</v>
      </c>
      <c r="C580" s="112" t="s">
        <v>117</v>
      </c>
      <c r="D580" s="112" t="s">
        <v>276</v>
      </c>
      <c r="E580" s="112"/>
      <c r="F580" s="9">
        <f>F581+F592+F597+F605+F602</f>
        <v>60193.1</v>
      </c>
      <c r="G580" s="9">
        <f aca="true" t="shared" si="280" ref="G580:Q580">G581+G592+G597+G605+G602</f>
        <v>50600</v>
      </c>
      <c r="H580" s="9">
        <f t="shared" si="280"/>
        <v>9055.6</v>
      </c>
      <c r="I580" s="9">
        <f t="shared" si="280"/>
        <v>537.5</v>
      </c>
      <c r="J580" s="9">
        <f t="shared" si="280"/>
        <v>9749.2</v>
      </c>
      <c r="K580" s="9">
        <f t="shared" si="280"/>
        <v>600</v>
      </c>
      <c r="L580" s="9">
        <f t="shared" si="280"/>
        <v>8611.7</v>
      </c>
      <c r="M580" s="9">
        <f t="shared" si="280"/>
        <v>537.5</v>
      </c>
      <c r="N580" s="9">
        <f t="shared" si="280"/>
        <v>9749.2</v>
      </c>
      <c r="O580" s="81">
        <f t="shared" si="280"/>
        <v>600</v>
      </c>
      <c r="P580" s="81">
        <f t="shared" si="280"/>
        <v>8611.7</v>
      </c>
      <c r="Q580" s="81">
        <f t="shared" si="280"/>
        <v>537.5</v>
      </c>
    </row>
    <row r="581" spans="1:17" ht="27.75" customHeight="1">
      <c r="A581" s="111" t="s">
        <v>0</v>
      </c>
      <c r="B581" s="112" t="s">
        <v>135</v>
      </c>
      <c r="C581" s="112" t="s">
        <v>117</v>
      </c>
      <c r="D581" s="112" t="s">
        <v>1</v>
      </c>
      <c r="E581" s="112"/>
      <c r="F581" s="9">
        <f>F582+F584+F586+F588+F590</f>
        <v>8199.800000000001</v>
      </c>
      <c r="G581" s="9">
        <f aca="true" t="shared" si="281" ref="G581:Q581">G582+G584+G586+G588+G590</f>
        <v>600</v>
      </c>
      <c r="H581" s="9">
        <f t="shared" si="281"/>
        <v>7459.8</v>
      </c>
      <c r="I581" s="9">
        <f t="shared" si="281"/>
        <v>140</v>
      </c>
      <c r="J581" s="9">
        <f t="shared" si="281"/>
        <v>8776.300000000001</v>
      </c>
      <c r="K581" s="9">
        <f t="shared" si="281"/>
        <v>600</v>
      </c>
      <c r="L581" s="9">
        <f t="shared" si="281"/>
        <v>8036.3</v>
      </c>
      <c r="M581" s="9">
        <f t="shared" si="281"/>
        <v>140</v>
      </c>
      <c r="N581" s="9">
        <f t="shared" si="281"/>
        <v>8776.300000000001</v>
      </c>
      <c r="O581" s="81">
        <f t="shared" si="281"/>
        <v>600</v>
      </c>
      <c r="P581" s="81">
        <f t="shared" si="281"/>
        <v>8036.3</v>
      </c>
      <c r="Q581" s="81">
        <f t="shared" si="281"/>
        <v>140</v>
      </c>
    </row>
    <row r="582" spans="1:17" ht="24.75" customHeight="1">
      <c r="A582" s="111" t="s">
        <v>336</v>
      </c>
      <c r="B582" s="112" t="s">
        <v>135</v>
      </c>
      <c r="C582" s="112" t="s">
        <v>117</v>
      </c>
      <c r="D582" s="112" t="s">
        <v>3</v>
      </c>
      <c r="E582" s="112"/>
      <c r="F582" s="9">
        <f>F583</f>
        <v>5160.5</v>
      </c>
      <c r="G582" s="9">
        <f aca="true" t="shared" si="282" ref="G582:Q582">G583</f>
        <v>0</v>
      </c>
      <c r="H582" s="9">
        <f t="shared" si="282"/>
        <v>5160.5</v>
      </c>
      <c r="I582" s="9">
        <f t="shared" si="282"/>
        <v>0</v>
      </c>
      <c r="J582" s="9">
        <f t="shared" si="282"/>
        <v>5710.5</v>
      </c>
      <c r="K582" s="9">
        <f t="shared" si="282"/>
        <v>0</v>
      </c>
      <c r="L582" s="9">
        <f t="shared" si="282"/>
        <v>5710.5</v>
      </c>
      <c r="M582" s="9">
        <f t="shared" si="282"/>
        <v>0</v>
      </c>
      <c r="N582" s="9">
        <f t="shared" si="282"/>
        <v>5703.1</v>
      </c>
      <c r="O582" s="81">
        <f t="shared" si="282"/>
        <v>0</v>
      </c>
      <c r="P582" s="81">
        <f t="shared" si="282"/>
        <v>5703.1</v>
      </c>
      <c r="Q582" s="81">
        <f t="shared" si="282"/>
        <v>0</v>
      </c>
    </row>
    <row r="583" spans="1:17" ht="24.75" customHeight="1">
      <c r="A583" s="111" t="s">
        <v>180</v>
      </c>
      <c r="B583" s="112" t="s">
        <v>135</v>
      </c>
      <c r="C583" s="112" t="s">
        <v>117</v>
      </c>
      <c r="D583" s="112" t="s">
        <v>3</v>
      </c>
      <c r="E583" s="112" t="s">
        <v>179</v>
      </c>
      <c r="F583" s="9">
        <f>G583+H583+I583</f>
        <v>5160.5</v>
      </c>
      <c r="G583" s="9"/>
      <c r="H583" s="9">
        <v>5160.5</v>
      </c>
      <c r="I583" s="9"/>
      <c r="J583" s="9">
        <f>K583+L583+M583</f>
        <v>5710.5</v>
      </c>
      <c r="K583" s="9"/>
      <c r="L583" s="9">
        <v>5710.5</v>
      </c>
      <c r="M583" s="9"/>
      <c r="N583" s="9">
        <f>O583+P583+Q583</f>
        <v>5703.1</v>
      </c>
      <c r="O583" s="85"/>
      <c r="P583" s="85">
        <v>5703.1</v>
      </c>
      <c r="Q583" s="85"/>
    </row>
    <row r="584" spans="1:17" ht="26.25" customHeight="1">
      <c r="A584" s="111" t="s">
        <v>437</v>
      </c>
      <c r="B584" s="112" t="s">
        <v>135</v>
      </c>
      <c r="C584" s="112" t="s">
        <v>117</v>
      </c>
      <c r="D584" s="112" t="s">
        <v>2</v>
      </c>
      <c r="E584" s="112"/>
      <c r="F584" s="9">
        <f aca="true" t="shared" si="283" ref="F584:Q584">F585</f>
        <v>230</v>
      </c>
      <c r="G584" s="9">
        <f t="shared" si="283"/>
        <v>0</v>
      </c>
      <c r="H584" s="9">
        <f t="shared" si="283"/>
        <v>230</v>
      </c>
      <c r="I584" s="9">
        <f t="shared" si="283"/>
        <v>0</v>
      </c>
      <c r="J584" s="9">
        <f t="shared" si="283"/>
        <v>230</v>
      </c>
      <c r="K584" s="9">
        <f t="shared" si="283"/>
        <v>0</v>
      </c>
      <c r="L584" s="9">
        <f t="shared" si="283"/>
        <v>230</v>
      </c>
      <c r="M584" s="9">
        <f t="shared" si="283"/>
        <v>0</v>
      </c>
      <c r="N584" s="9">
        <f t="shared" si="283"/>
        <v>230</v>
      </c>
      <c r="O584" s="81">
        <f t="shared" si="283"/>
        <v>0</v>
      </c>
      <c r="P584" s="81">
        <f t="shared" si="283"/>
        <v>230</v>
      </c>
      <c r="Q584" s="81">
        <f t="shared" si="283"/>
        <v>0</v>
      </c>
    </row>
    <row r="585" spans="1:17" ht="24" customHeight="1">
      <c r="A585" s="111" t="s">
        <v>180</v>
      </c>
      <c r="B585" s="112" t="s">
        <v>135</v>
      </c>
      <c r="C585" s="112" t="s">
        <v>117</v>
      </c>
      <c r="D585" s="112" t="s">
        <v>2</v>
      </c>
      <c r="E585" s="112" t="s">
        <v>179</v>
      </c>
      <c r="F585" s="9">
        <f>G585+H585+I585</f>
        <v>230</v>
      </c>
      <c r="G585" s="9"/>
      <c r="H585" s="9">
        <f>80+150</f>
        <v>230</v>
      </c>
      <c r="I585" s="9"/>
      <c r="J585" s="9">
        <f>K585+L585+M585</f>
        <v>230</v>
      </c>
      <c r="K585" s="9"/>
      <c r="L585" s="9">
        <f>80+150</f>
        <v>230</v>
      </c>
      <c r="M585" s="9"/>
      <c r="N585" s="9">
        <f>O585+P585+Q585</f>
        <v>230</v>
      </c>
      <c r="O585" s="81"/>
      <c r="P585" s="81">
        <f>80+150</f>
        <v>230</v>
      </c>
      <c r="Q585" s="81"/>
    </row>
    <row r="586" spans="1:17" ht="83.25" customHeight="1">
      <c r="A586" s="111" t="s">
        <v>613</v>
      </c>
      <c r="B586" s="112" t="s">
        <v>135</v>
      </c>
      <c r="C586" s="112" t="s">
        <v>117</v>
      </c>
      <c r="D586" s="112" t="s">
        <v>79</v>
      </c>
      <c r="E586" s="112"/>
      <c r="F586" s="9">
        <f aca="true" t="shared" si="284" ref="F586:Q586">F587</f>
        <v>140</v>
      </c>
      <c r="G586" s="9">
        <f t="shared" si="284"/>
        <v>0</v>
      </c>
      <c r="H586" s="9">
        <f t="shared" si="284"/>
        <v>0</v>
      </c>
      <c r="I586" s="9">
        <f t="shared" si="284"/>
        <v>140</v>
      </c>
      <c r="J586" s="9">
        <f t="shared" si="284"/>
        <v>140</v>
      </c>
      <c r="K586" s="9">
        <f t="shared" si="284"/>
        <v>0</v>
      </c>
      <c r="L586" s="9">
        <f t="shared" si="284"/>
        <v>0</v>
      </c>
      <c r="M586" s="9">
        <f t="shared" si="284"/>
        <v>140</v>
      </c>
      <c r="N586" s="9">
        <f t="shared" si="284"/>
        <v>140</v>
      </c>
      <c r="O586" s="81">
        <f t="shared" si="284"/>
        <v>0</v>
      </c>
      <c r="P586" s="81">
        <f t="shared" si="284"/>
        <v>0</v>
      </c>
      <c r="Q586" s="81">
        <f t="shared" si="284"/>
        <v>140</v>
      </c>
    </row>
    <row r="587" spans="1:17" ht="27" customHeight="1">
      <c r="A587" s="111" t="s">
        <v>180</v>
      </c>
      <c r="B587" s="112" t="s">
        <v>135</v>
      </c>
      <c r="C587" s="112" t="s">
        <v>117</v>
      </c>
      <c r="D587" s="112" t="s">
        <v>79</v>
      </c>
      <c r="E587" s="112" t="s">
        <v>179</v>
      </c>
      <c r="F587" s="9">
        <f>G587+H587+I587</f>
        <v>140</v>
      </c>
      <c r="G587" s="9"/>
      <c r="H587" s="9"/>
      <c r="I587" s="9">
        <v>140</v>
      </c>
      <c r="J587" s="9">
        <f>K587+L587+M587</f>
        <v>140</v>
      </c>
      <c r="K587" s="9"/>
      <c r="L587" s="9"/>
      <c r="M587" s="9">
        <v>140</v>
      </c>
      <c r="N587" s="9">
        <f>O587+P587+Q587</f>
        <v>140</v>
      </c>
      <c r="O587" s="81"/>
      <c r="P587" s="81"/>
      <c r="Q587" s="81">
        <v>140</v>
      </c>
    </row>
    <row r="588" spans="1:17" ht="40.5" customHeight="1">
      <c r="A588" s="114" t="s">
        <v>685</v>
      </c>
      <c r="B588" s="112" t="s">
        <v>135</v>
      </c>
      <c r="C588" s="112" t="s">
        <v>117</v>
      </c>
      <c r="D588" s="112" t="s">
        <v>428</v>
      </c>
      <c r="E588" s="112"/>
      <c r="F588" s="9">
        <f aca="true" t="shared" si="285" ref="F588:Q588">F589</f>
        <v>2002.6</v>
      </c>
      <c r="G588" s="9">
        <f t="shared" si="285"/>
        <v>0</v>
      </c>
      <c r="H588" s="9">
        <f t="shared" si="285"/>
        <v>2002.6</v>
      </c>
      <c r="I588" s="9">
        <f t="shared" si="285"/>
        <v>0</v>
      </c>
      <c r="J588" s="9">
        <f t="shared" si="285"/>
        <v>2029.1</v>
      </c>
      <c r="K588" s="9">
        <f t="shared" si="285"/>
        <v>0</v>
      </c>
      <c r="L588" s="9">
        <f t="shared" si="285"/>
        <v>2029.1</v>
      </c>
      <c r="M588" s="9">
        <f t="shared" si="285"/>
        <v>0</v>
      </c>
      <c r="N588" s="9">
        <f t="shared" si="285"/>
        <v>2036.5</v>
      </c>
      <c r="O588" s="81">
        <f t="shared" si="285"/>
        <v>0</v>
      </c>
      <c r="P588" s="81">
        <f t="shared" si="285"/>
        <v>2036.5</v>
      </c>
      <c r="Q588" s="81">
        <f t="shared" si="285"/>
        <v>0</v>
      </c>
    </row>
    <row r="589" spans="1:17" ht="26.25" customHeight="1">
      <c r="A589" s="111" t="s">
        <v>180</v>
      </c>
      <c r="B589" s="112" t="s">
        <v>135</v>
      </c>
      <c r="C589" s="112" t="s">
        <v>117</v>
      </c>
      <c r="D589" s="112" t="s">
        <v>428</v>
      </c>
      <c r="E589" s="112" t="s">
        <v>179</v>
      </c>
      <c r="F589" s="9">
        <f>G589+H589+I589</f>
        <v>2002.6</v>
      </c>
      <c r="G589" s="9"/>
      <c r="H589" s="9">
        <v>2002.6</v>
      </c>
      <c r="I589" s="9"/>
      <c r="J589" s="9">
        <f>K589+L589+M589</f>
        <v>2029.1</v>
      </c>
      <c r="K589" s="9"/>
      <c r="L589" s="9">
        <v>2029.1</v>
      </c>
      <c r="M589" s="9"/>
      <c r="N589" s="9">
        <f>O589+P589+Q589</f>
        <v>2036.5</v>
      </c>
      <c r="O589" s="85"/>
      <c r="P589" s="85">
        <v>2036.5</v>
      </c>
      <c r="Q589" s="85"/>
    </row>
    <row r="590" spans="1:17" ht="63" customHeight="1">
      <c r="A590" s="111" t="s">
        <v>560</v>
      </c>
      <c r="B590" s="112" t="s">
        <v>135</v>
      </c>
      <c r="C590" s="112" t="s">
        <v>117</v>
      </c>
      <c r="D590" s="112" t="s">
        <v>559</v>
      </c>
      <c r="E590" s="112"/>
      <c r="F590" s="9">
        <f aca="true" t="shared" si="286" ref="F590:Q590">F591</f>
        <v>666.7</v>
      </c>
      <c r="G590" s="9">
        <f t="shared" si="286"/>
        <v>600</v>
      </c>
      <c r="H590" s="9">
        <f t="shared" si="286"/>
        <v>66.7</v>
      </c>
      <c r="I590" s="9">
        <f t="shared" si="286"/>
        <v>0</v>
      </c>
      <c r="J590" s="9">
        <f t="shared" si="286"/>
        <v>666.7</v>
      </c>
      <c r="K590" s="9">
        <f t="shared" si="286"/>
        <v>600</v>
      </c>
      <c r="L590" s="9">
        <f t="shared" si="286"/>
        <v>66.69999999999999</v>
      </c>
      <c r="M590" s="9">
        <f t="shared" si="286"/>
        <v>0</v>
      </c>
      <c r="N590" s="9">
        <f t="shared" si="286"/>
        <v>666.7</v>
      </c>
      <c r="O590" s="81">
        <f t="shared" si="286"/>
        <v>600</v>
      </c>
      <c r="P590" s="81">
        <f t="shared" si="286"/>
        <v>66.69999999999999</v>
      </c>
      <c r="Q590" s="81">
        <f t="shared" si="286"/>
        <v>0</v>
      </c>
    </row>
    <row r="591" spans="1:17" ht="24" customHeight="1">
      <c r="A591" s="111" t="s">
        <v>180</v>
      </c>
      <c r="B591" s="112" t="s">
        <v>135</v>
      </c>
      <c r="C591" s="112" t="s">
        <v>117</v>
      </c>
      <c r="D591" s="112" t="s">
        <v>559</v>
      </c>
      <c r="E591" s="112" t="s">
        <v>179</v>
      </c>
      <c r="F591" s="9">
        <f>G591+H591+I591</f>
        <v>666.7</v>
      </c>
      <c r="G591" s="9">
        <v>600</v>
      </c>
      <c r="H591" s="9">
        <v>66.7</v>
      </c>
      <c r="I591" s="9"/>
      <c r="J591" s="9">
        <f>K591+L591+M591</f>
        <v>666.7</v>
      </c>
      <c r="K591" s="9">
        <f>300+300</f>
        <v>600</v>
      </c>
      <c r="L591" s="9">
        <f>33.3+33.4</f>
        <v>66.69999999999999</v>
      </c>
      <c r="M591" s="9"/>
      <c r="N591" s="9">
        <f>O591+P591+Q591</f>
        <v>666.7</v>
      </c>
      <c r="O591" s="102">
        <f>300+300</f>
        <v>600</v>
      </c>
      <c r="P591" s="102">
        <f>33.3+33.4</f>
        <v>66.69999999999999</v>
      </c>
      <c r="Q591" s="85"/>
    </row>
    <row r="592" spans="1:17" ht="40.5" customHeight="1">
      <c r="A592" s="111" t="s">
        <v>438</v>
      </c>
      <c r="B592" s="112" t="s">
        <v>135</v>
      </c>
      <c r="C592" s="112" t="s">
        <v>117</v>
      </c>
      <c r="D592" s="112" t="s">
        <v>5</v>
      </c>
      <c r="E592" s="112"/>
      <c r="F592" s="9">
        <f>F593+F595</f>
        <v>50</v>
      </c>
      <c r="G592" s="9">
        <f aca="true" t="shared" si="287" ref="G592:Q592">G593+G595</f>
        <v>0</v>
      </c>
      <c r="H592" s="9">
        <f t="shared" si="287"/>
        <v>30</v>
      </c>
      <c r="I592" s="9">
        <f t="shared" si="287"/>
        <v>20</v>
      </c>
      <c r="J592" s="9">
        <f t="shared" si="287"/>
        <v>50</v>
      </c>
      <c r="K592" s="9">
        <f t="shared" si="287"/>
        <v>0</v>
      </c>
      <c r="L592" s="9">
        <f t="shared" si="287"/>
        <v>30</v>
      </c>
      <c r="M592" s="9">
        <f t="shared" si="287"/>
        <v>20</v>
      </c>
      <c r="N592" s="9">
        <f t="shared" si="287"/>
        <v>50</v>
      </c>
      <c r="O592" s="81">
        <f t="shared" si="287"/>
        <v>0</v>
      </c>
      <c r="P592" s="81">
        <f t="shared" si="287"/>
        <v>30</v>
      </c>
      <c r="Q592" s="81">
        <f t="shared" si="287"/>
        <v>20</v>
      </c>
    </row>
    <row r="593" spans="1:17" ht="27.75" customHeight="1">
      <c r="A593" s="111" t="s">
        <v>437</v>
      </c>
      <c r="B593" s="112" t="s">
        <v>135</v>
      </c>
      <c r="C593" s="112" t="s">
        <v>117</v>
      </c>
      <c r="D593" s="112" t="s">
        <v>6</v>
      </c>
      <c r="E593" s="112"/>
      <c r="F593" s="9">
        <f aca="true" t="shared" si="288" ref="F593:Q593">F594</f>
        <v>30</v>
      </c>
      <c r="G593" s="9">
        <f t="shared" si="288"/>
        <v>0</v>
      </c>
      <c r="H593" s="9">
        <f t="shared" si="288"/>
        <v>30</v>
      </c>
      <c r="I593" s="9">
        <f t="shared" si="288"/>
        <v>0</v>
      </c>
      <c r="J593" s="9">
        <f t="shared" si="288"/>
        <v>30</v>
      </c>
      <c r="K593" s="9">
        <f t="shared" si="288"/>
        <v>0</v>
      </c>
      <c r="L593" s="9">
        <f t="shared" si="288"/>
        <v>30</v>
      </c>
      <c r="M593" s="9">
        <f t="shared" si="288"/>
        <v>0</v>
      </c>
      <c r="N593" s="9">
        <f t="shared" si="288"/>
        <v>30</v>
      </c>
      <c r="O593" s="81">
        <f t="shared" si="288"/>
        <v>0</v>
      </c>
      <c r="P593" s="81">
        <f t="shared" si="288"/>
        <v>30</v>
      </c>
      <c r="Q593" s="81">
        <f t="shared" si="288"/>
        <v>0</v>
      </c>
    </row>
    <row r="594" spans="1:17" ht="27" customHeight="1">
      <c r="A594" s="111" t="s">
        <v>180</v>
      </c>
      <c r="B594" s="112" t="s">
        <v>135</v>
      </c>
      <c r="C594" s="112" t="s">
        <v>117</v>
      </c>
      <c r="D594" s="112" t="s">
        <v>6</v>
      </c>
      <c r="E594" s="112" t="s">
        <v>179</v>
      </c>
      <c r="F594" s="9">
        <f>G594+H594+I594</f>
        <v>30</v>
      </c>
      <c r="G594" s="9"/>
      <c r="H594" s="9">
        <f>30</f>
        <v>30</v>
      </c>
      <c r="I594" s="9"/>
      <c r="J594" s="9">
        <f>K594+L594+M594</f>
        <v>30</v>
      </c>
      <c r="K594" s="9"/>
      <c r="L594" s="9">
        <f>30</f>
        <v>30</v>
      </c>
      <c r="M594" s="9"/>
      <c r="N594" s="9">
        <f>O594+P594+Q594</f>
        <v>30</v>
      </c>
      <c r="O594" s="85"/>
      <c r="P594" s="85">
        <f>30</f>
        <v>30</v>
      </c>
      <c r="Q594" s="85"/>
    </row>
    <row r="595" spans="1:17" ht="78.75" customHeight="1">
      <c r="A595" s="111" t="s">
        <v>613</v>
      </c>
      <c r="B595" s="112" t="s">
        <v>135</v>
      </c>
      <c r="C595" s="112" t="s">
        <v>117</v>
      </c>
      <c r="D595" s="112" t="s">
        <v>78</v>
      </c>
      <c r="E595" s="112"/>
      <c r="F595" s="9">
        <f aca="true" t="shared" si="289" ref="F595:Q595">F596</f>
        <v>20</v>
      </c>
      <c r="G595" s="9">
        <f t="shared" si="289"/>
        <v>0</v>
      </c>
      <c r="H595" s="9">
        <f t="shared" si="289"/>
        <v>0</v>
      </c>
      <c r="I595" s="9">
        <f t="shared" si="289"/>
        <v>20</v>
      </c>
      <c r="J595" s="9">
        <f t="shared" si="289"/>
        <v>20</v>
      </c>
      <c r="K595" s="9">
        <f t="shared" si="289"/>
        <v>0</v>
      </c>
      <c r="L595" s="9">
        <f t="shared" si="289"/>
        <v>0</v>
      </c>
      <c r="M595" s="9">
        <f t="shared" si="289"/>
        <v>20</v>
      </c>
      <c r="N595" s="9">
        <f t="shared" si="289"/>
        <v>20</v>
      </c>
      <c r="O595" s="81">
        <f t="shared" si="289"/>
        <v>0</v>
      </c>
      <c r="P595" s="81">
        <f t="shared" si="289"/>
        <v>0</v>
      </c>
      <c r="Q595" s="81">
        <f t="shared" si="289"/>
        <v>20</v>
      </c>
    </row>
    <row r="596" spans="1:17" ht="21" customHeight="1">
      <c r="A596" s="111" t="s">
        <v>180</v>
      </c>
      <c r="B596" s="112" t="s">
        <v>135</v>
      </c>
      <c r="C596" s="112" t="s">
        <v>117</v>
      </c>
      <c r="D596" s="112" t="s">
        <v>78</v>
      </c>
      <c r="E596" s="112" t="s">
        <v>179</v>
      </c>
      <c r="F596" s="9">
        <f>G596+H596+I596</f>
        <v>20</v>
      </c>
      <c r="G596" s="9"/>
      <c r="H596" s="9"/>
      <c r="I596" s="9">
        <v>20</v>
      </c>
      <c r="J596" s="9">
        <f>K596+L596+M596</f>
        <v>20</v>
      </c>
      <c r="K596" s="9"/>
      <c r="L596" s="9"/>
      <c r="M596" s="9">
        <v>20</v>
      </c>
      <c r="N596" s="9">
        <f>O596+P596+Q596</f>
        <v>20</v>
      </c>
      <c r="O596" s="85"/>
      <c r="P596" s="85"/>
      <c r="Q596" s="85">
        <v>20</v>
      </c>
    </row>
    <row r="597" spans="1:17" ht="21" customHeight="1">
      <c r="A597" s="111" t="s">
        <v>4</v>
      </c>
      <c r="B597" s="112" t="s">
        <v>135</v>
      </c>
      <c r="C597" s="112" t="s">
        <v>117</v>
      </c>
      <c r="D597" s="112" t="s">
        <v>7</v>
      </c>
      <c r="E597" s="112"/>
      <c r="F597" s="9">
        <f>F598+F600</f>
        <v>560.8</v>
      </c>
      <c r="G597" s="9">
        <f aca="true" t="shared" si="290" ref="G597:Q597">G598+G600</f>
        <v>0</v>
      </c>
      <c r="H597" s="9">
        <f t="shared" si="290"/>
        <v>353.3</v>
      </c>
      <c r="I597" s="9">
        <f t="shared" si="290"/>
        <v>207.5</v>
      </c>
      <c r="J597" s="9">
        <f t="shared" si="290"/>
        <v>560.8</v>
      </c>
      <c r="K597" s="9">
        <f t="shared" si="290"/>
        <v>0</v>
      </c>
      <c r="L597" s="9">
        <f t="shared" si="290"/>
        <v>353.3</v>
      </c>
      <c r="M597" s="9">
        <f t="shared" si="290"/>
        <v>207.5</v>
      </c>
      <c r="N597" s="9">
        <f t="shared" si="290"/>
        <v>560.8</v>
      </c>
      <c r="O597" s="81">
        <f t="shared" si="290"/>
        <v>0</v>
      </c>
      <c r="P597" s="81">
        <f t="shared" si="290"/>
        <v>353.3</v>
      </c>
      <c r="Q597" s="81">
        <f t="shared" si="290"/>
        <v>207.5</v>
      </c>
    </row>
    <row r="598" spans="1:17" ht="22.5" customHeight="1">
      <c r="A598" s="111" t="s">
        <v>437</v>
      </c>
      <c r="B598" s="112" t="s">
        <v>135</v>
      </c>
      <c r="C598" s="112" t="s">
        <v>117</v>
      </c>
      <c r="D598" s="112" t="s">
        <v>8</v>
      </c>
      <c r="E598" s="112"/>
      <c r="F598" s="9">
        <f aca="true" t="shared" si="291" ref="F598:Q598">F599</f>
        <v>353.3</v>
      </c>
      <c r="G598" s="9">
        <f t="shared" si="291"/>
        <v>0</v>
      </c>
      <c r="H598" s="9">
        <f t="shared" si="291"/>
        <v>353.3</v>
      </c>
      <c r="I598" s="9">
        <f t="shared" si="291"/>
        <v>0</v>
      </c>
      <c r="J598" s="9">
        <f t="shared" si="291"/>
        <v>353.3</v>
      </c>
      <c r="K598" s="9">
        <f t="shared" si="291"/>
        <v>0</v>
      </c>
      <c r="L598" s="9">
        <f t="shared" si="291"/>
        <v>353.3</v>
      </c>
      <c r="M598" s="9">
        <f t="shared" si="291"/>
        <v>0</v>
      </c>
      <c r="N598" s="9">
        <f t="shared" si="291"/>
        <v>353.3</v>
      </c>
      <c r="O598" s="81">
        <f t="shared" si="291"/>
        <v>0</v>
      </c>
      <c r="P598" s="81">
        <f t="shared" si="291"/>
        <v>353.3</v>
      </c>
      <c r="Q598" s="81">
        <f t="shared" si="291"/>
        <v>0</v>
      </c>
    </row>
    <row r="599" spans="1:17" ht="18.75">
      <c r="A599" s="111" t="s">
        <v>180</v>
      </c>
      <c r="B599" s="112" t="s">
        <v>135</v>
      </c>
      <c r="C599" s="112" t="s">
        <v>117</v>
      </c>
      <c r="D599" s="112" t="s">
        <v>8</v>
      </c>
      <c r="E599" s="112" t="s">
        <v>179</v>
      </c>
      <c r="F599" s="9">
        <f>G599+H599+I599</f>
        <v>353.3</v>
      </c>
      <c r="G599" s="9"/>
      <c r="H599" s="9">
        <f>253.3+100</f>
        <v>353.3</v>
      </c>
      <c r="I599" s="9"/>
      <c r="J599" s="9">
        <f>K599+L599+M599</f>
        <v>353.3</v>
      </c>
      <c r="K599" s="9"/>
      <c r="L599" s="9">
        <f>253.3+100</f>
        <v>353.3</v>
      </c>
      <c r="M599" s="9"/>
      <c r="N599" s="9">
        <f>O599+P599+Q599</f>
        <v>353.3</v>
      </c>
      <c r="O599" s="81"/>
      <c r="P599" s="81">
        <f>253.3+100</f>
        <v>353.3</v>
      </c>
      <c r="Q599" s="81"/>
    </row>
    <row r="600" spans="1:17" ht="78.75" customHeight="1">
      <c r="A600" s="111" t="s">
        <v>613</v>
      </c>
      <c r="B600" s="112" t="s">
        <v>135</v>
      </c>
      <c r="C600" s="112" t="s">
        <v>117</v>
      </c>
      <c r="D600" s="112" t="s">
        <v>439</v>
      </c>
      <c r="E600" s="112"/>
      <c r="F600" s="9">
        <f aca="true" t="shared" si="292" ref="F600:Q600">F601</f>
        <v>207.5</v>
      </c>
      <c r="G600" s="9">
        <f t="shared" si="292"/>
        <v>0</v>
      </c>
      <c r="H600" s="9">
        <f t="shared" si="292"/>
        <v>0</v>
      </c>
      <c r="I600" s="9">
        <f t="shared" si="292"/>
        <v>207.5</v>
      </c>
      <c r="J600" s="9">
        <f t="shared" si="292"/>
        <v>207.5</v>
      </c>
      <c r="K600" s="9">
        <f t="shared" si="292"/>
        <v>0</v>
      </c>
      <c r="L600" s="9">
        <f t="shared" si="292"/>
        <v>0</v>
      </c>
      <c r="M600" s="9">
        <f t="shared" si="292"/>
        <v>207.5</v>
      </c>
      <c r="N600" s="9">
        <f t="shared" si="292"/>
        <v>207.5</v>
      </c>
      <c r="O600" s="81">
        <f t="shared" si="292"/>
        <v>0</v>
      </c>
      <c r="P600" s="81">
        <f t="shared" si="292"/>
        <v>0</v>
      </c>
      <c r="Q600" s="81">
        <f t="shared" si="292"/>
        <v>207.5</v>
      </c>
    </row>
    <row r="601" spans="1:17" ht="18.75">
      <c r="A601" s="111" t="s">
        <v>180</v>
      </c>
      <c r="B601" s="112" t="s">
        <v>135</v>
      </c>
      <c r="C601" s="112" t="s">
        <v>117</v>
      </c>
      <c r="D601" s="112" t="s">
        <v>439</v>
      </c>
      <c r="E601" s="112" t="s">
        <v>179</v>
      </c>
      <c r="F601" s="9">
        <f>G601+H601+I601</f>
        <v>207.5</v>
      </c>
      <c r="G601" s="9"/>
      <c r="H601" s="9"/>
      <c r="I601" s="9">
        <f>97.5+110</f>
        <v>207.5</v>
      </c>
      <c r="J601" s="9">
        <f>K601+L601+M601</f>
        <v>207.5</v>
      </c>
      <c r="K601" s="9"/>
      <c r="L601" s="9"/>
      <c r="M601" s="9">
        <f>97.5+110</f>
        <v>207.5</v>
      </c>
      <c r="N601" s="9">
        <f>O601+P601+Q601</f>
        <v>207.5</v>
      </c>
      <c r="O601" s="81"/>
      <c r="P601" s="81"/>
      <c r="Q601" s="81">
        <f>97.5+110</f>
        <v>207.5</v>
      </c>
    </row>
    <row r="602" spans="1:17" ht="36.75" customHeight="1">
      <c r="A602" s="111" t="s">
        <v>441</v>
      </c>
      <c r="B602" s="112" t="s">
        <v>135</v>
      </c>
      <c r="C602" s="112" t="s">
        <v>117</v>
      </c>
      <c r="D602" s="112" t="s">
        <v>77</v>
      </c>
      <c r="E602" s="112"/>
      <c r="F602" s="9">
        <f>F603</f>
        <v>152.1</v>
      </c>
      <c r="G602" s="9">
        <f aca="true" t="shared" si="293" ref="G602:Q603">G603</f>
        <v>0</v>
      </c>
      <c r="H602" s="9">
        <f t="shared" si="293"/>
        <v>152.1</v>
      </c>
      <c r="I602" s="9">
        <f t="shared" si="293"/>
        <v>0</v>
      </c>
      <c r="J602" s="9">
        <f t="shared" si="293"/>
        <v>152.1</v>
      </c>
      <c r="K602" s="9">
        <f t="shared" si="293"/>
        <v>0</v>
      </c>
      <c r="L602" s="9">
        <f t="shared" si="293"/>
        <v>152.1</v>
      </c>
      <c r="M602" s="9">
        <f t="shared" si="293"/>
        <v>0</v>
      </c>
      <c r="N602" s="9">
        <f t="shared" si="293"/>
        <v>152.1</v>
      </c>
      <c r="O602" s="81">
        <f t="shared" si="293"/>
        <v>0</v>
      </c>
      <c r="P602" s="81">
        <f t="shared" si="293"/>
        <v>152.1</v>
      </c>
      <c r="Q602" s="81">
        <f t="shared" si="293"/>
        <v>0</v>
      </c>
    </row>
    <row r="603" spans="1:17" ht="20.25" customHeight="1">
      <c r="A603" s="111" t="s">
        <v>437</v>
      </c>
      <c r="B603" s="112" t="s">
        <v>135</v>
      </c>
      <c r="C603" s="112" t="s">
        <v>117</v>
      </c>
      <c r="D603" s="112" t="s">
        <v>440</v>
      </c>
      <c r="E603" s="112"/>
      <c r="F603" s="9">
        <f>F604</f>
        <v>152.1</v>
      </c>
      <c r="G603" s="9">
        <f t="shared" si="293"/>
        <v>0</v>
      </c>
      <c r="H603" s="9">
        <f t="shared" si="293"/>
        <v>152.1</v>
      </c>
      <c r="I603" s="9">
        <f t="shared" si="293"/>
        <v>0</v>
      </c>
      <c r="J603" s="9">
        <f t="shared" si="293"/>
        <v>152.1</v>
      </c>
      <c r="K603" s="9">
        <f t="shared" si="293"/>
        <v>0</v>
      </c>
      <c r="L603" s="9">
        <f t="shared" si="293"/>
        <v>152.1</v>
      </c>
      <c r="M603" s="9">
        <f t="shared" si="293"/>
        <v>0</v>
      </c>
      <c r="N603" s="9">
        <f t="shared" si="293"/>
        <v>152.1</v>
      </c>
      <c r="O603" s="81">
        <f t="shared" si="293"/>
        <v>0</v>
      </c>
      <c r="P603" s="81">
        <f t="shared" si="293"/>
        <v>152.1</v>
      </c>
      <c r="Q603" s="81">
        <f t="shared" si="293"/>
        <v>0</v>
      </c>
    </row>
    <row r="604" spans="1:17" ht="42.75" customHeight="1">
      <c r="A604" s="111" t="s">
        <v>87</v>
      </c>
      <c r="B604" s="112" t="s">
        <v>135</v>
      </c>
      <c r="C604" s="112" t="s">
        <v>117</v>
      </c>
      <c r="D604" s="112" t="s">
        <v>440</v>
      </c>
      <c r="E604" s="112" t="s">
        <v>168</v>
      </c>
      <c r="F604" s="9">
        <f>G604+H604+I604</f>
        <v>152.1</v>
      </c>
      <c r="G604" s="9"/>
      <c r="H604" s="9">
        <v>152.1</v>
      </c>
      <c r="I604" s="9"/>
      <c r="J604" s="9">
        <f>K604+L604+M604</f>
        <v>152.1</v>
      </c>
      <c r="K604" s="9"/>
      <c r="L604" s="9">
        <v>152.1</v>
      </c>
      <c r="M604" s="9"/>
      <c r="N604" s="9">
        <f>O604+P604+Q604</f>
        <v>152.1</v>
      </c>
      <c r="O604" s="85"/>
      <c r="P604" s="85">
        <v>152.1</v>
      </c>
      <c r="Q604" s="85"/>
    </row>
    <row r="605" spans="1:17" ht="22.5" customHeight="1">
      <c r="A605" s="111" t="s">
        <v>76</v>
      </c>
      <c r="B605" s="112" t="s">
        <v>135</v>
      </c>
      <c r="C605" s="112" t="s">
        <v>117</v>
      </c>
      <c r="D605" s="112" t="s">
        <v>442</v>
      </c>
      <c r="E605" s="112"/>
      <c r="F605" s="9">
        <f>F606+F608+F610</f>
        <v>51230.4</v>
      </c>
      <c r="G605" s="9">
        <f aca="true" t="shared" si="294" ref="G605:N605">G606+G608+G610</f>
        <v>50000</v>
      </c>
      <c r="H605" s="9">
        <f t="shared" si="294"/>
        <v>1060.4</v>
      </c>
      <c r="I605" s="9">
        <f t="shared" si="294"/>
        <v>170</v>
      </c>
      <c r="J605" s="9">
        <f t="shared" si="294"/>
        <v>210</v>
      </c>
      <c r="K605" s="9">
        <f t="shared" si="294"/>
        <v>0</v>
      </c>
      <c r="L605" s="9">
        <f t="shared" si="294"/>
        <v>40</v>
      </c>
      <c r="M605" s="9">
        <f t="shared" si="294"/>
        <v>170</v>
      </c>
      <c r="N605" s="9">
        <f t="shared" si="294"/>
        <v>210</v>
      </c>
      <c r="O605" s="81">
        <f>O606+O608</f>
        <v>0</v>
      </c>
      <c r="P605" s="81">
        <f>P606+P608</f>
        <v>40</v>
      </c>
      <c r="Q605" s="81">
        <f>Q606+Q608</f>
        <v>170</v>
      </c>
    </row>
    <row r="606" spans="1:17" ht="21" customHeight="1">
      <c r="A606" s="111" t="s">
        <v>437</v>
      </c>
      <c r="B606" s="112" t="s">
        <v>135</v>
      </c>
      <c r="C606" s="112" t="s">
        <v>117</v>
      </c>
      <c r="D606" s="112" t="s">
        <v>581</v>
      </c>
      <c r="E606" s="112"/>
      <c r="F606" s="9">
        <f aca="true" t="shared" si="295" ref="F606:Q606">F607</f>
        <v>40</v>
      </c>
      <c r="G606" s="9">
        <f t="shared" si="295"/>
        <v>0</v>
      </c>
      <c r="H606" s="9">
        <f t="shared" si="295"/>
        <v>40</v>
      </c>
      <c r="I606" s="9">
        <f t="shared" si="295"/>
        <v>0</v>
      </c>
      <c r="J606" s="9">
        <f t="shared" si="295"/>
        <v>40</v>
      </c>
      <c r="K606" s="9">
        <f t="shared" si="295"/>
        <v>0</v>
      </c>
      <c r="L606" s="9">
        <f t="shared" si="295"/>
        <v>40</v>
      </c>
      <c r="M606" s="9">
        <f t="shared" si="295"/>
        <v>0</v>
      </c>
      <c r="N606" s="9">
        <f t="shared" si="295"/>
        <v>40</v>
      </c>
      <c r="O606" s="81">
        <f t="shared" si="295"/>
        <v>0</v>
      </c>
      <c r="P606" s="81">
        <f t="shared" si="295"/>
        <v>40</v>
      </c>
      <c r="Q606" s="81">
        <f t="shared" si="295"/>
        <v>0</v>
      </c>
    </row>
    <row r="607" spans="1:17" ht="18.75">
      <c r="A607" s="111" t="s">
        <v>180</v>
      </c>
      <c r="B607" s="112" t="s">
        <v>135</v>
      </c>
      <c r="C607" s="112" t="s">
        <v>117</v>
      </c>
      <c r="D607" s="112" t="s">
        <v>581</v>
      </c>
      <c r="E607" s="112" t="s">
        <v>179</v>
      </c>
      <c r="F607" s="9">
        <f>G607+H607+I607</f>
        <v>40</v>
      </c>
      <c r="G607" s="9"/>
      <c r="H607" s="9">
        <v>40</v>
      </c>
      <c r="I607" s="9"/>
      <c r="J607" s="9">
        <f>K607+L607+M607</f>
        <v>40</v>
      </c>
      <c r="K607" s="9"/>
      <c r="L607" s="9">
        <v>40</v>
      </c>
      <c r="M607" s="9"/>
      <c r="N607" s="9">
        <f>O607+P607+Q607</f>
        <v>40</v>
      </c>
      <c r="O607" s="81"/>
      <c r="P607" s="81">
        <v>40</v>
      </c>
      <c r="Q607" s="94"/>
    </row>
    <row r="608" spans="1:17" ht="76.5" customHeight="1">
      <c r="A608" s="111" t="s">
        <v>613</v>
      </c>
      <c r="B608" s="112" t="s">
        <v>135</v>
      </c>
      <c r="C608" s="112" t="s">
        <v>117</v>
      </c>
      <c r="D608" s="112" t="s">
        <v>443</v>
      </c>
      <c r="E608" s="112"/>
      <c r="F608" s="9">
        <f aca="true" t="shared" si="296" ref="F608:Q608">F609</f>
        <v>170</v>
      </c>
      <c r="G608" s="9">
        <f t="shared" si="296"/>
        <v>0</v>
      </c>
      <c r="H608" s="9">
        <f t="shared" si="296"/>
        <v>0</v>
      </c>
      <c r="I608" s="9">
        <f t="shared" si="296"/>
        <v>170</v>
      </c>
      <c r="J608" s="9">
        <f t="shared" si="296"/>
        <v>170</v>
      </c>
      <c r="K608" s="9">
        <f t="shared" si="296"/>
        <v>0</v>
      </c>
      <c r="L608" s="9">
        <f t="shared" si="296"/>
        <v>0</v>
      </c>
      <c r="M608" s="9">
        <f t="shared" si="296"/>
        <v>170</v>
      </c>
      <c r="N608" s="9">
        <f t="shared" si="296"/>
        <v>170</v>
      </c>
      <c r="O608" s="81">
        <f t="shared" si="296"/>
        <v>0</v>
      </c>
      <c r="P608" s="81">
        <f t="shared" si="296"/>
        <v>0</v>
      </c>
      <c r="Q608" s="81">
        <f t="shared" si="296"/>
        <v>170</v>
      </c>
    </row>
    <row r="609" spans="1:17" ht="18.75">
      <c r="A609" s="111" t="s">
        <v>180</v>
      </c>
      <c r="B609" s="112" t="s">
        <v>135</v>
      </c>
      <c r="C609" s="112" t="s">
        <v>117</v>
      </c>
      <c r="D609" s="112" t="s">
        <v>443</v>
      </c>
      <c r="E609" s="112" t="s">
        <v>179</v>
      </c>
      <c r="F609" s="9">
        <f>G609+H609+I609</f>
        <v>170</v>
      </c>
      <c r="G609" s="9"/>
      <c r="H609" s="9"/>
      <c r="I609" s="9">
        <f>120+50</f>
        <v>170</v>
      </c>
      <c r="J609" s="9">
        <f>K609+L609+M609</f>
        <v>170</v>
      </c>
      <c r="K609" s="9"/>
      <c r="L609" s="9"/>
      <c r="M609" s="9">
        <v>170</v>
      </c>
      <c r="N609" s="9">
        <f>O609+P609+Q609</f>
        <v>170</v>
      </c>
      <c r="O609" s="81"/>
      <c r="P609" s="81"/>
      <c r="Q609" s="81">
        <v>170</v>
      </c>
    </row>
    <row r="610" spans="1:17" ht="56.25">
      <c r="A610" s="140" t="s">
        <v>631</v>
      </c>
      <c r="B610" s="112" t="s">
        <v>135</v>
      </c>
      <c r="C610" s="112" t="s">
        <v>117</v>
      </c>
      <c r="D610" s="112" t="s">
        <v>670</v>
      </c>
      <c r="E610" s="112"/>
      <c r="F610" s="9">
        <f>F611</f>
        <v>51020.4</v>
      </c>
      <c r="G610" s="9">
        <f>G611</f>
        <v>50000</v>
      </c>
      <c r="H610" s="9">
        <f>H611</f>
        <v>1020.4</v>
      </c>
      <c r="I610" s="9"/>
      <c r="J610" s="9"/>
      <c r="K610" s="9"/>
      <c r="L610" s="9"/>
      <c r="M610" s="9"/>
      <c r="N610" s="9"/>
      <c r="O610" s="81"/>
      <c r="P610" s="81"/>
      <c r="Q610" s="81"/>
    </row>
    <row r="611" spans="1:17" ht="18.75">
      <c r="A611" s="111" t="s">
        <v>180</v>
      </c>
      <c r="B611" s="112" t="s">
        <v>135</v>
      </c>
      <c r="C611" s="112" t="s">
        <v>117</v>
      </c>
      <c r="D611" s="112" t="s">
        <v>670</v>
      </c>
      <c r="E611" s="112" t="s">
        <v>179</v>
      </c>
      <c r="F611" s="9">
        <f>G611+H611+I611</f>
        <v>51020.4</v>
      </c>
      <c r="G611" s="9">
        <v>50000</v>
      </c>
      <c r="H611" s="9">
        <v>1020.4</v>
      </c>
      <c r="I611" s="9"/>
      <c r="J611" s="9"/>
      <c r="K611" s="9"/>
      <c r="L611" s="9"/>
      <c r="M611" s="9"/>
      <c r="N611" s="9"/>
      <c r="O611" s="81"/>
      <c r="P611" s="81"/>
      <c r="Q611" s="81"/>
    </row>
    <row r="612" spans="1:17" ht="39" customHeight="1">
      <c r="A612" s="111" t="s">
        <v>461</v>
      </c>
      <c r="B612" s="112" t="s">
        <v>135</v>
      </c>
      <c r="C612" s="112" t="s">
        <v>117</v>
      </c>
      <c r="D612" s="112" t="s">
        <v>266</v>
      </c>
      <c r="E612" s="112"/>
      <c r="F612" s="9">
        <f aca="true" t="shared" si="297" ref="F612:Q614">F613</f>
        <v>1076.9</v>
      </c>
      <c r="G612" s="9">
        <f t="shared" si="297"/>
        <v>0</v>
      </c>
      <c r="H612" s="9">
        <f t="shared" si="297"/>
        <v>1076.9</v>
      </c>
      <c r="I612" s="9">
        <f t="shared" si="297"/>
        <v>0</v>
      </c>
      <c r="J612" s="9">
        <f t="shared" si="297"/>
        <v>1076.9</v>
      </c>
      <c r="K612" s="9">
        <f t="shared" si="297"/>
        <v>0</v>
      </c>
      <c r="L612" s="9">
        <f t="shared" si="297"/>
        <v>1076.9</v>
      </c>
      <c r="M612" s="9">
        <f t="shared" si="297"/>
        <v>0</v>
      </c>
      <c r="N612" s="9">
        <f t="shared" si="297"/>
        <v>1076.9</v>
      </c>
      <c r="O612" s="81">
        <f t="shared" si="297"/>
        <v>0</v>
      </c>
      <c r="P612" s="81">
        <f t="shared" si="297"/>
        <v>1076.9</v>
      </c>
      <c r="Q612" s="81">
        <f t="shared" si="297"/>
        <v>0</v>
      </c>
    </row>
    <row r="613" spans="1:17" ht="21" customHeight="1">
      <c r="A613" s="138" t="s">
        <v>18</v>
      </c>
      <c r="B613" s="112" t="s">
        <v>135</v>
      </c>
      <c r="C613" s="112" t="s">
        <v>117</v>
      </c>
      <c r="D613" s="112" t="s">
        <v>267</v>
      </c>
      <c r="E613" s="112"/>
      <c r="F613" s="9">
        <f>F614</f>
        <v>1076.9</v>
      </c>
      <c r="G613" s="9">
        <f t="shared" si="297"/>
        <v>0</v>
      </c>
      <c r="H613" s="9">
        <f t="shared" si="297"/>
        <v>1076.9</v>
      </c>
      <c r="I613" s="9">
        <f t="shared" si="297"/>
        <v>0</v>
      </c>
      <c r="J613" s="9">
        <f t="shared" si="297"/>
        <v>1076.9</v>
      </c>
      <c r="K613" s="9">
        <f t="shared" si="297"/>
        <v>0</v>
      </c>
      <c r="L613" s="9">
        <f t="shared" si="297"/>
        <v>1076.9</v>
      </c>
      <c r="M613" s="9">
        <f t="shared" si="297"/>
        <v>0</v>
      </c>
      <c r="N613" s="9">
        <f t="shared" si="297"/>
        <v>1076.9</v>
      </c>
      <c r="O613" s="81">
        <f t="shared" si="297"/>
        <v>0</v>
      </c>
      <c r="P613" s="81">
        <f t="shared" si="297"/>
        <v>1076.9</v>
      </c>
      <c r="Q613" s="81">
        <f t="shared" si="297"/>
        <v>0</v>
      </c>
    </row>
    <row r="614" spans="1:17" ht="39" customHeight="1">
      <c r="A614" s="111" t="s">
        <v>52</v>
      </c>
      <c r="B614" s="112" t="s">
        <v>135</v>
      </c>
      <c r="C614" s="112" t="s">
        <v>117</v>
      </c>
      <c r="D614" s="112" t="s">
        <v>53</v>
      </c>
      <c r="E614" s="112"/>
      <c r="F614" s="9">
        <f t="shared" si="297"/>
        <v>1076.9</v>
      </c>
      <c r="G614" s="9">
        <f t="shared" si="297"/>
        <v>0</v>
      </c>
      <c r="H614" s="9">
        <f t="shared" si="297"/>
        <v>1076.9</v>
      </c>
      <c r="I614" s="9">
        <f t="shared" si="297"/>
        <v>0</v>
      </c>
      <c r="J614" s="9">
        <f t="shared" si="297"/>
        <v>1076.9</v>
      </c>
      <c r="K614" s="9">
        <f t="shared" si="297"/>
        <v>0</v>
      </c>
      <c r="L614" s="9">
        <f t="shared" si="297"/>
        <v>1076.9</v>
      </c>
      <c r="M614" s="9">
        <f t="shared" si="297"/>
        <v>0</v>
      </c>
      <c r="N614" s="9">
        <f t="shared" si="297"/>
        <v>1076.9</v>
      </c>
      <c r="O614" s="81">
        <f t="shared" si="297"/>
        <v>0</v>
      </c>
      <c r="P614" s="81">
        <f t="shared" si="297"/>
        <v>1076.9</v>
      </c>
      <c r="Q614" s="81">
        <f t="shared" si="297"/>
        <v>0</v>
      </c>
    </row>
    <row r="615" spans="1:17" ht="18" customHeight="1">
      <c r="A615" s="111" t="s">
        <v>141</v>
      </c>
      <c r="B615" s="112" t="s">
        <v>135</v>
      </c>
      <c r="C615" s="112" t="s">
        <v>117</v>
      </c>
      <c r="D615" s="112" t="s">
        <v>54</v>
      </c>
      <c r="E615" s="112"/>
      <c r="F615" s="9">
        <f aca="true" t="shared" si="298" ref="F615:Q615">F616</f>
        <v>1076.9</v>
      </c>
      <c r="G615" s="9">
        <f t="shared" si="298"/>
        <v>0</v>
      </c>
      <c r="H615" s="9">
        <f t="shared" si="298"/>
        <v>1076.9</v>
      </c>
      <c r="I615" s="9">
        <f t="shared" si="298"/>
        <v>0</v>
      </c>
      <c r="J615" s="9">
        <f t="shared" si="298"/>
        <v>1076.9</v>
      </c>
      <c r="K615" s="9">
        <f t="shared" si="298"/>
        <v>0</v>
      </c>
      <c r="L615" s="9">
        <f t="shared" si="298"/>
        <v>1076.9</v>
      </c>
      <c r="M615" s="9">
        <f t="shared" si="298"/>
        <v>0</v>
      </c>
      <c r="N615" s="9">
        <f t="shared" si="298"/>
        <v>1076.9</v>
      </c>
      <c r="O615" s="81">
        <f t="shared" si="298"/>
        <v>0</v>
      </c>
      <c r="P615" s="81">
        <f t="shared" si="298"/>
        <v>1076.9</v>
      </c>
      <c r="Q615" s="81">
        <f t="shared" si="298"/>
        <v>0</v>
      </c>
    </row>
    <row r="616" spans="1:17" ht="18.75">
      <c r="A616" s="111" t="s">
        <v>180</v>
      </c>
      <c r="B616" s="112" t="s">
        <v>135</v>
      </c>
      <c r="C616" s="112" t="s">
        <v>117</v>
      </c>
      <c r="D616" s="112" t="s">
        <v>54</v>
      </c>
      <c r="E616" s="112" t="s">
        <v>179</v>
      </c>
      <c r="F616" s="9">
        <f>G616+H616+I616</f>
        <v>1076.9</v>
      </c>
      <c r="G616" s="9"/>
      <c r="H616" s="9">
        <v>1076.9</v>
      </c>
      <c r="I616" s="9"/>
      <c r="J616" s="9">
        <f>K616+L616+M616</f>
        <v>1076.9</v>
      </c>
      <c r="K616" s="9"/>
      <c r="L616" s="9">
        <v>1076.9</v>
      </c>
      <c r="M616" s="9"/>
      <c r="N616" s="9">
        <f>O616+P616+Q616</f>
        <v>1076.9</v>
      </c>
      <c r="O616" s="91"/>
      <c r="P616" s="81">
        <v>1076.9</v>
      </c>
      <c r="Q616" s="91"/>
    </row>
    <row r="617" spans="1:17" ht="39" customHeight="1">
      <c r="A617" s="87" t="s">
        <v>467</v>
      </c>
      <c r="B617" s="82" t="s">
        <v>138</v>
      </c>
      <c r="C617" s="82" t="s">
        <v>374</v>
      </c>
      <c r="D617" s="89"/>
      <c r="E617" s="82"/>
      <c r="F617" s="11">
        <f aca="true" t="shared" si="299" ref="F617:Q617">F618+F625</f>
        <v>55975.7</v>
      </c>
      <c r="G617" s="11">
        <f t="shared" si="299"/>
        <v>4274.3</v>
      </c>
      <c r="H617" s="11">
        <f t="shared" si="299"/>
        <v>51701.4</v>
      </c>
      <c r="I617" s="11">
        <f t="shared" si="299"/>
        <v>0</v>
      </c>
      <c r="J617" s="11">
        <f t="shared" si="299"/>
        <v>57088.5</v>
      </c>
      <c r="K617" s="11">
        <f t="shared" si="299"/>
        <v>4088.6</v>
      </c>
      <c r="L617" s="11">
        <f t="shared" si="299"/>
        <v>52999.9</v>
      </c>
      <c r="M617" s="11">
        <f t="shared" si="299"/>
        <v>0</v>
      </c>
      <c r="N617" s="11">
        <f t="shared" si="299"/>
        <v>57853.7</v>
      </c>
      <c r="O617" s="81">
        <f t="shared" si="299"/>
        <v>4328.7</v>
      </c>
      <c r="P617" s="81">
        <f t="shared" si="299"/>
        <v>53525</v>
      </c>
      <c r="Q617" s="81">
        <f t="shared" si="299"/>
        <v>0</v>
      </c>
    </row>
    <row r="618" spans="1:17" ht="41.25" customHeight="1">
      <c r="A618" s="147" t="s">
        <v>205</v>
      </c>
      <c r="B618" s="82" t="s">
        <v>138</v>
      </c>
      <c r="C618" s="82" t="s">
        <v>113</v>
      </c>
      <c r="D618" s="89"/>
      <c r="E618" s="82"/>
      <c r="F618" s="11">
        <f aca="true" t="shared" si="300" ref="F618:Q619">F619</f>
        <v>18227.8</v>
      </c>
      <c r="G618" s="11">
        <f t="shared" si="300"/>
        <v>4274.3</v>
      </c>
      <c r="H618" s="11">
        <f t="shared" si="300"/>
        <v>13953.5</v>
      </c>
      <c r="I618" s="11">
        <f t="shared" si="300"/>
        <v>0</v>
      </c>
      <c r="J618" s="11">
        <f t="shared" si="300"/>
        <v>18899.7</v>
      </c>
      <c r="K618" s="11">
        <f t="shared" si="300"/>
        <v>4088.6</v>
      </c>
      <c r="L618" s="11">
        <f t="shared" si="300"/>
        <v>14811.1</v>
      </c>
      <c r="M618" s="11">
        <f t="shared" si="300"/>
        <v>0</v>
      </c>
      <c r="N618" s="11">
        <f t="shared" si="300"/>
        <v>18262.7</v>
      </c>
      <c r="O618" s="81">
        <f t="shared" si="300"/>
        <v>4328.7</v>
      </c>
      <c r="P618" s="81">
        <f t="shared" si="300"/>
        <v>13934</v>
      </c>
      <c r="Q618" s="81">
        <f t="shared" si="300"/>
        <v>0</v>
      </c>
    </row>
    <row r="619" spans="1:17" ht="38.25" customHeight="1">
      <c r="A619" s="111" t="s">
        <v>445</v>
      </c>
      <c r="B619" s="112" t="s">
        <v>138</v>
      </c>
      <c r="C619" s="112" t="s">
        <v>113</v>
      </c>
      <c r="D619" s="113" t="s">
        <v>260</v>
      </c>
      <c r="E619" s="112"/>
      <c r="F619" s="9">
        <f t="shared" si="300"/>
        <v>18227.8</v>
      </c>
      <c r="G619" s="9">
        <f t="shared" si="300"/>
        <v>4274.3</v>
      </c>
      <c r="H619" s="9">
        <f t="shared" si="300"/>
        <v>13953.5</v>
      </c>
      <c r="I619" s="9">
        <f t="shared" si="300"/>
        <v>0</v>
      </c>
      <c r="J619" s="9">
        <f t="shared" si="300"/>
        <v>18899.7</v>
      </c>
      <c r="K619" s="9">
        <f t="shared" si="300"/>
        <v>4088.6</v>
      </c>
      <c r="L619" s="9">
        <f t="shared" si="300"/>
        <v>14811.1</v>
      </c>
      <c r="M619" s="9">
        <f t="shared" si="300"/>
        <v>0</v>
      </c>
      <c r="N619" s="9">
        <f t="shared" si="300"/>
        <v>18262.7</v>
      </c>
      <c r="O619" s="81">
        <f t="shared" si="300"/>
        <v>4328.7</v>
      </c>
      <c r="P619" s="81">
        <f t="shared" si="300"/>
        <v>13934</v>
      </c>
      <c r="Q619" s="81">
        <f t="shared" si="300"/>
        <v>0</v>
      </c>
    </row>
    <row r="620" spans="1:17" ht="39.75" customHeight="1">
      <c r="A620" s="111" t="s">
        <v>263</v>
      </c>
      <c r="B620" s="112" t="s">
        <v>138</v>
      </c>
      <c r="C620" s="112" t="s">
        <v>113</v>
      </c>
      <c r="D620" s="113" t="s">
        <v>446</v>
      </c>
      <c r="E620" s="112"/>
      <c r="F620" s="9">
        <f aca="true" t="shared" si="301" ref="F620:Q620">F621+F623</f>
        <v>18227.8</v>
      </c>
      <c r="G620" s="9">
        <f t="shared" si="301"/>
        <v>4274.3</v>
      </c>
      <c r="H620" s="9">
        <f t="shared" si="301"/>
        <v>13953.5</v>
      </c>
      <c r="I620" s="9">
        <f t="shared" si="301"/>
        <v>0</v>
      </c>
      <c r="J620" s="9">
        <f t="shared" si="301"/>
        <v>18899.7</v>
      </c>
      <c r="K620" s="9">
        <f t="shared" si="301"/>
        <v>4088.6</v>
      </c>
      <c r="L620" s="9">
        <f t="shared" si="301"/>
        <v>14811.1</v>
      </c>
      <c r="M620" s="9">
        <f t="shared" si="301"/>
        <v>0</v>
      </c>
      <c r="N620" s="9">
        <f t="shared" si="301"/>
        <v>18262.7</v>
      </c>
      <c r="O620" s="81">
        <f t="shared" si="301"/>
        <v>4328.7</v>
      </c>
      <c r="P620" s="81">
        <f t="shared" si="301"/>
        <v>13934</v>
      </c>
      <c r="Q620" s="81">
        <f t="shared" si="301"/>
        <v>0</v>
      </c>
    </row>
    <row r="621" spans="1:17" ht="39.75" customHeight="1">
      <c r="A621" s="148" t="s">
        <v>448</v>
      </c>
      <c r="B621" s="112" t="s">
        <v>138</v>
      </c>
      <c r="C621" s="112" t="s">
        <v>113</v>
      </c>
      <c r="D621" s="113" t="s">
        <v>447</v>
      </c>
      <c r="E621" s="112"/>
      <c r="F621" s="9">
        <f aca="true" t="shared" si="302" ref="F621:Q621">F622</f>
        <v>13953.5</v>
      </c>
      <c r="G621" s="9">
        <f t="shared" si="302"/>
        <v>0</v>
      </c>
      <c r="H621" s="9">
        <f t="shared" si="302"/>
        <v>13953.5</v>
      </c>
      <c r="I621" s="9">
        <f t="shared" si="302"/>
        <v>0</v>
      </c>
      <c r="J621" s="9">
        <f t="shared" si="302"/>
        <v>14811.1</v>
      </c>
      <c r="K621" s="9">
        <f t="shared" si="302"/>
        <v>0</v>
      </c>
      <c r="L621" s="9">
        <f t="shared" si="302"/>
        <v>14811.1</v>
      </c>
      <c r="M621" s="9">
        <f t="shared" si="302"/>
        <v>0</v>
      </c>
      <c r="N621" s="9">
        <f t="shared" si="302"/>
        <v>13934</v>
      </c>
      <c r="O621" s="81">
        <f t="shared" si="302"/>
        <v>0</v>
      </c>
      <c r="P621" s="81">
        <f t="shared" si="302"/>
        <v>13934</v>
      </c>
      <c r="Q621" s="81">
        <f t="shared" si="302"/>
        <v>0</v>
      </c>
    </row>
    <row r="622" spans="1:17" ht="18.75">
      <c r="A622" s="111" t="s">
        <v>183</v>
      </c>
      <c r="B622" s="112" t="s">
        <v>138</v>
      </c>
      <c r="C622" s="112" t="s">
        <v>113</v>
      </c>
      <c r="D622" s="113" t="s">
        <v>447</v>
      </c>
      <c r="E622" s="112" t="s">
        <v>190</v>
      </c>
      <c r="F622" s="63">
        <f>G622+H622+I622</f>
        <v>13953.5</v>
      </c>
      <c r="G622" s="9"/>
      <c r="H622" s="9">
        <v>13953.5</v>
      </c>
      <c r="I622" s="9"/>
      <c r="J622" s="9">
        <f>K622+L622+M622</f>
        <v>14811.1</v>
      </c>
      <c r="K622" s="9"/>
      <c r="L622" s="9">
        <v>14811.1</v>
      </c>
      <c r="M622" s="9"/>
      <c r="N622" s="9">
        <f>O622+P622+Q622</f>
        <v>13934</v>
      </c>
      <c r="O622" s="85"/>
      <c r="P622" s="81">
        <v>13934</v>
      </c>
      <c r="Q622" s="85"/>
    </row>
    <row r="623" spans="1:17" ht="113.25" customHeight="1">
      <c r="A623" s="111" t="s">
        <v>375</v>
      </c>
      <c r="B623" s="112" t="s">
        <v>138</v>
      </c>
      <c r="C623" s="112" t="s">
        <v>113</v>
      </c>
      <c r="D623" s="113" t="s">
        <v>449</v>
      </c>
      <c r="E623" s="112"/>
      <c r="F623" s="9">
        <f aca="true" t="shared" si="303" ref="F623:Q623">F624</f>
        <v>4274.3</v>
      </c>
      <c r="G623" s="9">
        <f t="shared" si="303"/>
        <v>4274.3</v>
      </c>
      <c r="H623" s="9">
        <f t="shared" si="303"/>
        <v>0</v>
      </c>
      <c r="I623" s="9">
        <f t="shared" si="303"/>
        <v>0</v>
      </c>
      <c r="J623" s="9">
        <f t="shared" si="303"/>
        <v>4088.6</v>
      </c>
      <c r="K623" s="9">
        <f>K624</f>
        <v>4088.6</v>
      </c>
      <c r="L623" s="9">
        <f t="shared" si="303"/>
        <v>0</v>
      </c>
      <c r="M623" s="9">
        <f t="shared" si="303"/>
        <v>0</v>
      </c>
      <c r="N623" s="9">
        <f t="shared" si="303"/>
        <v>4328.7</v>
      </c>
      <c r="O623" s="81">
        <f t="shared" si="303"/>
        <v>4328.7</v>
      </c>
      <c r="P623" s="81">
        <f t="shared" si="303"/>
        <v>0</v>
      </c>
      <c r="Q623" s="81">
        <f t="shared" si="303"/>
        <v>0</v>
      </c>
    </row>
    <row r="624" spans="1:17" ht="18.75">
      <c r="A624" s="111" t="s">
        <v>183</v>
      </c>
      <c r="B624" s="112" t="s">
        <v>138</v>
      </c>
      <c r="C624" s="112" t="s">
        <v>113</v>
      </c>
      <c r="D624" s="113" t="s">
        <v>449</v>
      </c>
      <c r="E624" s="112" t="s">
        <v>190</v>
      </c>
      <c r="F624" s="63">
        <f>G624+I624</f>
        <v>4274.3</v>
      </c>
      <c r="G624" s="9">
        <v>4274.3</v>
      </c>
      <c r="H624" s="9"/>
      <c r="I624" s="9"/>
      <c r="J624" s="9">
        <f>K624+L624+M624</f>
        <v>4088.6</v>
      </c>
      <c r="K624" s="9">
        <v>4088.6</v>
      </c>
      <c r="L624" s="9"/>
      <c r="M624" s="9"/>
      <c r="N624" s="9">
        <f>O624+Q624</f>
        <v>4328.7</v>
      </c>
      <c r="O624" s="90">
        <v>4328.7</v>
      </c>
      <c r="P624" s="91"/>
      <c r="Q624" s="91"/>
    </row>
    <row r="625" spans="1:17" ht="20.25" customHeight="1">
      <c r="A625" s="87" t="s">
        <v>191</v>
      </c>
      <c r="B625" s="82" t="s">
        <v>138</v>
      </c>
      <c r="C625" s="82" t="s">
        <v>117</v>
      </c>
      <c r="D625" s="89"/>
      <c r="E625" s="82"/>
      <c r="F625" s="11">
        <f aca="true" t="shared" si="304" ref="F625:Q626">F626</f>
        <v>37747.9</v>
      </c>
      <c r="G625" s="11">
        <f t="shared" si="304"/>
        <v>0</v>
      </c>
      <c r="H625" s="11">
        <f t="shared" si="304"/>
        <v>37747.9</v>
      </c>
      <c r="I625" s="11">
        <f t="shared" si="304"/>
        <v>0</v>
      </c>
      <c r="J625" s="11">
        <f t="shared" si="304"/>
        <v>38188.8</v>
      </c>
      <c r="K625" s="11">
        <f t="shared" si="304"/>
        <v>0</v>
      </c>
      <c r="L625" s="11">
        <f t="shared" si="304"/>
        <v>38188.8</v>
      </c>
      <c r="M625" s="11">
        <f t="shared" si="304"/>
        <v>0</v>
      </c>
      <c r="N625" s="11">
        <f t="shared" si="304"/>
        <v>39591</v>
      </c>
      <c r="O625" s="81">
        <f t="shared" si="304"/>
        <v>0</v>
      </c>
      <c r="P625" s="81">
        <f t="shared" si="304"/>
        <v>39591</v>
      </c>
      <c r="Q625" s="81">
        <f t="shared" si="304"/>
        <v>0</v>
      </c>
    </row>
    <row r="626" spans="1:17" ht="39" customHeight="1">
      <c r="A626" s="111" t="s">
        <v>445</v>
      </c>
      <c r="B626" s="112" t="s">
        <v>138</v>
      </c>
      <c r="C626" s="112" t="s">
        <v>117</v>
      </c>
      <c r="D626" s="113" t="s">
        <v>260</v>
      </c>
      <c r="E626" s="112"/>
      <c r="F626" s="9">
        <f t="shared" si="304"/>
        <v>37747.9</v>
      </c>
      <c r="G626" s="9">
        <f t="shared" si="304"/>
        <v>0</v>
      </c>
      <c r="H626" s="9">
        <f t="shared" si="304"/>
        <v>37747.9</v>
      </c>
      <c r="I626" s="9">
        <f t="shared" si="304"/>
        <v>0</v>
      </c>
      <c r="J626" s="9">
        <f t="shared" si="304"/>
        <v>38188.8</v>
      </c>
      <c r="K626" s="9">
        <f t="shared" si="304"/>
        <v>0</v>
      </c>
      <c r="L626" s="9">
        <f t="shared" si="304"/>
        <v>38188.8</v>
      </c>
      <c r="M626" s="9">
        <f t="shared" si="304"/>
        <v>0</v>
      </c>
      <c r="N626" s="9">
        <f t="shared" si="304"/>
        <v>39591</v>
      </c>
      <c r="O626" s="81">
        <f t="shared" si="304"/>
        <v>0</v>
      </c>
      <c r="P626" s="81">
        <f t="shared" si="304"/>
        <v>39591</v>
      </c>
      <c r="Q626" s="81">
        <f t="shared" si="304"/>
        <v>0</v>
      </c>
    </row>
    <row r="627" spans="1:17" ht="39" customHeight="1">
      <c r="A627" s="111" t="s">
        <v>265</v>
      </c>
      <c r="B627" s="112" t="s">
        <v>138</v>
      </c>
      <c r="C627" s="112" t="s">
        <v>117</v>
      </c>
      <c r="D627" s="113" t="s">
        <v>264</v>
      </c>
      <c r="E627" s="112"/>
      <c r="F627" s="9">
        <f aca="true" t="shared" si="305" ref="F627:Q627">F628+F630</f>
        <v>37747.9</v>
      </c>
      <c r="G627" s="9">
        <f t="shared" si="305"/>
        <v>0</v>
      </c>
      <c r="H627" s="9">
        <f t="shared" si="305"/>
        <v>37747.9</v>
      </c>
      <c r="I627" s="9">
        <f t="shared" si="305"/>
        <v>0</v>
      </c>
      <c r="J627" s="9">
        <f t="shared" si="305"/>
        <v>38188.8</v>
      </c>
      <c r="K627" s="9">
        <f t="shared" si="305"/>
        <v>0</v>
      </c>
      <c r="L627" s="9">
        <f t="shared" si="305"/>
        <v>38188.8</v>
      </c>
      <c r="M627" s="9">
        <f t="shared" si="305"/>
        <v>0</v>
      </c>
      <c r="N627" s="9">
        <f t="shared" si="305"/>
        <v>39591</v>
      </c>
      <c r="O627" s="81">
        <f t="shared" si="305"/>
        <v>0</v>
      </c>
      <c r="P627" s="81">
        <f t="shared" si="305"/>
        <v>39591</v>
      </c>
      <c r="Q627" s="81">
        <f t="shared" si="305"/>
        <v>0</v>
      </c>
    </row>
    <row r="628" spans="1:17" ht="37.5" customHeight="1">
      <c r="A628" s="111" t="s">
        <v>451</v>
      </c>
      <c r="B628" s="112" t="s">
        <v>138</v>
      </c>
      <c r="C628" s="112" t="s">
        <v>117</v>
      </c>
      <c r="D628" s="113" t="s">
        <v>450</v>
      </c>
      <c r="E628" s="112"/>
      <c r="F628" s="9">
        <f aca="true" t="shared" si="306" ref="F628:Q628">F629</f>
        <v>20847.2</v>
      </c>
      <c r="G628" s="9">
        <f t="shared" si="306"/>
        <v>0</v>
      </c>
      <c r="H628" s="9">
        <f t="shared" si="306"/>
        <v>20847.2</v>
      </c>
      <c r="I628" s="9">
        <f t="shared" si="306"/>
        <v>0</v>
      </c>
      <c r="J628" s="9">
        <f t="shared" si="306"/>
        <v>19981.8</v>
      </c>
      <c r="K628" s="9">
        <f t="shared" si="306"/>
        <v>0</v>
      </c>
      <c r="L628" s="9">
        <f t="shared" si="306"/>
        <v>19981.8</v>
      </c>
      <c r="M628" s="9">
        <f t="shared" si="306"/>
        <v>0</v>
      </c>
      <c r="N628" s="9">
        <f t="shared" si="306"/>
        <v>20004.1</v>
      </c>
      <c r="O628" s="81">
        <f t="shared" si="306"/>
        <v>0</v>
      </c>
      <c r="P628" s="81">
        <f t="shared" si="306"/>
        <v>20004.1</v>
      </c>
      <c r="Q628" s="81">
        <f t="shared" si="306"/>
        <v>0</v>
      </c>
    </row>
    <row r="629" spans="1:17" ht="19.5" customHeight="1">
      <c r="A629" s="111" t="s">
        <v>192</v>
      </c>
      <c r="B629" s="112" t="s">
        <v>138</v>
      </c>
      <c r="C629" s="112" t="s">
        <v>117</v>
      </c>
      <c r="D629" s="113" t="s">
        <v>450</v>
      </c>
      <c r="E629" s="112" t="s">
        <v>190</v>
      </c>
      <c r="F629" s="9">
        <f>G629+H629+I629</f>
        <v>20847.2</v>
      </c>
      <c r="G629" s="9"/>
      <c r="H629" s="9">
        <v>20847.2</v>
      </c>
      <c r="I629" s="9"/>
      <c r="J629" s="9">
        <f>L629+K629+M629</f>
        <v>19981.8</v>
      </c>
      <c r="K629" s="9"/>
      <c r="L629" s="9">
        <v>19981.8</v>
      </c>
      <c r="M629" s="9"/>
      <c r="N629" s="9">
        <f>O629+Q629+P629</f>
        <v>20004.1</v>
      </c>
      <c r="O629" s="85"/>
      <c r="P629" s="81">
        <v>20004.1</v>
      </c>
      <c r="Q629" s="85"/>
    </row>
    <row r="630" spans="1:17" ht="57.75" customHeight="1">
      <c r="A630" s="114" t="s">
        <v>686</v>
      </c>
      <c r="B630" s="112" t="s">
        <v>138</v>
      </c>
      <c r="C630" s="112" t="s">
        <v>117</v>
      </c>
      <c r="D630" s="113" t="s">
        <v>508</v>
      </c>
      <c r="E630" s="112"/>
      <c r="F630" s="9">
        <f aca="true" t="shared" si="307" ref="F630:Q630">F631</f>
        <v>16900.7</v>
      </c>
      <c r="G630" s="9">
        <f t="shared" si="307"/>
        <v>0</v>
      </c>
      <c r="H630" s="9">
        <f t="shared" si="307"/>
        <v>16900.7</v>
      </c>
      <c r="I630" s="9">
        <f t="shared" si="307"/>
        <v>0</v>
      </c>
      <c r="J630" s="9">
        <f t="shared" si="307"/>
        <v>18207</v>
      </c>
      <c r="K630" s="9">
        <f t="shared" si="307"/>
        <v>0</v>
      </c>
      <c r="L630" s="9">
        <f t="shared" si="307"/>
        <v>18207</v>
      </c>
      <c r="M630" s="9">
        <f t="shared" si="307"/>
        <v>0</v>
      </c>
      <c r="N630" s="9">
        <f t="shared" si="307"/>
        <v>19586.9</v>
      </c>
      <c r="O630" s="81">
        <f t="shared" si="307"/>
        <v>0</v>
      </c>
      <c r="P630" s="81">
        <f t="shared" si="307"/>
        <v>19586.9</v>
      </c>
      <c r="Q630" s="81">
        <f t="shared" si="307"/>
        <v>0</v>
      </c>
    </row>
    <row r="631" spans="1:17" ht="18.75">
      <c r="A631" s="111" t="s">
        <v>192</v>
      </c>
      <c r="B631" s="112" t="s">
        <v>138</v>
      </c>
      <c r="C631" s="112" t="s">
        <v>117</v>
      </c>
      <c r="D631" s="113" t="s">
        <v>508</v>
      </c>
      <c r="E631" s="112" t="s">
        <v>190</v>
      </c>
      <c r="F631" s="9">
        <f>G631+H631+I631</f>
        <v>16900.7</v>
      </c>
      <c r="G631" s="9"/>
      <c r="H631" s="9">
        <v>16900.7</v>
      </c>
      <c r="I631" s="9"/>
      <c r="J631" s="9">
        <f>L631+K631+M631</f>
        <v>18207</v>
      </c>
      <c r="K631" s="9"/>
      <c r="L631" s="9">
        <v>18207</v>
      </c>
      <c r="M631" s="9"/>
      <c r="N631" s="9">
        <f>O631+Q631+P631</f>
        <v>19586.9</v>
      </c>
      <c r="O631" s="85"/>
      <c r="P631" s="81">
        <v>19586.9</v>
      </c>
      <c r="Q631" s="85"/>
    </row>
    <row r="632" spans="1:17" ht="18.75">
      <c r="A632" s="174" t="s">
        <v>308</v>
      </c>
      <c r="B632" s="174"/>
      <c r="C632" s="174"/>
      <c r="D632" s="174"/>
      <c r="E632" s="174"/>
      <c r="F632" s="11">
        <f aca="true" t="shared" si="308" ref="F632:Q632">F11+F161+F201+F236+F265+F283+F459+F525+F540+F578+F617</f>
        <v>1005146.7999999998</v>
      </c>
      <c r="G632" s="11">
        <f t="shared" si="308"/>
        <v>533240.6000000001</v>
      </c>
      <c r="H632" s="11">
        <f t="shared" si="308"/>
        <v>467583.89999999997</v>
      </c>
      <c r="I632" s="11">
        <f t="shared" si="308"/>
        <v>4322.3</v>
      </c>
      <c r="J632" s="11">
        <f t="shared" si="308"/>
        <v>922396.6000000002</v>
      </c>
      <c r="K632" s="11">
        <f t="shared" si="308"/>
        <v>446294.6999999999</v>
      </c>
      <c r="L632" s="11">
        <f t="shared" si="308"/>
        <v>471980.4</v>
      </c>
      <c r="M632" s="11">
        <f t="shared" si="308"/>
        <v>4121.5</v>
      </c>
      <c r="N632" s="11">
        <f t="shared" si="308"/>
        <v>905947.6000000001</v>
      </c>
      <c r="O632" s="88">
        <f t="shared" si="308"/>
        <v>446882.9000000001</v>
      </c>
      <c r="P632" s="88">
        <f t="shared" si="308"/>
        <v>455139.19999999995</v>
      </c>
      <c r="Q632" s="88">
        <f t="shared" si="308"/>
        <v>3925.5</v>
      </c>
    </row>
    <row r="633" spans="1:17" ht="18.75">
      <c r="A633" s="175" t="s">
        <v>372</v>
      </c>
      <c r="B633" s="175"/>
      <c r="C633" s="175"/>
      <c r="D633" s="175"/>
      <c r="E633" s="175"/>
      <c r="F633" s="65">
        <f>G633+H633+I633</f>
        <v>0</v>
      </c>
      <c r="G633" s="65"/>
      <c r="H633" s="65"/>
      <c r="I633" s="65"/>
      <c r="J633" s="65">
        <v>13000</v>
      </c>
      <c r="K633" s="11"/>
      <c r="L633" s="11">
        <v>13000</v>
      </c>
      <c r="M633" s="11"/>
      <c r="N633" s="65">
        <v>25000</v>
      </c>
      <c r="O633" s="66"/>
      <c r="P633" s="66">
        <v>25000</v>
      </c>
      <c r="Q633" s="66"/>
    </row>
    <row r="634" spans="1:17" ht="18.75">
      <c r="A634" s="176" t="s">
        <v>132</v>
      </c>
      <c r="B634" s="176"/>
      <c r="C634" s="176"/>
      <c r="D634" s="176"/>
      <c r="E634" s="176"/>
      <c r="F634" s="11">
        <f>F632+F633</f>
        <v>1005146.7999999998</v>
      </c>
      <c r="G634" s="11">
        <f aca="true" t="shared" si="309" ref="G634:Q634">G632+G633</f>
        <v>533240.6000000001</v>
      </c>
      <c r="H634" s="11">
        <f t="shared" si="309"/>
        <v>467583.89999999997</v>
      </c>
      <c r="I634" s="11">
        <f t="shared" si="309"/>
        <v>4322.3</v>
      </c>
      <c r="J634" s="11">
        <f t="shared" si="309"/>
        <v>935396.6000000002</v>
      </c>
      <c r="K634" s="11">
        <f t="shared" si="309"/>
        <v>446294.6999999999</v>
      </c>
      <c r="L634" s="11">
        <f t="shared" si="309"/>
        <v>484980.4</v>
      </c>
      <c r="M634" s="11">
        <f t="shared" si="309"/>
        <v>4121.5</v>
      </c>
      <c r="N634" s="11">
        <f t="shared" si="309"/>
        <v>930947.6000000001</v>
      </c>
      <c r="O634" s="11">
        <f t="shared" si="309"/>
        <v>446882.9000000001</v>
      </c>
      <c r="P634" s="11">
        <f t="shared" si="309"/>
        <v>480139.19999999995</v>
      </c>
      <c r="Q634" s="11">
        <f t="shared" si="309"/>
        <v>3925.5</v>
      </c>
    </row>
    <row r="635" spans="1:17" ht="18">
      <c r="A635" s="1"/>
      <c r="E635" s="40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ht="20.25">
      <c r="E636" s="80"/>
    </row>
    <row r="637" ht="20.25">
      <c r="E637" s="80"/>
    </row>
    <row r="638" ht="20.25">
      <c r="E638" s="80"/>
    </row>
    <row r="639" ht="20.25">
      <c r="E639" s="80"/>
    </row>
  </sheetData>
  <sheetProtection/>
  <autoFilter ref="B11:D634"/>
  <mergeCells count="15">
    <mergeCell ref="B8:B9"/>
    <mergeCell ref="C8:C9"/>
    <mergeCell ref="D8:D9"/>
    <mergeCell ref="E8:E9"/>
    <mergeCell ref="F8:N8"/>
    <mergeCell ref="E1:N1"/>
    <mergeCell ref="E2:N2"/>
    <mergeCell ref="E3:N3"/>
    <mergeCell ref="A632:E632"/>
    <mergeCell ref="A633:E633"/>
    <mergeCell ref="A634:E634"/>
    <mergeCell ref="E4:N4"/>
    <mergeCell ref="E5:N5"/>
    <mergeCell ref="A6:N6"/>
    <mergeCell ref="A8:A9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747"/>
  <sheetViews>
    <sheetView view="pageBreakPreview" zoomScale="64" zoomScaleNormal="85" zoomScaleSheetLayoutView="64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T6" sqref="T6"/>
    </sheetView>
  </sheetViews>
  <sheetFormatPr defaultColWidth="9.00390625" defaultRowHeight="12.75"/>
  <cols>
    <col min="1" max="1" width="98.37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8.125" style="26" customWidth="1"/>
    <col min="8" max="9" width="0.12890625" style="26" hidden="1" customWidth="1"/>
    <col min="10" max="10" width="15.125" style="26" hidden="1" customWidth="1"/>
    <col min="11" max="11" width="19.125" style="27" customWidth="1"/>
    <col min="12" max="12" width="15.875" style="27" hidden="1" customWidth="1"/>
    <col min="13" max="13" width="0.37109375" style="27" hidden="1" customWidth="1"/>
    <col min="14" max="14" width="17.75390625" style="27" hidden="1" customWidth="1"/>
    <col min="15" max="15" width="14.125" style="36" customWidth="1"/>
    <col min="16" max="16" width="17.625" style="36" hidden="1" customWidth="1"/>
    <col min="17" max="17" width="17.375" style="36" hidden="1" customWidth="1"/>
    <col min="18" max="18" width="29.375" style="36" hidden="1" customWidth="1"/>
    <col min="19" max="16384" width="9.125" style="1" customWidth="1"/>
  </cols>
  <sheetData>
    <row r="1" spans="1:18" ht="20.25" customHeight="1">
      <c r="A1" s="46" t="s">
        <v>158</v>
      </c>
      <c r="B1" s="46"/>
      <c r="C1" s="46"/>
      <c r="D1" s="19"/>
      <c r="E1" s="180" t="s">
        <v>667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37"/>
      <c r="Q1" s="37"/>
      <c r="R1" s="37"/>
    </row>
    <row r="2" spans="1:18" ht="20.25">
      <c r="A2" s="46"/>
      <c r="B2" s="46"/>
      <c r="C2" s="46"/>
      <c r="D2" s="19"/>
      <c r="E2" s="180" t="s">
        <v>162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37"/>
      <c r="Q2" s="37"/>
      <c r="R2" s="37"/>
    </row>
    <row r="3" spans="1:18" ht="20.25">
      <c r="A3" s="46"/>
      <c r="B3" s="46"/>
      <c r="C3" s="46"/>
      <c r="D3" s="19"/>
      <c r="E3" s="180" t="s">
        <v>142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37"/>
      <c r="Q3" s="37"/>
      <c r="R3" s="37"/>
    </row>
    <row r="4" spans="1:18" ht="20.25">
      <c r="A4" s="46"/>
      <c r="B4" s="46"/>
      <c r="C4" s="46"/>
      <c r="D4" s="19"/>
      <c r="E4" s="180" t="s">
        <v>632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37"/>
      <c r="Q4" s="37"/>
      <c r="R4" s="37"/>
    </row>
    <row r="5" spans="1:18" ht="24.75" customHeight="1">
      <c r="A5" s="46"/>
      <c r="B5" s="46"/>
      <c r="C5" s="46"/>
      <c r="D5" s="19"/>
      <c r="E5" s="180" t="s">
        <v>633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37"/>
      <c r="Q5" s="37"/>
      <c r="R5" s="37"/>
    </row>
    <row r="6" spans="1:18" ht="72.75" customHeight="1">
      <c r="A6" s="170" t="s">
        <v>309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37"/>
      <c r="Q6" s="37"/>
      <c r="R6" s="37"/>
    </row>
    <row r="7" spans="1:18" ht="21.75" customHeight="1">
      <c r="A7" s="171" t="s">
        <v>635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37"/>
      <c r="Q7" s="37"/>
      <c r="R7" s="37"/>
    </row>
    <row r="8" spans="1:18" ht="1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21"/>
      <c r="L8" s="21"/>
      <c r="M8" s="21"/>
      <c r="N8" s="21"/>
      <c r="O8" s="21"/>
      <c r="P8" s="37"/>
      <c r="Q8" s="37"/>
      <c r="R8" s="37"/>
    </row>
    <row r="9" spans="1:18" ht="21.7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21"/>
      <c r="L9" s="21"/>
      <c r="M9" s="21"/>
      <c r="N9" s="21"/>
      <c r="O9" s="21"/>
      <c r="P9" s="37"/>
      <c r="Q9" s="37"/>
      <c r="R9" s="37"/>
    </row>
    <row r="10" spans="1:18" ht="18.75">
      <c r="A10" s="23"/>
      <c r="B10" s="19"/>
      <c r="C10" s="19"/>
      <c r="D10" s="19"/>
      <c r="E10" s="19"/>
      <c r="F10" s="2"/>
      <c r="G10" s="19"/>
      <c r="H10" s="22" t="s">
        <v>283</v>
      </c>
      <c r="I10" s="22"/>
      <c r="J10" s="19"/>
      <c r="K10" s="19"/>
      <c r="L10" s="19"/>
      <c r="M10" s="19"/>
      <c r="N10" s="19"/>
      <c r="O10" s="7" t="s">
        <v>215</v>
      </c>
      <c r="P10" s="19"/>
      <c r="Q10" s="19"/>
      <c r="R10" s="19"/>
    </row>
    <row r="11" spans="1:18" ht="18.75" customHeight="1">
      <c r="A11" s="165" t="s">
        <v>112</v>
      </c>
      <c r="B11" s="165" t="s">
        <v>175</v>
      </c>
      <c r="C11" s="165" t="s">
        <v>563</v>
      </c>
      <c r="D11" s="165" t="s">
        <v>514</v>
      </c>
      <c r="E11" s="165" t="s">
        <v>376</v>
      </c>
      <c r="F11" s="165" t="s">
        <v>377</v>
      </c>
      <c r="G11" s="165" t="s">
        <v>159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32.25" customHeight="1">
      <c r="A12" s="165"/>
      <c r="B12" s="165"/>
      <c r="C12" s="165"/>
      <c r="D12" s="165"/>
      <c r="E12" s="165"/>
      <c r="F12" s="165"/>
      <c r="G12" s="5" t="s">
        <v>552</v>
      </c>
      <c r="H12" s="5" t="s">
        <v>345</v>
      </c>
      <c r="I12" s="47" t="s">
        <v>343</v>
      </c>
      <c r="J12" s="5" t="s">
        <v>344</v>
      </c>
      <c r="K12" s="84" t="s">
        <v>594</v>
      </c>
      <c r="L12" s="5" t="s">
        <v>345</v>
      </c>
      <c r="M12" s="5" t="s">
        <v>343</v>
      </c>
      <c r="N12" s="5" t="s">
        <v>344</v>
      </c>
      <c r="O12" s="84" t="s">
        <v>626</v>
      </c>
      <c r="P12" s="5" t="s">
        <v>345</v>
      </c>
      <c r="Q12" s="5" t="s">
        <v>343</v>
      </c>
      <c r="R12" s="5" t="s">
        <v>344</v>
      </c>
    </row>
    <row r="13" spans="1:18" ht="25.5" customHeight="1">
      <c r="A13" s="70">
        <v>1</v>
      </c>
      <c r="B13" s="70">
        <v>2</v>
      </c>
      <c r="C13" s="70">
        <v>3</v>
      </c>
      <c r="D13" s="5">
        <v>4</v>
      </c>
      <c r="E13" s="5">
        <v>5</v>
      </c>
      <c r="F13" s="5">
        <v>6</v>
      </c>
      <c r="G13" s="5">
        <v>7</v>
      </c>
      <c r="H13" s="70"/>
      <c r="I13" s="5"/>
      <c r="J13" s="5"/>
      <c r="K13" s="5">
        <v>8</v>
      </c>
      <c r="L13" s="70"/>
      <c r="M13" s="5"/>
      <c r="N13" s="70"/>
      <c r="O13" s="70">
        <v>9</v>
      </c>
      <c r="P13" s="48"/>
      <c r="Q13" s="48"/>
      <c r="R13" s="48"/>
    </row>
    <row r="14" spans="1:18" ht="18.75">
      <c r="A14" s="87" t="s">
        <v>188</v>
      </c>
      <c r="B14" s="149" t="s">
        <v>146</v>
      </c>
      <c r="C14" s="149"/>
      <c r="D14" s="149"/>
      <c r="E14" s="149"/>
      <c r="F14" s="149"/>
      <c r="G14" s="88">
        <f aca="true" t="shared" si="0" ref="G14:R14">G15+G28</f>
        <v>65246.899999999994</v>
      </c>
      <c r="H14" s="88">
        <f t="shared" si="0"/>
        <v>4274.3</v>
      </c>
      <c r="I14" s="88">
        <f t="shared" si="0"/>
        <v>60752.7</v>
      </c>
      <c r="J14" s="88">
        <f t="shared" si="0"/>
        <v>219.9</v>
      </c>
      <c r="K14" s="88">
        <f t="shared" si="0"/>
        <v>66459.7</v>
      </c>
      <c r="L14" s="88">
        <f t="shared" si="0"/>
        <v>4088.6</v>
      </c>
      <c r="M14" s="88">
        <f t="shared" si="0"/>
        <v>62151.2</v>
      </c>
      <c r="N14" s="88">
        <f t="shared" si="0"/>
        <v>219.9</v>
      </c>
      <c r="O14" s="88">
        <f t="shared" si="0"/>
        <v>67124.9</v>
      </c>
      <c r="P14" s="88">
        <f t="shared" si="0"/>
        <v>4328.7</v>
      </c>
      <c r="Q14" s="88">
        <f t="shared" si="0"/>
        <v>62576.3</v>
      </c>
      <c r="R14" s="88">
        <f t="shared" si="0"/>
        <v>219.9</v>
      </c>
    </row>
    <row r="15" spans="1:18" ht="18.75">
      <c r="A15" s="111" t="s">
        <v>203</v>
      </c>
      <c r="B15" s="146" t="s">
        <v>146</v>
      </c>
      <c r="C15" s="146" t="s">
        <v>113</v>
      </c>
      <c r="D15" s="146" t="s">
        <v>374</v>
      </c>
      <c r="E15" s="146"/>
      <c r="F15" s="146"/>
      <c r="G15" s="81">
        <f>G16</f>
        <v>9271.199999999999</v>
      </c>
      <c r="H15" s="81">
        <f aca="true" t="shared" si="1" ref="H15:R15">H16</f>
        <v>0</v>
      </c>
      <c r="I15" s="81">
        <f t="shared" si="1"/>
        <v>9051.3</v>
      </c>
      <c r="J15" s="81">
        <f t="shared" si="1"/>
        <v>219.9</v>
      </c>
      <c r="K15" s="81">
        <f t="shared" si="1"/>
        <v>9371.199999999999</v>
      </c>
      <c r="L15" s="81">
        <f t="shared" si="1"/>
        <v>0</v>
      </c>
      <c r="M15" s="81">
        <f t="shared" si="1"/>
        <v>9151.3</v>
      </c>
      <c r="N15" s="81">
        <f t="shared" si="1"/>
        <v>219.9</v>
      </c>
      <c r="O15" s="81">
        <f t="shared" si="1"/>
        <v>9271.199999999999</v>
      </c>
      <c r="P15" s="81">
        <f t="shared" si="1"/>
        <v>0</v>
      </c>
      <c r="Q15" s="81">
        <f t="shared" si="1"/>
        <v>9051.3</v>
      </c>
      <c r="R15" s="81">
        <f t="shared" si="1"/>
        <v>219.9</v>
      </c>
    </row>
    <row r="16" spans="1:18" ht="43.5" customHeight="1">
      <c r="A16" s="111" t="s">
        <v>189</v>
      </c>
      <c r="B16" s="112" t="s">
        <v>146</v>
      </c>
      <c r="C16" s="112" t="s">
        <v>113</v>
      </c>
      <c r="D16" s="112" t="s">
        <v>129</v>
      </c>
      <c r="E16" s="113"/>
      <c r="F16" s="112"/>
      <c r="G16" s="81">
        <f>G17</f>
        <v>9271.199999999999</v>
      </c>
      <c r="H16" s="81">
        <f aca="true" t="shared" si="2" ref="H16:R16">H17</f>
        <v>0</v>
      </c>
      <c r="I16" s="81">
        <f t="shared" si="2"/>
        <v>9051.3</v>
      </c>
      <c r="J16" s="81">
        <f t="shared" si="2"/>
        <v>219.9</v>
      </c>
      <c r="K16" s="81">
        <f t="shared" si="2"/>
        <v>9371.199999999999</v>
      </c>
      <c r="L16" s="81">
        <f t="shared" si="2"/>
        <v>0</v>
      </c>
      <c r="M16" s="81">
        <f t="shared" si="2"/>
        <v>9151.3</v>
      </c>
      <c r="N16" s="81">
        <f t="shared" si="2"/>
        <v>219.9</v>
      </c>
      <c r="O16" s="81">
        <f t="shared" si="2"/>
        <v>9271.199999999999</v>
      </c>
      <c r="P16" s="81">
        <f t="shared" si="2"/>
        <v>0</v>
      </c>
      <c r="Q16" s="81">
        <f t="shared" si="2"/>
        <v>9051.3</v>
      </c>
      <c r="R16" s="81">
        <f t="shared" si="2"/>
        <v>219.9</v>
      </c>
    </row>
    <row r="17" spans="1:18" ht="43.5" customHeight="1">
      <c r="A17" s="111" t="s">
        <v>445</v>
      </c>
      <c r="B17" s="112" t="s">
        <v>146</v>
      </c>
      <c r="C17" s="112" t="s">
        <v>113</v>
      </c>
      <c r="D17" s="112" t="s">
        <v>129</v>
      </c>
      <c r="E17" s="113" t="s">
        <v>260</v>
      </c>
      <c r="F17" s="112"/>
      <c r="G17" s="81">
        <f>G22+G18</f>
        <v>9271.199999999999</v>
      </c>
      <c r="H17" s="81">
        <f aca="true" t="shared" si="3" ref="H17:R17">H22+H18</f>
        <v>0</v>
      </c>
      <c r="I17" s="81">
        <f t="shared" si="3"/>
        <v>9051.3</v>
      </c>
      <c r="J17" s="81">
        <f t="shared" si="3"/>
        <v>219.9</v>
      </c>
      <c r="K17" s="81">
        <f t="shared" si="3"/>
        <v>9371.199999999999</v>
      </c>
      <c r="L17" s="81">
        <f t="shared" si="3"/>
        <v>0</v>
      </c>
      <c r="M17" s="81">
        <f t="shared" si="3"/>
        <v>9151.3</v>
      </c>
      <c r="N17" s="81">
        <f t="shared" si="3"/>
        <v>219.9</v>
      </c>
      <c r="O17" s="81">
        <f t="shared" si="3"/>
        <v>9271.199999999999</v>
      </c>
      <c r="P17" s="81">
        <f t="shared" si="3"/>
        <v>0</v>
      </c>
      <c r="Q17" s="81">
        <f t="shared" si="3"/>
        <v>9051.3</v>
      </c>
      <c r="R17" s="81">
        <f t="shared" si="3"/>
        <v>219.9</v>
      </c>
    </row>
    <row r="18" spans="1:18" ht="61.5" customHeight="1">
      <c r="A18" s="111" t="s">
        <v>453</v>
      </c>
      <c r="B18" s="112" t="s">
        <v>146</v>
      </c>
      <c r="C18" s="112" t="s">
        <v>113</v>
      </c>
      <c r="D18" s="112" t="s">
        <v>129</v>
      </c>
      <c r="E18" s="113" t="s">
        <v>262</v>
      </c>
      <c r="F18" s="112"/>
      <c r="G18" s="81">
        <f>G19</f>
        <v>219.9</v>
      </c>
      <c r="H18" s="81">
        <f aca="true" t="shared" si="4" ref="H18:R18">H19</f>
        <v>0</v>
      </c>
      <c r="I18" s="81">
        <f t="shared" si="4"/>
        <v>0</v>
      </c>
      <c r="J18" s="81">
        <f t="shared" si="4"/>
        <v>219.9</v>
      </c>
      <c r="K18" s="81">
        <f t="shared" si="4"/>
        <v>219.9</v>
      </c>
      <c r="L18" s="81">
        <f t="shared" si="4"/>
        <v>0</v>
      </c>
      <c r="M18" s="81">
        <f t="shared" si="4"/>
        <v>0</v>
      </c>
      <c r="N18" s="81">
        <f t="shared" si="4"/>
        <v>219.9</v>
      </c>
      <c r="O18" s="81">
        <f t="shared" si="4"/>
        <v>219.9</v>
      </c>
      <c r="P18" s="81">
        <f t="shared" si="4"/>
        <v>0</v>
      </c>
      <c r="Q18" s="81">
        <f t="shared" si="4"/>
        <v>0</v>
      </c>
      <c r="R18" s="81">
        <f t="shared" si="4"/>
        <v>219.9</v>
      </c>
    </row>
    <row r="19" spans="1:18" ht="44.25" customHeight="1">
      <c r="A19" s="111" t="s">
        <v>26</v>
      </c>
      <c r="B19" s="112" t="s">
        <v>146</v>
      </c>
      <c r="C19" s="112" t="s">
        <v>113</v>
      </c>
      <c r="D19" s="112" t="s">
        <v>129</v>
      </c>
      <c r="E19" s="113" t="s">
        <v>452</v>
      </c>
      <c r="F19" s="112"/>
      <c r="G19" s="81">
        <f>G20+G21</f>
        <v>219.9</v>
      </c>
      <c r="H19" s="81">
        <f aca="true" t="shared" si="5" ref="H19:R19">H20+H21</f>
        <v>0</v>
      </c>
      <c r="I19" s="81">
        <f t="shared" si="5"/>
        <v>0</v>
      </c>
      <c r="J19" s="81">
        <f t="shared" si="5"/>
        <v>219.9</v>
      </c>
      <c r="K19" s="81">
        <f>K20+K21</f>
        <v>219.9</v>
      </c>
      <c r="L19" s="81">
        <f t="shared" si="5"/>
        <v>0</v>
      </c>
      <c r="M19" s="81">
        <f t="shared" si="5"/>
        <v>0</v>
      </c>
      <c r="N19" s="81">
        <f t="shared" si="5"/>
        <v>219.9</v>
      </c>
      <c r="O19" s="81">
        <f t="shared" si="5"/>
        <v>219.9</v>
      </c>
      <c r="P19" s="81">
        <f t="shared" si="5"/>
        <v>0</v>
      </c>
      <c r="Q19" s="81">
        <f t="shared" si="5"/>
        <v>0</v>
      </c>
      <c r="R19" s="81">
        <f t="shared" si="5"/>
        <v>219.9</v>
      </c>
    </row>
    <row r="20" spans="1:18" ht="27" customHeight="1">
      <c r="A20" s="111" t="s">
        <v>164</v>
      </c>
      <c r="B20" s="112" t="s">
        <v>146</v>
      </c>
      <c r="C20" s="112" t="s">
        <v>113</v>
      </c>
      <c r="D20" s="112" t="s">
        <v>129</v>
      </c>
      <c r="E20" s="113" t="s">
        <v>452</v>
      </c>
      <c r="F20" s="112" t="s">
        <v>165</v>
      </c>
      <c r="G20" s="81">
        <f>H20+I20+J20</f>
        <v>153.9</v>
      </c>
      <c r="H20" s="81"/>
      <c r="I20" s="81"/>
      <c r="J20" s="81">
        <v>153.9</v>
      </c>
      <c r="K20" s="81">
        <f>L20+M20+N20</f>
        <v>153.9</v>
      </c>
      <c r="L20" s="81"/>
      <c r="M20" s="81"/>
      <c r="N20" s="81">
        <v>153.9</v>
      </c>
      <c r="O20" s="81">
        <f>P20+Q20+R20</f>
        <v>153.9</v>
      </c>
      <c r="P20" s="85"/>
      <c r="Q20" s="85"/>
      <c r="R20" s="81">
        <v>153.9</v>
      </c>
    </row>
    <row r="21" spans="1:18" ht="43.5" customHeight="1">
      <c r="A21" s="111" t="s">
        <v>87</v>
      </c>
      <c r="B21" s="112" t="s">
        <v>146</v>
      </c>
      <c r="C21" s="112" t="s">
        <v>113</v>
      </c>
      <c r="D21" s="112" t="s">
        <v>129</v>
      </c>
      <c r="E21" s="113" t="s">
        <v>452</v>
      </c>
      <c r="F21" s="112" t="s">
        <v>168</v>
      </c>
      <c r="G21" s="81">
        <f>H21+I21+J21</f>
        <v>66</v>
      </c>
      <c r="H21" s="81"/>
      <c r="I21" s="81"/>
      <c r="J21" s="81">
        <v>66</v>
      </c>
      <c r="K21" s="81">
        <f>L21+M21+N21</f>
        <v>66</v>
      </c>
      <c r="L21" s="81"/>
      <c r="M21" s="81"/>
      <c r="N21" s="81">
        <v>66</v>
      </c>
      <c r="O21" s="81">
        <f>P21+Q21+R21</f>
        <v>66</v>
      </c>
      <c r="P21" s="85"/>
      <c r="Q21" s="85"/>
      <c r="R21" s="81">
        <v>66</v>
      </c>
    </row>
    <row r="22" spans="1:18" ht="48.75" customHeight="1">
      <c r="A22" s="111" t="s">
        <v>389</v>
      </c>
      <c r="B22" s="112" t="s">
        <v>146</v>
      </c>
      <c r="C22" s="112" t="s">
        <v>113</v>
      </c>
      <c r="D22" s="112" t="s">
        <v>129</v>
      </c>
      <c r="E22" s="113" t="s">
        <v>67</v>
      </c>
      <c r="F22" s="112"/>
      <c r="G22" s="81">
        <f aca="true" t="shared" si="6" ref="G22:R22">G23+G26</f>
        <v>9051.3</v>
      </c>
      <c r="H22" s="81">
        <f t="shared" si="6"/>
        <v>0</v>
      </c>
      <c r="I22" s="81">
        <f t="shared" si="6"/>
        <v>9051.3</v>
      </c>
      <c r="J22" s="81">
        <f t="shared" si="6"/>
        <v>0</v>
      </c>
      <c r="K22" s="81">
        <f t="shared" si="6"/>
        <v>9151.3</v>
      </c>
      <c r="L22" s="81">
        <f t="shared" si="6"/>
        <v>0</v>
      </c>
      <c r="M22" s="81">
        <f t="shared" si="6"/>
        <v>9151.3</v>
      </c>
      <c r="N22" s="81">
        <f t="shared" si="6"/>
        <v>0</v>
      </c>
      <c r="O22" s="81">
        <f t="shared" si="6"/>
        <v>9051.3</v>
      </c>
      <c r="P22" s="81">
        <f t="shared" si="6"/>
        <v>0</v>
      </c>
      <c r="Q22" s="81">
        <f t="shared" si="6"/>
        <v>9051.3</v>
      </c>
      <c r="R22" s="81">
        <f t="shared" si="6"/>
        <v>0</v>
      </c>
    </row>
    <row r="23" spans="1:18" ht="20.25" customHeight="1">
      <c r="A23" s="111" t="s">
        <v>178</v>
      </c>
      <c r="B23" s="112" t="s">
        <v>146</v>
      </c>
      <c r="C23" s="112" t="s">
        <v>113</v>
      </c>
      <c r="D23" s="112" t="s">
        <v>129</v>
      </c>
      <c r="E23" s="113" t="s">
        <v>454</v>
      </c>
      <c r="F23" s="112"/>
      <c r="G23" s="81">
        <f aca="true" t="shared" si="7" ref="G23:R23">G24+G25</f>
        <v>6857.299999999999</v>
      </c>
      <c r="H23" s="81">
        <f t="shared" si="7"/>
        <v>0</v>
      </c>
      <c r="I23" s="81">
        <f t="shared" si="7"/>
        <v>6857.299999999999</v>
      </c>
      <c r="J23" s="81">
        <f t="shared" si="7"/>
        <v>0</v>
      </c>
      <c r="K23" s="81">
        <f t="shared" si="7"/>
        <v>6997.799999999999</v>
      </c>
      <c r="L23" s="81">
        <f t="shared" si="7"/>
        <v>0</v>
      </c>
      <c r="M23" s="81">
        <f t="shared" si="7"/>
        <v>6997.799999999999</v>
      </c>
      <c r="N23" s="81">
        <f t="shared" si="7"/>
        <v>0</v>
      </c>
      <c r="O23" s="81">
        <f t="shared" si="7"/>
        <v>6897.8</v>
      </c>
      <c r="P23" s="81">
        <f t="shared" si="7"/>
        <v>0</v>
      </c>
      <c r="Q23" s="81">
        <f t="shared" si="7"/>
        <v>6897.8</v>
      </c>
      <c r="R23" s="81">
        <f t="shared" si="7"/>
        <v>0</v>
      </c>
    </row>
    <row r="24" spans="1:18" ht="24" customHeight="1">
      <c r="A24" s="111" t="s">
        <v>164</v>
      </c>
      <c r="B24" s="112" t="s">
        <v>146</v>
      </c>
      <c r="C24" s="112" t="s">
        <v>113</v>
      </c>
      <c r="D24" s="112" t="s">
        <v>129</v>
      </c>
      <c r="E24" s="113" t="s">
        <v>454</v>
      </c>
      <c r="F24" s="112" t="s">
        <v>165</v>
      </c>
      <c r="G24" s="81">
        <f>H24+I24+J24</f>
        <v>5795.2</v>
      </c>
      <c r="H24" s="81"/>
      <c r="I24" s="83">
        <v>5795.2</v>
      </c>
      <c r="J24" s="81"/>
      <c r="K24" s="81">
        <f>L24+M24+N24</f>
        <v>5935.7</v>
      </c>
      <c r="L24" s="81"/>
      <c r="M24" s="83">
        <v>5935.7</v>
      </c>
      <c r="N24" s="81"/>
      <c r="O24" s="81">
        <f>P24+Q24+R24</f>
        <v>5935.7</v>
      </c>
      <c r="P24" s="81"/>
      <c r="Q24" s="83">
        <v>5935.7</v>
      </c>
      <c r="R24" s="81"/>
    </row>
    <row r="25" spans="1:18" ht="45.75" customHeight="1">
      <c r="A25" s="111" t="s">
        <v>87</v>
      </c>
      <c r="B25" s="112" t="s">
        <v>146</v>
      </c>
      <c r="C25" s="112" t="s">
        <v>113</v>
      </c>
      <c r="D25" s="112" t="s">
        <v>129</v>
      </c>
      <c r="E25" s="113" t="s">
        <v>454</v>
      </c>
      <c r="F25" s="112" t="s">
        <v>168</v>
      </c>
      <c r="G25" s="81">
        <f>H25+I25+J25</f>
        <v>1062.1</v>
      </c>
      <c r="H25" s="81"/>
      <c r="I25" s="83">
        <v>1062.1</v>
      </c>
      <c r="J25" s="81"/>
      <c r="K25" s="81">
        <f>L25+M25+N25</f>
        <v>1062.1</v>
      </c>
      <c r="L25" s="81"/>
      <c r="M25" s="83">
        <v>1062.1</v>
      </c>
      <c r="N25" s="81"/>
      <c r="O25" s="81">
        <f>P25+Q25+R25</f>
        <v>962.1</v>
      </c>
      <c r="P25" s="81"/>
      <c r="Q25" s="83">
        <v>962.1</v>
      </c>
      <c r="R25" s="81"/>
    </row>
    <row r="26" spans="1:18" ht="42.75" customHeight="1">
      <c r="A26" s="114" t="s">
        <v>685</v>
      </c>
      <c r="B26" s="112" t="s">
        <v>146</v>
      </c>
      <c r="C26" s="112" t="s">
        <v>113</v>
      </c>
      <c r="D26" s="112" t="s">
        <v>129</v>
      </c>
      <c r="E26" s="113" t="s">
        <v>520</v>
      </c>
      <c r="F26" s="112"/>
      <c r="G26" s="81">
        <f>G27</f>
        <v>2194</v>
      </c>
      <c r="H26" s="81">
        <f aca="true" t="shared" si="8" ref="H26:R26">H27</f>
        <v>0</v>
      </c>
      <c r="I26" s="81">
        <f t="shared" si="8"/>
        <v>2194</v>
      </c>
      <c r="J26" s="81">
        <f t="shared" si="8"/>
        <v>0</v>
      </c>
      <c r="K26" s="81">
        <f t="shared" si="8"/>
        <v>2153.5</v>
      </c>
      <c r="L26" s="81">
        <f t="shared" si="8"/>
        <v>0</v>
      </c>
      <c r="M26" s="81">
        <f t="shared" si="8"/>
        <v>2153.5</v>
      </c>
      <c r="N26" s="81">
        <f t="shared" si="8"/>
        <v>0</v>
      </c>
      <c r="O26" s="81">
        <f t="shared" si="8"/>
        <v>2153.5</v>
      </c>
      <c r="P26" s="81">
        <f t="shared" si="8"/>
        <v>0</v>
      </c>
      <c r="Q26" s="81">
        <f t="shared" si="8"/>
        <v>2153.5</v>
      </c>
      <c r="R26" s="81">
        <f t="shared" si="8"/>
        <v>0</v>
      </c>
    </row>
    <row r="27" spans="1:18" ht="24.75" customHeight="1">
      <c r="A27" s="111" t="s">
        <v>164</v>
      </c>
      <c r="B27" s="112" t="s">
        <v>146</v>
      </c>
      <c r="C27" s="112" t="s">
        <v>113</v>
      </c>
      <c r="D27" s="112" t="s">
        <v>129</v>
      </c>
      <c r="E27" s="113" t="s">
        <v>520</v>
      </c>
      <c r="F27" s="112" t="s">
        <v>165</v>
      </c>
      <c r="G27" s="81">
        <f>H27+I27+J27</f>
        <v>2194</v>
      </c>
      <c r="H27" s="81"/>
      <c r="I27" s="83">
        <v>2194</v>
      </c>
      <c r="J27" s="81"/>
      <c r="K27" s="81">
        <f>L27+M27+N27</f>
        <v>2153.5</v>
      </c>
      <c r="L27" s="81"/>
      <c r="M27" s="83">
        <v>2153.5</v>
      </c>
      <c r="N27" s="81"/>
      <c r="O27" s="81">
        <f>P27+Q27+R27</f>
        <v>2153.5</v>
      </c>
      <c r="P27" s="81"/>
      <c r="Q27" s="83">
        <v>2153.5</v>
      </c>
      <c r="R27" s="81"/>
    </row>
    <row r="28" spans="1:18" ht="42" customHeight="1">
      <c r="A28" s="111" t="s">
        <v>467</v>
      </c>
      <c r="B28" s="112" t="s">
        <v>146</v>
      </c>
      <c r="C28" s="112" t="s">
        <v>138</v>
      </c>
      <c r="D28" s="112" t="s">
        <v>374</v>
      </c>
      <c r="E28" s="113"/>
      <c r="F28" s="112"/>
      <c r="G28" s="81">
        <f>G29+G36</f>
        <v>55975.7</v>
      </c>
      <c r="H28" s="81">
        <f aca="true" t="shared" si="9" ref="H28:R28">H29+H36</f>
        <v>4274.3</v>
      </c>
      <c r="I28" s="81">
        <f t="shared" si="9"/>
        <v>51701.4</v>
      </c>
      <c r="J28" s="81">
        <f t="shared" si="9"/>
        <v>0</v>
      </c>
      <c r="K28" s="81">
        <f t="shared" si="9"/>
        <v>57088.5</v>
      </c>
      <c r="L28" s="81">
        <f t="shared" si="9"/>
        <v>4088.6</v>
      </c>
      <c r="M28" s="81">
        <f t="shared" si="9"/>
        <v>52999.9</v>
      </c>
      <c r="N28" s="81">
        <f t="shared" si="9"/>
        <v>0</v>
      </c>
      <c r="O28" s="81">
        <f t="shared" si="9"/>
        <v>57853.7</v>
      </c>
      <c r="P28" s="81">
        <f t="shared" si="9"/>
        <v>4328.7</v>
      </c>
      <c r="Q28" s="81">
        <f t="shared" si="9"/>
        <v>53525</v>
      </c>
      <c r="R28" s="81">
        <f t="shared" si="9"/>
        <v>0</v>
      </c>
    </row>
    <row r="29" spans="1:18" ht="41.25" customHeight="1">
      <c r="A29" s="150" t="s">
        <v>205</v>
      </c>
      <c r="B29" s="112" t="s">
        <v>146</v>
      </c>
      <c r="C29" s="112" t="s">
        <v>138</v>
      </c>
      <c r="D29" s="112" t="s">
        <v>113</v>
      </c>
      <c r="E29" s="113"/>
      <c r="F29" s="112"/>
      <c r="G29" s="81">
        <f>G30</f>
        <v>18227.8</v>
      </c>
      <c r="H29" s="81">
        <f aca="true" t="shared" si="10" ref="H29:R30">H30</f>
        <v>4274.3</v>
      </c>
      <c r="I29" s="81">
        <f t="shared" si="10"/>
        <v>13953.5</v>
      </c>
      <c r="J29" s="81">
        <f t="shared" si="10"/>
        <v>0</v>
      </c>
      <c r="K29" s="81">
        <f t="shared" si="10"/>
        <v>18899.7</v>
      </c>
      <c r="L29" s="81">
        <f t="shared" si="10"/>
        <v>4088.6</v>
      </c>
      <c r="M29" s="81">
        <f t="shared" si="10"/>
        <v>14811.1</v>
      </c>
      <c r="N29" s="81">
        <f t="shared" si="10"/>
        <v>0</v>
      </c>
      <c r="O29" s="81">
        <f t="shared" si="10"/>
        <v>18262.7</v>
      </c>
      <c r="P29" s="81">
        <f t="shared" si="10"/>
        <v>4328.7</v>
      </c>
      <c r="Q29" s="81">
        <f t="shared" si="10"/>
        <v>13934</v>
      </c>
      <c r="R29" s="81">
        <f t="shared" si="10"/>
        <v>0</v>
      </c>
    </row>
    <row r="30" spans="1:18" ht="42" customHeight="1">
      <c r="A30" s="111" t="s">
        <v>445</v>
      </c>
      <c r="B30" s="112" t="s">
        <v>146</v>
      </c>
      <c r="C30" s="112" t="s">
        <v>138</v>
      </c>
      <c r="D30" s="112" t="s">
        <v>113</v>
      </c>
      <c r="E30" s="113" t="s">
        <v>260</v>
      </c>
      <c r="F30" s="112"/>
      <c r="G30" s="81">
        <f>G31</f>
        <v>18227.8</v>
      </c>
      <c r="H30" s="81">
        <f t="shared" si="10"/>
        <v>4274.3</v>
      </c>
      <c r="I30" s="81">
        <f t="shared" si="10"/>
        <v>13953.5</v>
      </c>
      <c r="J30" s="81">
        <f t="shared" si="10"/>
        <v>0</v>
      </c>
      <c r="K30" s="81">
        <f t="shared" si="10"/>
        <v>18899.7</v>
      </c>
      <c r="L30" s="81">
        <f t="shared" si="10"/>
        <v>4088.6</v>
      </c>
      <c r="M30" s="81">
        <f t="shared" si="10"/>
        <v>14811.1</v>
      </c>
      <c r="N30" s="81">
        <f t="shared" si="10"/>
        <v>0</v>
      </c>
      <c r="O30" s="81">
        <f t="shared" si="10"/>
        <v>18262.7</v>
      </c>
      <c r="P30" s="81">
        <f t="shared" si="10"/>
        <v>4328.7</v>
      </c>
      <c r="Q30" s="81">
        <f t="shared" si="10"/>
        <v>13934</v>
      </c>
      <c r="R30" s="81">
        <f t="shared" si="10"/>
        <v>0</v>
      </c>
    </row>
    <row r="31" spans="1:18" ht="43.5" customHeight="1">
      <c r="A31" s="111" t="s">
        <v>263</v>
      </c>
      <c r="B31" s="112" t="s">
        <v>146</v>
      </c>
      <c r="C31" s="112" t="s">
        <v>138</v>
      </c>
      <c r="D31" s="112" t="s">
        <v>113</v>
      </c>
      <c r="E31" s="113" t="s">
        <v>446</v>
      </c>
      <c r="F31" s="112"/>
      <c r="G31" s="81">
        <f>G32+G34</f>
        <v>18227.8</v>
      </c>
      <c r="H31" s="81">
        <f aca="true" t="shared" si="11" ref="H31:R31">H32+H34</f>
        <v>4274.3</v>
      </c>
      <c r="I31" s="81">
        <f t="shared" si="11"/>
        <v>13953.5</v>
      </c>
      <c r="J31" s="81">
        <f t="shared" si="11"/>
        <v>0</v>
      </c>
      <c r="K31" s="81">
        <f t="shared" si="11"/>
        <v>18899.7</v>
      </c>
      <c r="L31" s="81">
        <f t="shared" si="11"/>
        <v>4088.6</v>
      </c>
      <c r="M31" s="81">
        <f t="shared" si="11"/>
        <v>14811.1</v>
      </c>
      <c r="N31" s="81">
        <f t="shared" si="11"/>
        <v>0</v>
      </c>
      <c r="O31" s="81">
        <f t="shared" si="11"/>
        <v>18262.7</v>
      </c>
      <c r="P31" s="81">
        <f t="shared" si="11"/>
        <v>4328.7</v>
      </c>
      <c r="Q31" s="81">
        <f t="shared" si="11"/>
        <v>13934</v>
      </c>
      <c r="R31" s="81">
        <f t="shared" si="11"/>
        <v>0</v>
      </c>
    </row>
    <row r="32" spans="1:18" ht="45.75" customHeight="1">
      <c r="A32" s="150" t="s">
        <v>448</v>
      </c>
      <c r="B32" s="112" t="s">
        <v>146</v>
      </c>
      <c r="C32" s="112" t="s">
        <v>138</v>
      </c>
      <c r="D32" s="112" t="s">
        <v>113</v>
      </c>
      <c r="E32" s="113" t="s">
        <v>447</v>
      </c>
      <c r="F32" s="112"/>
      <c r="G32" s="81">
        <f>G33</f>
        <v>13953.5</v>
      </c>
      <c r="H32" s="81">
        <f aca="true" t="shared" si="12" ref="H32:R32">H33</f>
        <v>0</v>
      </c>
      <c r="I32" s="81">
        <f t="shared" si="12"/>
        <v>13953.5</v>
      </c>
      <c r="J32" s="81">
        <f t="shared" si="12"/>
        <v>0</v>
      </c>
      <c r="K32" s="81">
        <f t="shared" si="12"/>
        <v>14811.1</v>
      </c>
      <c r="L32" s="81">
        <f t="shared" si="12"/>
        <v>0</v>
      </c>
      <c r="M32" s="81">
        <f t="shared" si="12"/>
        <v>14811.1</v>
      </c>
      <c r="N32" s="81">
        <f t="shared" si="12"/>
        <v>0</v>
      </c>
      <c r="O32" s="81">
        <f t="shared" si="12"/>
        <v>13934</v>
      </c>
      <c r="P32" s="81">
        <f t="shared" si="12"/>
        <v>0</v>
      </c>
      <c r="Q32" s="81">
        <f t="shared" si="12"/>
        <v>13934</v>
      </c>
      <c r="R32" s="81">
        <f t="shared" si="12"/>
        <v>0</v>
      </c>
    </row>
    <row r="33" spans="1:18" ht="18.75">
      <c r="A33" s="111" t="s">
        <v>183</v>
      </c>
      <c r="B33" s="112" t="s">
        <v>146</v>
      </c>
      <c r="C33" s="112" t="s">
        <v>138</v>
      </c>
      <c r="D33" s="112" t="s">
        <v>113</v>
      </c>
      <c r="E33" s="113" t="s">
        <v>447</v>
      </c>
      <c r="F33" s="112" t="s">
        <v>190</v>
      </c>
      <c r="G33" s="83">
        <f>H33+I33+J33</f>
        <v>13953.5</v>
      </c>
      <c r="H33" s="81"/>
      <c r="I33" s="81">
        <v>13953.5</v>
      </c>
      <c r="J33" s="81"/>
      <c r="K33" s="81">
        <f>L33+M33+N33</f>
        <v>14811.1</v>
      </c>
      <c r="L33" s="81"/>
      <c r="M33" s="81">
        <v>14811.1</v>
      </c>
      <c r="N33" s="81"/>
      <c r="O33" s="81">
        <f>P33+Q33+R33</f>
        <v>13934</v>
      </c>
      <c r="P33" s="85"/>
      <c r="Q33" s="81">
        <v>13934</v>
      </c>
      <c r="R33" s="85"/>
    </row>
    <row r="34" spans="1:18" ht="115.5" customHeight="1">
      <c r="A34" s="111" t="s">
        <v>375</v>
      </c>
      <c r="B34" s="112" t="s">
        <v>146</v>
      </c>
      <c r="C34" s="112" t="s">
        <v>138</v>
      </c>
      <c r="D34" s="112" t="s">
        <v>113</v>
      </c>
      <c r="E34" s="113" t="s">
        <v>449</v>
      </c>
      <c r="F34" s="112"/>
      <c r="G34" s="81">
        <f>G35</f>
        <v>4274.3</v>
      </c>
      <c r="H34" s="81">
        <f aca="true" t="shared" si="13" ref="H34:R34">H35</f>
        <v>4274.3</v>
      </c>
      <c r="I34" s="81">
        <f t="shared" si="13"/>
        <v>0</v>
      </c>
      <c r="J34" s="81">
        <f t="shared" si="13"/>
        <v>0</v>
      </c>
      <c r="K34" s="81">
        <f t="shared" si="13"/>
        <v>4088.6</v>
      </c>
      <c r="L34" s="81">
        <f t="shared" si="13"/>
        <v>4088.6</v>
      </c>
      <c r="M34" s="81">
        <f t="shared" si="13"/>
        <v>0</v>
      </c>
      <c r="N34" s="81">
        <f t="shared" si="13"/>
        <v>0</v>
      </c>
      <c r="O34" s="81">
        <f t="shared" si="13"/>
        <v>4328.7</v>
      </c>
      <c r="P34" s="81">
        <f t="shared" si="13"/>
        <v>4328.7</v>
      </c>
      <c r="Q34" s="81">
        <f t="shared" si="13"/>
        <v>0</v>
      </c>
      <c r="R34" s="81">
        <f t="shared" si="13"/>
        <v>0</v>
      </c>
    </row>
    <row r="35" spans="1:18" ht="18.75">
      <c r="A35" s="111" t="s">
        <v>183</v>
      </c>
      <c r="B35" s="112" t="s">
        <v>146</v>
      </c>
      <c r="C35" s="112" t="s">
        <v>138</v>
      </c>
      <c r="D35" s="112" t="s">
        <v>113</v>
      </c>
      <c r="E35" s="113" t="s">
        <v>449</v>
      </c>
      <c r="F35" s="112" t="s">
        <v>190</v>
      </c>
      <c r="G35" s="83">
        <f>H35+J35</f>
        <v>4274.3</v>
      </c>
      <c r="H35" s="81">
        <v>4274.3</v>
      </c>
      <c r="I35" s="81"/>
      <c r="J35" s="81"/>
      <c r="K35" s="81">
        <f>L35+M35+N35</f>
        <v>4088.6</v>
      </c>
      <c r="L35" s="81">
        <v>4088.6</v>
      </c>
      <c r="M35" s="81"/>
      <c r="N35" s="81"/>
      <c r="O35" s="81">
        <f>P35+R35</f>
        <v>4328.7</v>
      </c>
      <c r="P35" s="90">
        <v>4328.7</v>
      </c>
      <c r="Q35" s="91"/>
      <c r="R35" s="91"/>
    </row>
    <row r="36" spans="1:18" ht="18.75">
      <c r="A36" s="111" t="s">
        <v>191</v>
      </c>
      <c r="B36" s="112" t="s">
        <v>146</v>
      </c>
      <c r="C36" s="112" t="s">
        <v>138</v>
      </c>
      <c r="D36" s="112" t="s">
        <v>117</v>
      </c>
      <c r="E36" s="113"/>
      <c r="F36" s="112"/>
      <c r="G36" s="81">
        <f>G37</f>
        <v>37747.9</v>
      </c>
      <c r="H36" s="81">
        <f aca="true" t="shared" si="14" ref="H36:R37">H37</f>
        <v>0</v>
      </c>
      <c r="I36" s="81">
        <f t="shared" si="14"/>
        <v>37747.9</v>
      </c>
      <c r="J36" s="81">
        <f t="shared" si="14"/>
        <v>0</v>
      </c>
      <c r="K36" s="81">
        <f t="shared" si="14"/>
        <v>38188.8</v>
      </c>
      <c r="L36" s="81">
        <f t="shared" si="14"/>
        <v>0</v>
      </c>
      <c r="M36" s="81">
        <f t="shared" si="14"/>
        <v>38188.8</v>
      </c>
      <c r="N36" s="81">
        <f t="shared" si="14"/>
        <v>0</v>
      </c>
      <c r="O36" s="81">
        <f t="shared" si="14"/>
        <v>39591</v>
      </c>
      <c r="P36" s="81">
        <f t="shared" si="14"/>
        <v>0</v>
      </c>
      <c r="Q36" s="81">
        <f t="shared" si="14"/>
        <v>39591</v>
      </c>
      <c r="R36" s="81">
        <f t="shared" si="14"/>
        <v>0</v>
      </c>
    </row>
    <row r="37" spans="1:18" ht="37.5" customHeight="1">
      <c r="A37" s="111" t="s">
        <v>445</v>
      </c>
      <c r="B37" s="112" t="s">
        <v>146</v>
      </c>
      <c r="C37" s="112" t="s">
        <v>138</v>
      </c>
      <c r="D37" s="112" t="s">
        <v>117</v>
      </c>
      <c r="E37" s="113" t="s">
        <v>260</v>
      </c>
      <c r="F37" s="112"/>
      <c r="G37" s="81">
        <f>G38</f>
        <v>37747.9</v>
      </c>
      <c r="H37" s="81">
        <f t="shared" si="14"/>
        <v>0</v>
      </c>
      <c r="I37" s="81">
        <f t="shared" si="14"/>
        <v>37747.9</v>
      </c>
      <c r="J37" s="81">
        <f t="shared" si="14"/>
        <v>0</v>
      </c>
      <c r="K37" s="81">
        <f t="shared" si="14"/>
        <v>38188.8</v>
      </c>
      <c r="L37" s="81">
        <f t="shared" si="14"/>
        <v>0</v>
      </c>
      <c r="M37" s="81">
        <f t="shared" si="14"/>
        <v>38188.8</v>
      </c>
      <c r="N37" s="81">
        <f t="shared" si="14"/>
        <v>0</v>
      </c>
      <c r="O37" s="81">
        <f t="shared" si="14"/>
        <v>39591</v>
      </c>
      <c r="P37" s="81">
        <f t="shared" si="14"/>
        <v>0</v>
      </c>
      <c r="Q37" s="81">
        <f t="shared" si="14"/>
        <v>39591</v>
      </c>
      <c r="R37" s="81">
        <f t="shared" si="14"/>
        <v>0</v>
      </c>
    </row>
    <row r="38" spans="1:18" ht="41.25" customHeight="1">
      <c r="A38" s="111" t="s">
        <v>265</v>
      </c>
      <c r="B38" s="112" t="s">
        <v>146</v>
      </c>
      <c r="C38" s="112" t="s">
        <v>138</v>
      </c>
      <c r="D38" s="112" t="s">
        <v>117</v>
      </c>
      <c r="E38" s="113" t="s">
        <v>264</v>
      </c>
      <c r="F38" s="112"/>
      <c r="G38" s="81">
        <f>G39+G41</f>
        <v>37747.9</v>
      </c>
      <c r="H38" s="81">
        <f aca="true" t="shared" si="15" ref="H38:R38">H39+H41</f>
        <v>0</v>
      </c>
      <c r="I38" s="81">
        <f t="shared" si="15"/>
        <v>37747.9</v>
      </c>
      <c r="J38" s="81">
        <f t="shared" si="15"/>
        <v>0</v>
      </c>
      <c r="K38" s="81">
        <f t="shared" si="15"/>
        <v>38188.8</v>
      </c>
      <c r="L38" s="81">
        <f t="shared" si="15"/>
        <v>0</v>
      </c>
      <c r="M38" s="81">
        <f t="shared" si="15"/>
        <v>38188.8</v>
      </c>
      <c r="N38" s="81">
        <f t="shared" si="15"/>
        <v>0</v>
      </c>
      <c r="O38" s="81">
        <f t="shared" si="15"/>
        <v>39591</v>
      </c>
      <c r="P38" s="81">
        <f t="shared" si="15"/>
        <v>0</v>
      </c>
      <c r="Q38" s="81">
        <f t="shared" si="15"/>
        <v>39591</v>
      </c>
      <c r="R38" s="81">
        <f t="shared" si="15"/>
        <v>0</v>
      </c>
    </row>
    <row r="39" spans="1:18" ht="42.75" customHeight="1">
      <c r="A39" s="111" t="s">
        <v>451</v>
      </c>
      <c r="B39" s="112" t="s">
        <v>146</v>
      </c>
      <c r="C39" s="112" t="s">
        <v>138</v>
      </c>
      <c r="D39" s="112" t="s">
        <v>117</v>
      </c>
      <c r="E39" s="113" t="s">
        <v>450</v>
      </c>
      <c r="F39" s="112"/>
      <c r="G39" s="81">
        <f>G40</f>
        <v>20847.2</v>
      </c>
      <c r="H39" s="81">
        <f aca="true" t="shared" si="16" ref="H39:R39">H40</f>
        <v>0</v>
      </c>
      <c r="I39" s="81">
        <f t="shared" si="16"/>
        <v>20847.2</v>
      </c>
      <c r="J39" s="81">
        <f t="shared" si="16"/>
        <v>0</v>
      </c>
      <c r="K39" s="81">
        <f t="shared" si="16"/>
        <v>19981.8</v>
      </c>
      <c r="L39" s="81">
        <f t="shared" si="16"/>
        <v>0</v>
      </c>
      <c r="M39" s="81">
        <f t="shared" si="16"/>
        <v>19981.8</v>
      </c>
      <c r="N39" s="81">
        <f t="shared" si="16"/>
        <v>0</v>
      </c>
      <c r="O39" s="81">
        <f t="shared" si="16"/>
        <v>20004.1</v>
      </c>
      <c r="P39" s="81">
        <f t="shared" si="16"/>
        <v>0</v>
      </c>
      <c r="Q39" s="81">
        <f t="shared" si="16"/>
        <v>20004.1</v>
      </c>
      <c r="R39" s="81">
        <f t="shared" si="16"/>
        <v>0</v>
      </c>
    </row>
    <row r="40" spans="1:18" ht="18.75">
      <c r="A40" s="111" t="s">
        <v>192</v>
      </c>
      <c r="B40" s="112" t="s">
        <v>146</v>
      </c>
      <c r="C40" s="112" t="s">
        <v>138</v>
      </c>
      <c r="D40" s="112" t="s">
        <v>117</v>
      </c>
      <c r="E40" s="113" t="s">
        <v>450</v>
      </c>
      <c r="F40" s="112" t="s">
        <v>190</v>
      </c>
      <c r="G40" s="81">
        <f>H40+I40+J40</f>
        <v>20847.2</v>
      </c>
      <c r="H40" s="81"/>
      <c r="I40" s="81">
        <v>20847.2</v>
      </c>
      <c r="J40" s="81"/>
      <c r="K40" s="81">
        <f>M40+L40+N40</f>
        <v>19981.8</v>
      </c>
      <c r="L40" s="81"/>
      <c r="M40" s="81">
        <v>19981.8</v>
      </c>
      <c r="N40" s="81"/>
      <c r="O40" s="81">
        <f>P40+R40+Q40</f>
        <v>20004.1</v>
      </c>
      <c r="P40" s="85"/>
      <c r="Q40" s="81">
        <v>20004.1</v>
      </c>
      <c r="R40" s="85"/>
    </row>
    <row r="41" spans="1:18" ht="64.5" customHeight="1">
      <c r="A41" s="114" t="s">
        <v>686</v>
      </c>
      <c r="B41" s="112" t="s">
        <v>146</v>
      </c>
      <c r="C41" s="112" t="s">
        <v>138</v>
      </c>
      <c r="D41" s="112" t="s">
        <v>117</v>
      </c>
      <c r="E41" s="113" t="s">
        <v>508</v>
      </c>
      <c r="F41" s="112"/>
      <c r="G41" s="81">
        <f>G42</f>
        <v>16900.7</v>
      </c>
      <c r="H41" s="81">
        <f aca="true" t="shared" si="17" ref="H41:R41">H42</f>
        <v>0</v>
      </c>
      <c r="I41" s="81">
        <f t="shared" si="17"/>
        <v>16900.7</v>
      </c>
      <c r="J41" s="81">
        <f t="shared" si="17"/>
        <v>0</v>
      </c>
      <c r="K41" s="81">
        <f t="shared" si="17"/>
        <v>18207</v>
      </c>
      <c r="L41" s="81">
        <f t="shared" si="17"/>
        <v>0</v>
      </c>
      <c r="M41" s="81">
        <f t="shared" si="17"/>
        <v>18207</v>
      </c>
      <c r="N41" s="81">
        <f t="shared" si="17"/>
        <v>0</v>
      </c>
      <c r="O41" s="81">
        <f t="shared" si="17"/>
        <v>19586.9</v>
      </c>
      <c r="P41" s="81">
        <f t="shared" si="17"/>
        <v>0</v>
      </c>
      <c r="Q41" s="81">
        <f t="shared" si="17"/>
        <v>19586.9</v>
      </c>
      <c r="R41" s="81">
        <f t="shared" si="17"/>
        <v>0</v>
      </c>
    </row>
    <row r="42" spans="1:18" ht="18.75">
      <c r="A42" s="111" t="s">
        <v>192</v>
      </c>
      <c r="B42" s="112" t="s">
        <v>146</v>
      </c>
      <c r="C42" s="112" t="s">
        <v>138</v>
      </c>
      <c r="D42" s="112" t="s">
        <v>117</v>
      </c>
      <c r="E42" s="113" t="s">
        <v>508</v>
      </c>
      <c r="F42" s="112" t="s">
        <v>190</v>
      </c>
      <c r="G42" s="81">
        <f>H42+I42+J42</f>
        <v>16900.7</v>
      </c>
      <c r="H42" s="81"/>
      <c r="I42" s="81">
        <v>16900.7</v>
      </c>
      <c r="J42" s="81"/>
      <c r="K42" s="81">
        <f>M42+L42+N42</f>
        <v>18207</v>
      </c>
      <c r="L42" s="81"/>
      <c r="M42" s="81">
        <v>18207</v>
      </c>
      <c r="N42" s="81"/>
      <c r="O42" s="81">
        <f>P42+R42+Q42</f>
        <v>19586.9</v>
      </c>
      <c r="P42" s="85"/>
      <c r="Q42" s="81">
        <v>19586.9</v>
      </c>
      <c r="R42" s="85"/>
    </row>
    <row r="43" spans="1:18" ht="27" customHeight="1">
      <c r="A43" s="87" t="s">
        <v>616</v>
      </c>
      <c r="B43" s="149" t="s">
        <v>615</v>
      </c>
      <c r="C43" s="149"/>
      <c r="D43" s="149"/>
      <c r="E43" s="149"/>
      <c r="F43" s="149"/>
      <c r="G43" s="88">
        <f>G44</f>
        <v>1201.5</v>
      </c>
      <c r="H43" s="88">
        <f aca="true" t="shared" si="18" ref="H43:R43">H44</f>
        <v>0</v>
      </c>
      <c r="I43" s="88">
        <f t="shared" si="18"/>
        <v>876.8</v>
      </c>
      <c r="J43" s="88">
        <f t="shared" si="18"/>
        <v>324.70000000000005</v>
      </c>
      <c r="K43" s="88">
        <f t="shared" si="18"/>
        <v>1251.5</v>
      </c>
      <c r="L43" s="88">
        <f t="shared" si="18"/>
        <v>0</v>
      </c>
      <c r="M43" s="88">
        <f t="shared" si="18"/>
        <v>926.8000000000001</v>
      </c>
      <c r="N43" s="88">
        <f t="shared" si="18"/>
        <v>324.70000000000005</v>
      </c>
      <c r="O43" s="88">
        <f t="shared" si="18"/>
        <v>1201.5</v>
      </c>
      <c r="P43" s="88">
        <f t="shared" si="18"/>
        <v>0</v>
      </c>
      <c r="Q43" s="88">
        <f t="shared" si="18"/>
        <v>876.8000000000001</v>
      </c>
      <c r="R43" s="88">
        <f t="shared" si="18"/>
        <v>324.70000000000005</v>
      </c>
    </row>
    <row r="44" spans="1:18" ht="18.75">
      <c r="A44" s="111" t="s">
        <v>203</v>
      </c>
      <c r="B44" s="146" t="s">
        <v>615</v>
      </c>
      <c r="C44" s="146" t="s">
        <v>113</v>
      </c>
      <c r="D44" s="146" t="s">
        <v>374</v>
      </c>
      <c r="E44" s="146"/>
      <c r="F44" s="146"/>
      <c r="G44" s="81">
        <f>G45</f>
        <v>1201.5</v>
      </c>
      <c r="H44" s="81">
        <f aca="true" t="shared" si="19" ref="H44:R44">H45</f>
        <v>0</v>
      </c>
      <c r="I44" s="81">
        <f t="shared" si="19"/>
        <v>876.8</v>
      </c>
      <c r="J44" s="81">
        <f t="shared" si="19"/>
        <v>324.70000000000005</v>
      </c>
      <c r="K44" s="81">
        <f t="shared" si="19"/>
        <v>1251.5</v>
      </c>
      <c r="L44" s="81">
        <f t="shared" si="19"/>
        <v>0</v>
      </c>
      <c r="M44" s="81">
        <f t="shared" si="19"/>
        <v>926.8000000000001</v>
      </c>
      <c r="N44" s="81">
        <f t="shared" si="19"/>
        <v>324.70000000000005</v>
      </c>
      <c r="O44" s="81">
        <f t="shared" si="19"/>
        <v>1201.5</v>
      </c>
      <c r="P44" s="81">
        <f t="shared" si="19"/>
        <v>0</v>
      </c>
      <c r="Q44" s="81">
        <f t="shared" si="19"/>
        <v>876.8000000000001</v>
      </c>
      <c r="R44" s="81">
        <f t="shared" si="19"/>
        <v>324.70000000000005</v>
      </c>
    </row>
    <row r="45" spans="1:18" ht="44.25" customHeight="1">
      <c r="A45" s="111" t="s">
        <v>189</v>
      </c>
      <c r="B45" s="146" t="s">
        <v>615</v>
      </c>
      <c r="C45" s="112" t="s">
        <v>113</v>
      </c>
      <c r="D45" s="112" t="s">
        <v>129</v>
      </c>
      <c r="E45" s="113"/>
      <c r="F45" s="112"/>
      <c r="G45" s="81">
        <f>G51+G46</f>
        <v>1201.5</v>
      </c>
      <c r="H45" s="81">
        <f aca="true" t="shared" si="20" ref="H45:R45">H51+H46</f>
        <v>0</v>
      </c>
      <c r="I45" s="81">
        <f t="shared" si="20"/>
        <v>876.8</v>
      </c>
      <c r="J45" s="81">
        <f t="shared" si="20"/>
        <v>324.70000000000005</v>
      </c>
      <c r="K45" s="81">
        <f t="shared" si="20"/>
        <v>1251.5</v>
      </c>
      <c r="L45" s="81">
        <f t="shared" si="20"/>
        <v>0</v>
      </c>
      <c r="M45" s="81">
        <f t="shared" si="20"/>
        <v>926.8000000000001</v>
      </c>
      <c r="N45" s="81">
        <f t="shared" si="20"/>
        <v>324.70000000000005</v>
      </c>
      <c r="O45" s="81">
        <f t="shared" si="20"/>
        <v>1201.5</v>
      </c>
      <c r="P45" s="81">
        <f t="shared" si="20"/>
        <v>0</v>
      </c>
      <c r="Q45" s="81">
        <f t="shared" si="20"/>
        <v>876.8000000000001</v>
      </c>
      <c r="R45" s="81">
        <f t="shared" si="20"/>
        <v>324.70000000000005</v>
      </c>
    </row>
    <row r="46" spans="1:18" ht="24.75" customHeight="1">
      <c r="A46" s="111" t="s">
        <v>320</v>
      </c>
      <c r="B46" s="146" t="s">
        <v>615</v>
      </c>
      <c r="C46" s="112" t="s">
        <v>113</v>
      </c>
      <c r="D46" s="112" t="s">
        <v>129</v>
      </c>
      <c r="E46" s="113" t="s">
        <v>224</v>
      </c>
      <c r="F46" s="112"/>
      <c r="G46" s="81">
        <f>G47</f>
        <v>324.70000000000005</v>
      </c>
      <c r="H46" s="81">
        <f aca="true" t="shared" si="21" ref="H46:R47">H47</f>
        <v>0</v>
      </c>
      <c r="I46" s="81">
        <f t="shared" si="21"/>
        <v>0</v>
      </c>
      <c r="J46" s="81">
        <f t="shared" si="21"/>
        <v>324.70000000000005</v>
      </c>
      <c r="K46" s="81">
        <f t="shared" si="21"/>
        <v>324.70000000000005</v>
      </c>
      <c r="L46" s="81">
        <f t="shared" si="21"/>
        <v>0</v>
      </c>
      <c r="M46" s="81">
        <f t="shared" si="21"/>
        <v>0</v>
      </c>
      <c r="N46" s="81">
        <f t="shared" si="21"/>
        <v>324.70000000000005</v>
      </c>
      <c r="O46" s="81">
        <f t="shared" si="21"/>
        <v>324.70000000000005</v>
      </c>
      <c r="P46" s="81">
        <f t="shared" si="21"/>
        <v>0</v>
      </c>
      <c r="Q46" s="81">
        <f t="shared" si="21"/>
        <v>0</v>
      </c>
      <c r="R46" s="81">
        <f t="shared" si="21"/>
        <v>324.70000000000005</v>
      </c>
    </row>
    <row r="47" spans="1:18" ht="43.5" customHeight="1">
      <c r="A47" s="111" t="s">
        <v>218</v>
      </c>
      <c r="B47" s="146" t="s">
        <v>615</v>
      </c>
      <c r="C47" s="112" t="s">
        <v>113</v>
      </c>
      <c r="D47" s="112" t="s">
        <v>129</v>
      </c>
      <c r="E47" s="113" t="s">
        <v>225</v>
      </c>
      <c r="F47" s="112"/>
      <c r="G47" s="81">
        <f>G48</f>
        <v>324.70000000000005</v>
      </c>
      <c r="H47" s="81">
        <f t="shared" si="21"/>
        <v>0</v>
      </c>
      <c r="I47" s="81">
        <f t="shared" si="21"/>
        <v>0</v>
      </c>
      <c r="J47" s="81">
        <f t="shared" si="21"/>
        <v>324.70000000000005</v>
      </c>
      <c r="K47" s="81">
        <f t="shared" si="21"/>
        <v>324.70000000000005</v>
      </c>
      <c r="L47" s="81">
        <f t="shared" si="21"/>
        <v>0</v>
      </c>
      <c r="M47" s="81">
        <f t="shared" si="21"/>
        <v>0</v>
      </c>
      <c r="N47" s="81">
        <f t="shared" si="21"/>
        <v>324.70000000000005</v>
      </c>
      <c r="O47" s="81">
        <f t="shared" si="21"/>
        <v>324.70000000000005</v>
      </c>
      <c r="P47" s="81">
        <f t="shared" si="21"/>
        <v>0</v>
      </c>
      <c r="Q47" s="81">
        <f t="shared" si="21"/>
        <v>0</v>
      </c>
      <c r="R47" s="81">
        <f t="shared" si="21"/>
        <v>324.70000000000005</v>
      </c>
    </row>
    <row r="48" spans="1:18" ht="44.25" customHeight="1">
      <c r="A48" s="111" t="s">
        <v>649</v>
      </c>
      <c r="B48" s="146" t="s">
        <v>615</v>
      </c>
      <c r="C48" s="112" t="s">
        <v>113</v>
      </c>
      <c r="D48" s="112" t="s">
        <v>129</v>
      </c>
      <c r="E48" s="113" t="s">
        <v>111</v>
      </c>
      <c r="F48" s="112"/>
      <c r="G48" s="81">
        <f>G49+G50</f>
        <v>324.70000000000005</v>
      </c>
      <c r="H48" s="81">
        <f aca="true" t="shared" si="22" ref="H48:R48">H49+H50</f>
        <v>0</v>
      </c>
      <c r="I48" s="81">
        <f t="shared" si="22"/>
        <v>0</v>
      </c>
      <c r="J48" s="81">
        <f t="shared" si="22"/>
        <v>324.70000000000005</v>
      </c>
      <c r="K48" s="81">
        <f t="shared" si="22"/>
        <v>324.70000000000005</v>
      </c>
      <c r="L48" s="81">
        <f t="shared" si="22"/>
        <v>0</v>
      </c>
      <c r="M48" s="81">
        <f t="shared" si="22"/>
        <v>0</v>
      </c>
      <c r="N48" s="81">
        <f t="shared" si="22"/>
        <v>324.70000000000005</v>
      </c>
      <c r="O48" s="81">
        <f t="shared" si="22"/>
        <v>324.70000000000005</v>
      </c>
      <c r="P48" s="81">
        <f t="shared" si="22"/>
        <v>0</v>
      </c>
      <c r="Q48" s="81">
        <f t="shared" si="22"/>
        <v>0</v>
      </c>
      <c r="R48" s="81">
        <f t="shared" si="22"/>
        <v>324.70000000000005</v>
      </c>
    </row>
    <row r="49" spans="1:18" ht="27" customHeight="1">
      <c r="A49" s="115" t="s">
        <v>164</v>
      </c>
      <c r="B49" s="146" t="s">
        <v>615</v>
      </c>
      <c r="C49" s="112" t="s">
        <v>113</v>
      </c>
      <c r="D49" s="112" t="s">
        <v>129</v>
      </c>
      <c r="E49" s="113" t="s">
        <v>111</v>
      </c>
      <c r="F49" s="112" t="s">
        <v>165</v>
      </c>
      <c r="G49" s="81">
        <f>H49+I49+J49</f>
        <v>237.3</v>
      </c>
      <c r="H49" s="81"/>
      <c r="I49" s="81"/>
      <c r="J49" s="81">
        <v>237.3</v>
      </c>
      <c r="K49" s="81">
        <f>L49+M49+N49</f>
        <v>237.3</v>
      </c>
      <c r="L49" s="81"/>
      <c r="M49" s="81"/>
      <c r="N49" s="81">
        <v>237.3</v>
      </c>
      <c r="O49" s="81">
        <f>P49+Q49+R49</f>
        <v>237.3</v>
      </c>
      <c r="P49" s="85"/>
      <c r="Q49" s="81"/>
      <c r="R49" s="81">
        <v>237.3</v>
      </c>
    </row>
    <row r="50" spans="1:18" ht="45.75" customHeight="1">
      <c r="A50" s="111" t="s">
        <v>87</v>
      </c>
      <c r="B50" s="146" t="s">
        <v>615</v>
      </c>
      <c r="C50" s="112" t="s">
        <v>113</v>
      </c>
      <c r="D50" s="112" t="s">
        <v>129</v>
      </c>
      <c r="E50" s="113" t="s">
        <v>111</v>
      </c>
      <c r="F50" s="112" t="s">
        <v>168</v>
      </c>
      <c r="G50" s="81">
        <f>H50+I50+J50</f>
        <v>87.4</v>
      </c>
      <c r="H50" s="81"/>
      <c r="I50" s="81"/>
      <c r="J50" s="81">
        <v>87.4</v>
      </c>
      <c r="K50" s="81">
        <f>L50+M50+N50</f>
        <v>87.4</v>
      </c>
      <c r="L50" s="81"/>
      <c r="M50" s="81"/>
      <c r="N50" s="81">
        <v>87.4</v>
      </c>
      <c r="O50" s="81">
        <f>P50+Q50+R50</f>
        <v>87.4</v>
      </c>
      <c r="P50" s="85"/>
      <c r="Q50" s="81"/>
      <c r="R50" s="81">
        <v>87.4</v>
      </c>
    </row>
    <row r="51" spans="1:18" ht="25.5" customHeight="1">
      <c r="A51" s="111" t="s">
        <v>617</v>
      </c>
      <c r="B51" s="146" t="s">
        <v>615</v>
      </c>
      <c r="C51" s="112" t="s">
        <v>113</v>
      </c>
      <c r="D51" s="112" t="s">
        <v>129</v>
      </c>
      <c r="E51" s="113" t="s">
        <v>618</v>
      </c>
      <c r="F51" s="112"/>
      <c r="G51" s="81">
        <f aca="true" t="shared" si="23" ref="G51:R51">G52+G55</f>
        <v>876.8</v>
      </c>
      <c r="H51" s="81">
        <f t="shared" si="23"/>
        <v>0</v>
      </c>
      <c r="I51" s="81">
        <f t="shared" si="23"/>
        <v>876.8</v>
      </c>
      <c r="J51" s="81">
        <f t="shared" si="23"/>
        <v>0</v>
      </c>
      <c r="K51" s="81">
        <f t="shared" si="23"/>
        <v>926.8000000000001</v>
      </c>
      <c r="L51" s="81">
        <f t="shared" si="23"/>
        <v>0</v>
      </c>
      <c r="M51" s="81">
        <f t="shared" si="23"/>
        <v>926.8000000000001</v>
      </c>
      <c r="N51" s="81">
        <f t="shared" si="23"/>
        <v>0</v>
      </c>
      <c r="O51" s="81">
        <f t="shared" si="23"/>
        <v>876.8000000000001</v>
      </c>
      <c r="P51" s="81">
        <f t="shared" si="23"/>
        <v>0</v>
      </c>
      <c r="Q51" s="81">
        <f t="shared" si="23"/>
        <v>876.8000000000001</v>
      </c>
      <c r="R51" s="81">
        <f t="shared" si="23"/>
        <v>0</v>
      </c>
    </row>
    <row r="52" spans="1:18" ht="25.5" customHeight="1">
      <c r="A52" s="111" t="s">
        <v>178</v>
      </c>
      <c r="B52" s="146" t="s">
        <v>615</v>
      </c>
      <c r="C52" s="112" t="s">
        <v>113</v>
      </c>
      <c r="D52" s="112" t="s">
        <v>129</v>
      </c>
      <c r="E52" s="113" t="s">
        <v>619</v>
      </c>
      <c r="F52" s="112"/>
      <c r="G52" s="81">
        <f>G53+G54</f>
        <v>720.9</v>
      </c>
      <c r="H52" s="81">
        <f aca="true" t="shared" si="24" ref="H52:R52">H53+H54</f>
        <v>0</v>
      </c>
      <c r="I52" s="81">
        <f t="shared" si="24"/>
        <v>720.9</v>
      </c>
      <c r="J52" s="81">
        <f t="shared" si="24"/>
        <v>0</v>
      </c>
      <c r="K52" s="81">
        <f t="shared" si="24"/>
        <v>776.2</v>
      </c>
      <c r="L52" s="81">
        <f t="shared" si="24"/>
        <v>0</v>
      </c>
      <c r="M52" s="81">
        <f t="shared" si="24"/>
        <v>776.2</v>
      </c>
      <c r="N52" s="81">
        <f t="shared" si="24"/>
        <v>0</v>
      </c>
      <c r="O52" s="81">
        <f t="shared" si="24"/>
        <v>726.2</v>
      </c>
      <c r="P52" s="81">
        <f t="shared" si="24"/>
        <v>0</v>
      </c>
      <c r="Q52" s="81">
        <f t="shared" si="24"/>
        <v>726.2</v>
      </c>
      <c r="R52" s="81">
        <f t="shared" si="24"/>
        <v>0</v>
      </c>
    </row>
    <row r="53" spans="1:18" ht="27.75" customHeight="1">
      <c r="A53" s="111" t="s">
        <v>164</v>
      </c>
      <c r="B53" s="146" t="s">
        <v>615</v>
      </c>
      <c r="C53" s="112" t="s">
        <v>113</v>
      </c>
      <c r="D53" s="112" t="s">
        <v>129</v>
      </c>
      <c r="E53" s="113" t="s">
        <v>619</v>
      </c>
      <c r="F53" s="112" t="s">
        <v>165</v>
      </c>
      <c r="G53" s="81">
        <f>H53+I53+J53</f>
        <v>668.4</v>
      </c>
      <c r="H53" s="81"/>
      <c r="I53" s="81">
        <v>668.4</v>
      </c>
      <c r="J53" s="81"/>
      <c r="K53" s="81">
        <f>L53+M53+N53</f>
        <v>673.7</v>
      </c>
      <c r="L53" s="81"/>
      <c r="M53" s="83">
        <v>673.7</v>
      </c>
      <c r="N53" s="81"/>
      <c r="O53" s="81">
        <f>P53+Q53+R53</f>
        <v>673.7</v>
      </c>
      <c r="P53" s="85"/>
      <c r="Q53" s="81">
        <v>673.7</v>
      </c>
      <c r="R53" s="85"/>
    </row>
    <row r="54" spans="1:18" ht="48" customHeight="1">
      <c r="A54" s="111" t="s">
        <v>87</v>
      </c>
      <c r="B54" s="146" t="s">
        <v>615</v>
      </c>
      <c r="C54" s="112" t="s">
        <v>113</v>
      </c>
      <c r="D54" s="112" t="s">
        <v>129</v>
      </c>
      <c r="E54" s="113" t="s">
        <v>619</v>
      </c>
      <c r="F54" s="112" t="s">
        <v>168</v>
      </c>
      <c r="G54" s="81">
        <f>H54+I54+J54</f>
        <v>52.5</v>
      </c>
      <c r="H54" s="81"/>
      <c r="I54" s="81">
        <v>52.5</v>
      </c>
      <c r="J54" s="81"/>
      <c r="K54" s="81">
        <f>L54+M54+N54</f>
        <v>102.5</v>
      </c>
      <c r="L54" s="81"/>
      <c r="M54" s="83">
        <v>102.5</v>
      </c>
      <c r="N54" s="81"/>
      <c r="O54" s="81">
        <f>P54+Q54+R54</f>
        <v>52.5</v>
      </c>
      <c r="P54" s="85"/>
      <c r="Q54" s="81">
        <v>52.5</v>
      </c>
      <c r="R54" s="85"/>
    </row>
    <row r="55" spans="1:18" ht="39" customHeight="1">
      <c r="A55" s="114" t="s">
        <v>685</v>
      </c>
      <c r="B55" s="146" t="s">
        <v>615</v>
      </c>
      <c r="C55" s="112" t="s">
        <v>113</v>
      </c>
      <c r="D55" s="112" t="s">
        <v>129</v>
      </c>
      <c r="E55" s="113" t="s">
        <v>620</v>
      </c>
      <c r="F55" s="112"/>
      <c r="G55" s="81">
        <f>G56</f>
        <v>155.9</v>
      </c>
      <c r="H55" s="81">
        <f aca="true" t="shared" si="25" ref="H55:N55">H56</f>
        <v>0</v>
      </c>
      <c r="I55" s="81">
        <f t="shared" si="25"/>
        <v>155.9</v>
      </c>
      <c r="J55" s="81">
        <f t="shared" si="25"/>
        <v>0</v>
      </c>
      <c r="K55" s="81">
        <f t="shared" si="25"/>
        <v>150.6</v>
      </c>
      <c r="L55" s="81">
        <f t="shared" si="25"/>
        <v>0</v>
      </c>
      <c r="M55" s="81">
        <f t="shared" si="25"/>
        <v>150.6</v>
      </c>
      <c r="N55" s="81">
        <f t="shared" si="25"/>
        <v>0</v>
      </c>
      <c r="O55" s="81">
        <f>O56</f>
        <v>150.6</v>
      </c>
      <c r="P55" s="81">
        <f>P56</f>
        <v>0</v>
      </c>
      <c r="Q55" s="81">
        <f>Q56</f>
        <v>150.6</v>
      </c>
      <c r="R55" s="81">
        <f>R56</f>
        <v>0</v>
      </c>
    </row>
    <row r="56" spans="1:18" ht="29.25" customHeight="1">
      <c r="A56" s="111" t="s">
        <v>164</v>
      </c>
      <c r="B56" s="146" t="s">
        <v>615</v>
      </c>
      <c r="C56" s="112" t="s">
        <v>113</v>
      </c>
      <c r="D56" s="112" t="s">
        <v>129</v>
      </c>
      <c r="E56" s="113" t="s">
        <v>620</v>
      </c>
      <c r="F56" s="112" t="s">
        <v>165</v>
      </c>
      <c r="G56" s="81">
        <f>H56+I56+J56</f>
        <v>155.9</v>
      </c>
      <c r="H56" s="81"/>
      <c r="I56" s="83">
        <v>155.9</v>
      </c>
      <c r="J56" s="81"/>
      <c r="K56" s="81">
        <f>L56+M56+N56</f>
        <v>150.6</v>
      </c>
      <c r="L56" s="81"/>
      <c r="M56" s="83">
        <v>150.6</v>
      </c>
      <c r="N56" s="81"/>
      <c r="O56" s="81">
        <f>P56+Q56+R56</f>
        <v>150.6</v>
      </c>
      <c r="P56" s="85"/>
      <c r="Q56" s="81">
        <v>150.6</v>
      </c>
      <c r="R56" s="85"/>
    </row>
    <row r="57" spans="1:18" ht="27.75" customHeight="1">
      <c r="A57" s="87" t="s">
        <v>304</v>
      </c>
      <c r="B57" s="82" t="s">
        <v>317</v>
      </c>
      <c r="C57" s="82"/>
      <c r="D57" s="82"/>
      <c r="E57" s="89"/>
      <c r="F57" s="82"/>
      <c r="G57" s="88">
        <f aca="true" t="shared" si="26" ref="G57:R57">G58+G81+G142</f>
        <v>61985.100000000006</v>
      </c>
      <c r="H57" s="88">
        <f t="shared" si="26"/>
        <v>1816.7</v>
      </c>
      <c r="I57" s="88">
        <f t="shared" si="26"/>
        <v>60068.4</v>
      </c>
      <c r="J57" s="88">
        <f t="shared" si="26"/>
        <v>100</v>
      </c>
      <c r="K57" s="88">
        <f t="shared" si="26"/>
        <v>62993.4</v>
      </c>
      <c r="L57" s="88">
        <f t="shared" si="26"/>
        <v>340</v>
      </c>
      <c r="M57" s="88">
        <f t="shared" si="26"/>
        <v>62553.4</v>
      </c>
      <c r="N57" s="88">
        <f t="shared" si="26"/>
        <v>100</v>
      </c>
      <c r="O57" s="88">
        <f t="shared" si="26"/>
        <v>62613.399999999994</v>
      </c>
      <c r="P57" s="88">
        <f t="shared" si="26"/>
        <v>340</v>
      </c>
      <c r="Q57" s="88">
        <f t="shared" si="26"/>
        <v>62173.399999999994</v>
      </c>
      <c r="R57" s="88">
        <f t="shared" si="26"/>
        <v>100</v>
      </c>
    </row>
    <row r="58" spans="1:18" ht="18.75">
      <c r="A58" s="111" t="s">
        <v>123</v>
      </c>
      <c r="B58" s="112" t="s">
        <v>317</v>
      </c>
      <c r="C58" s="112" t="s">
        <v>122</v>
      </c>
      <c r="D58" s="112" t="s">
        <v>374</v>
      </c>
      <c r="E58" s="113"/>
      <c r="F58" s="112"/>
      <c r="G58" s="81">
        <f>G59+G67</f>
        <v>13598.6</v>
      </c>
      <c r="H58" s="81">
        <f>H59+H67</f>
        <v>0</v>
      </c>
      <c r="I58" s="81">
        <f aca="true" t="shared" si="27" ref="I58:R58">I59+I67</f>
        <v>13598.6</v>
      </c>
      <c r="J58" s="81">
        <f t="shared" si="27"/>
        <v>0</v>
      </c>
      <c r="K58" s="81">
        <f>K59+K67</f>
        <v>13941.5</v>
      </c>
      <c r="L58" s="81">
        <f t="shared" si="27"/>
        <v>0</v>
      </c>
      <c r="M58" s="81">
        <f t="shared" si="27"/>
        <v>13941.5</v>
      </c>
      <c r="N58" s="81">
        <f t="shared" si="27"/>
        <v>0</v>
      </c>
      <c r="O58" s="81">
        <f>O59+O67</f>
        <v>13611.499999999998</v>
      </c>
      <c r="P58" s="81">
        <f t="shared" si="27"/>
        <v>0</v>
      </c>
      <c r="Q58" s="81">
        <f t="shared" si="27"/>
        <v>13611.499999999998</v>
      </c>
      <c r="R58" s="81">
        <f t="shared" si="27"/>
        <v>0</v>
      </c>
    </row>
    <row r="59" spans="1:18" ht="18.75">
      <c r="A59" s="111" t="s">
        <v>99</v>
      </c>
      <c r="B59" s="112" t="s">
        <v>317</v>
      </c>
      <c r="C59" s="112" t="s">
        <v>122</v>
      </c>
      <c r="D59" s="112" t="s">
        <v>116</v>
      </c>
      <c r="E59" s="112"/>
      <c r="F59" s="112"/>
      <c r="G59" s="81">
        <f>G60</f>
        <v>13516.7</v>
      </c>
      <c r="H59" s="81">
        <f aca="true" t="shared" si="28" ref="H59:R61">H60</f>
        <v>0</v>
      </c>
      <c r="I59" s="81">
        <f t="shared" si="28"/>
        <v>13516.7</v>
      </c>
      <c r="J59" s="81">
        <f t="shared" si="28"/>
        <v>0</v>
      </c>
      <c r="K59" s="81">
        <f t="shared" si="28"/>
        <v>13859.6</v>
      </c>
      <c r="L59" s="81">
        <f t="shared" si="28"/>
        <v>0</v>
      </c>
      <c r="M59" s="81">
        <f t="shared" si="28"/>
        <v>13859.6</v>
      </c>
      <c r="N59" s="81">
        <f t="shared" si="28"/>
        <v>0</v>
      </c>
      <c r="O59" s="81">
        <f t="shared" si="28"/>
        <v>13529.599999999999</v>
      </c>
      <c r="P59" s="81">
        <f t="shared" si="28"/>
        <v>0</v>
      </c>
      <c r="Q59" s="81">
        <f t="shared" si="28"/>
        <v>13529.599999999999</v>
      </c>
      <c r="R59" s="81">
        <f t="shared" si="28"/>
        <v>0</v>
      </c>
    </row>
    <row r="60" spans="1:18" ht="39" customHeight="1">
      <c r="A60" s="111" t="s">
        <v>556</v>
      </c>
      <c r="B60" s="112" t="s">
        <v>317</v>
      </c>
      <c r="C60" s="112" t="s">
        <v>122</v>
      </c>
      <c r="D60" s="112" t="s">
        <v>116</v>
      </c>
      <c r="E60" s="112" t="s">
        <v>246</v>
      </c>
      <c r="F60" s="112"/>
      <c r="G60" s="81">
        <f>G61</f>
        <v>13516.7</v>
      </c>
      <c r="H60" s="81">
        <f t="shared" si="28"/>
        <v>0</v>
      </c>
      <c r="I60" s="81">
        <f t="shared" si="28"/>
        <v>13516.7</v>
      </c>
      <c r="J60" s="81">
        <f t="shared" si="28"/>
        <v>0</v>
      </c>
      <c r="K60" s="81">
        <f t="shared" si="28"/>
        <v>13859.6</v>
      </c>
      <c r="L60" s="81">
        <f t="shared" si="28"/>
        <v>0</v>
      </c>
      <c r="M60" s="81">
        <f t="shared" si="28"/>
        <v>13859.6</v>
      </c>
      <c r="N60" s="81">
        <f t="shared" si="28"/>
        <v>0</v>
      </c>
      <c r="O60" s="81">
        <f t="shared" si="28"/>
        <v>13529.599999999999</v>
      </c>
      <c r="P60" s="81">
        <f t="shared" si="28"/>
        <v>0</v>
      </c>
      <c r="Q60" s="81">
        <f t="shared" si="28"/>
        <v>13529.599999999999</v>
      </c>
      <c r="R60" s="81">
        <f t="shared" si="28"/>
        <v>0</v>
      </c>
    </row>
    <row r="61" spans="1:18" ht="30" customHeight="1">
      <c r="A61" s="111" t="s">
        <v>89</v>
      </c>
      <c r="B61" s="112" t="s">
        <v>317</v>
      </c>
      <c r="C61" s="112" t="s">
        <v>122</v>
      </c>
      <c r="D61" s="112" t="s">
        <v>116</v>
      </c>
      <c r="E61" s="112" t="s">
        <v>35</v>
      </c>
      <c r="F61" s="112"/>
      <c r="G61" s="81">
        <f>G62</f>
        <v>13516.7</v>
      </c>
      <c r="H61" s="81">
        <f t="shared" si="28"/>
        <v>0</v>
      </c>
      <c r="I61" s="81">
        <f t="shared" si="28"/>
        <v>13516.7</v>
      </c>
      <c r="J61" s="81">
        <f t="shared" si="28"/>
        <v>0</v>
      </c>
      <c r="K61" s="81">
        <f t="shared" si="28"/>
        <v>13859.6</v>
      </c>
      <c r="L61" s="81">
        <f t="shared" si="28"/>
        <v>0</v>
      </c>
      <c r="M61" s="81">
        <f t="shared" si="28"/>
        <v>13859.6</v>
      </c>
      <c r="N61" s="81">
        <f t="shared" si="28"/>
        <v>0</v>
      </c>
      <c r="O61" s="81">
        <f t="shared" si="28"/>
        <v>13529.599999999999</v>
      </c>
      <c r="P61" s="81">
        <f t="shared" si="28"/>
        <v>0</v>
      </c>
      <c r="Q61" s="81">
        <f t="shared" si="28"/>
        <v>13529.599999999999</v>
      </c>
      <c r="R61" s="81">
        <f t="shared" si="28"/>
        <v>0</v>
      </c>
    </row>
    <row r="62" spans="1:18" ht="59.25" customHeight="1">
      <c r="A62" s="111" t="s">
        <v>328</v>
      </c>
      <c r="B62" s="112" t="s">
        <v>317</v>
      </c>
      <c r="C62" s="112" t="s">
        <v>122</v>
      </c>
      <c r="D62" s="112" t="s">
        <v>116</v>
      </c>
      <c r="E62" s="112" t="s">
        <v>56</v>
      </c>
      <c r="F62" s="112"/>
      <c r="G62" s="81">
        <f>G63+G65</f>
        <v>13516.7</v>
      </c>
      <c r="H62" s="81">
        <f aca="true" t="shared" si="29" ref="H62:R62">H63+H65</f>
        <v>0</v>
      </c>
      <c r="I62" s="81">
        <f t="shared" si="29"/>
        <v>13516.7</v>
      </c>
      <c r="J62" s="81">
        <f t="shared" si="29"/>
        <v>0</v>
      </c>
      <c r="K62" s="81">
        <f t="shared" si="29"/>
        <v>13859.6</v>
      </c>
      <c r="L62" s="81">
        <f t="shared" si="29"/>
        <v>0</v>
      </c>
      <c r="M62" s="81">
        <f t="shared" si="29"/>
        <v>13859.6</v>
      </c>
      <c r="N62" s="81">
        <f t="shared" si="29"/>
        <v>0</v>
      </c>
      <c r="O62" s="81">
        <f t="shared" si="29"/>
        <v>13529.599999999999</v>
      </c>
      <c r="P62" s="81">
        <f t="shared" si="29"/>
        <v>0</v>
      </c>
      <c r="Q62" s="81">
        <f t="shared" si="29"/>
        <v>13529.599999999999</v>
      </c>
      <c r="R62" s="81">
        <f t="shared" si="29"/>
        <v>0</v>
      </c>
    </row>
    <row r="63" spans="1:18" ht="18.75">
      <c r="A63" s="111" t="s">
        <v>93</v>
      </c>
      <c r="B63" s="112" t="s">
        <v>317</v>
      </c>
      <c r="C63" s="112" t="s">
        <v>122</v>
      </c>
      <c r="D63" s="112" t="s">
        <v>116</v>
      </c>
      <c r="E63" s="112" t="s">
        <v>57</v>
      </c>
      <c r="F63" s="142"/>
      <c r="G63" s="92">
        <f>G64</f>
        <v>8830</v>
      </c>
      <c r="H63" s="92">
        <f aca="true" t="shared" si="30" ref="H63:R63">H64</f>
        <v>0</v>
      </c>
      <c r="I63" s="92">
        <f t="shared" si="30"/>
        <v>8830</v>
      </c>
      <c r="J63" s="92">
        <f t="shared" si="30"/>
        <v>0</v>
      </c>
      <c r="K63" s="92">
        <f t="shared" si="30"/>
        <v>9160</v>
      </c>
      <c r="L63" s="92">
        <f t="shared" si="30"/>
        <v>0</v>
      </c>
      <c r="M63" s="92">
        <f t="shared" si="30"/>
        <v>9160</v>
      </c>
      <c r="N63" s="92">
        <f t="shared" si="30"/>
        <v>0</v>
      </c>
      <c r="O63" s="92">
        <f t="shared" si="30"/>
        <v>8826.4</v>
      </c>
      <c r="P63" s="92">
        <f t="shared" si="30"/>
        <v>0</v>
      </c>
      <c r="Q63" s="92">
        <f t="shared" si="30"/>
        <v>8826.4</v>
      </c>
      <c r="R63" s="92">
        <f t="shared" si="30"/>
        <v>0</v>
      </c>
    </row>
    <row r="64" spans="1:18" ht="18.75">
      <c r="A64" s="111" t="s">
        <v>180</v>
      </c>
      <c r="B64" s="112" t="s">
        <v>317</v>
      </c>
      <c r="C64" s="112" t="s">
        <v>122</v>
      </c>
      <c r="D64" s="112" t="s">
        <v>116</v>
      </c>
      <c r="E64" s="112" t="s">
        <v>57</v>
      </c>
      <c r="F64" s="112" t="s">
        <v>179</v>
      </c>
      <c r="G64" s="81">
        <f>H64+I64+J64</f>
        <v>8830</v>
      </c>
      <c r="H64" s="81"/>
      <c r="I64" s="81">
        <v>8830</v>
      </c>
      <c r="J64" s="81"/>
      <c r="K64" s="81">
        <f>L64+M64+N64</f>
        <v>9160</v>
      </c>
      <c r="L64" s="81"/>
      <c r="M64" s="81">
        <v>9160</v>
      </c>
      <c r="N64" s="81"/>
      <c r="O64" s="81">
        <f>P64+Q64+R64</f>
        <v>8826.4</v>
      </c>
      <c r="P64" s="85"/>
      <c r="Q64" s="85">
        <v>8826.4</v>
      </c>
      <c r="R64" s="85"/>
    </row>
    <row r="65" spans="1:18" ht="39" customHeight="1">
      <c r="A65" s="114" t="s">
        <v>685</v>
      </c>
      <c r="B65" s="112" t="s">
        <v>317</v>
      </c>
      <c r="C65" s="112" t="s">
        <v>122</v>
      </c>
      <c r="D65" s="112" t="s">
        <v>116</v>
      </c>
      <c r="E65" s="112" t="s">
        <v>418</v>
      </c>
      <c r="F65" s="112"/>
      <c r="G65" s="81">
        <f>G66</f>
        <v>4686.7</v>
      </c>
      <c r="H65" s="81">
        <f aca="true" t="shared" si="31" ref="H65:R65">H66</f>
        <v>0</v>
      </c>
      <c r="I65" s="81">
        <f t="shared" si="31"/>
        <v>4686.7</v>
      </c>
      <c r="J65" s="81">
        <f t="shared" si="31"/>
        <v>0</v>
      </c>
      <c r="K65" s="81">
        <f t="shared" si="31"/>
        <v>4699.6</v>
      </c>
      <c r="L65" s="81">
        <f t="shared" si="31"/>
        <v>0</v>
      </c>
      <c r="M65" s="81">
        <f t="shared" si="31"/>
        <v>4699.6</v>
      </c>
      <c r="N65" s="81">
        <f t="shared" si="31"/>
        <v>0</v>
      </c>
      <c r="O65" s="81">
        <f t="shared" si="31"/>
        <v>4703.2</v>
      </c>
      <c r="P65" s="81">
        <f t="shared" si="31"/>
        <v>0</v>
      </c>
      <c r="Q65" s="81">
        <f t="shared" si="31"/>
        <v>4703.2</v>
      </c>
      <c r="R65" s="81">
        <f t="shared" si="31"/>
        <v>0</v>
      </c>
    </row>
    <row r="66" spans="1:18" ht="18.75">
      <c r="A66" s="111" t="s">
        <v>180</v>
      </c>
      <c r="B66" s="112" t="s">
        <v>317</v>
      </c>
      <c r="C66" s="112" t="s">
        <v>122</v>
      </c>
      <c r="D66" s="112" t="s">
        <v>116</v>
      </c>
      <c r="E66" s="112" t="s">
        <v>418</v>
      </c>
      <c r="F66" s="112" t="s">
        <v>179</v>
      </c>
      <c r="G66" s="81">
        <f>H66+I66+J66</f>
        <v>4686.7</v>
      </c>
      <c r="H66" s="81"/>
      <c r="I66" s="81">
        <v>4686.7</v>
      </c>
      <c r="J66" s="81"/>
      <c r="K66" s="81">
        <f>L66+M66+N66</f>
        <v>4699.6</v>
      </c>
      <c r="L66" s="81"/>
      <c r="M66" s="81">
        <v>4699.6</v>
      </c>
      <c r="N66" s="81"/>
      <c r="O66" s="81">
        <f>P66+Q66+R66</f>
        <v>4703.2</v>
      </c>
      <c r="P66" s="81"/>
      <c r="Q66" s="81">
        <v>4703.2</v>
      </c>
      <c r="R66" s="81"/>
    </row>
    <row r="67" spans="1:18" ht="18.75">
      <c r="A67" s="111" t="s">
        <v>100</v>
      </c>
      <c r="B67" s="112" t="s">
        <v>317</v>
      </c>
      <c r="C67" s="112" t="s">
        <v>122</v>
      </c>
      <c r="D67" s="112" t="s">
        <v>122</v>
      </c>
      <c r="E67" s="112"/>
      <c r="F67" s="112"/>
      <c r="G67" s="81">
        <f>G68</f>
        <v>81.9</v>
      </c>
      <c r="H67" s="81">
        <f aca="true" t="shared" si="32" ref="H67:R67">H68</f>
        <v>0</v>
      </c>
      <c r="I67" s="81">
        <f t="shared" si="32"/>
        <v>81.9</v>
      </c>
      <c r="J67" s="81">
        <f t="shared" si="32"/>
        <v>0</v>
      </c>
      <c r="K67" s="81">
        <f t="shared" si="32"/>
        <v>81.9</v>
      </c>
      <c r="L67" s="81">
        <f t="shared" si="32"/>
        <v>0</v>
      </c>
      <c r="M67" s="81">
        <f t="shared" si="32"/>
        <v>81.9</v>
      </c>
      <c r="N67" s="81">
        <f t="shared" si="32"/>
        <v>0</v>
      </c>
      <c r="O67" s="81">
        <f t="shared" si="32"/>
        <v>81.9</v>
      </c>
      <c r="P67" s="81">
        <f t="shared" si="32"/>
        <v>0</v>
      </c>
      <c r="Q67" s="81">
        <f t="shared" si="32"/>
        <v>81.9</v>
      </c>
      <c r="R67" s="81">
        <f t="shared" si="32"/>
        <v>0</v>
      </c>
    </row>
    <row r="68" spans="1:18" ht="40.5" customHeight="1">
      <c r="A68" s="111" t="s">
        <v>457</v>
      </c>
      <c r="B68" s="112" t="s">
        <v>317</v>
      </c>
      <c r="C68" s="112" t="s">
        <v>122</v>
      </c>
      <c r="D68" s="112" t="s">
        <v>122</v>
      </c>
      <c r="E68" s="112" t="s">
        <v>237</v>
      </c>
      <c r="F68" s="112"/>
      <c r="G68" s="81">
        <f>G69+G75+G78+G72</f>
        <v>81.9</v>
      </c>
      <c r="H68" s="81">
        <f>H69+H75+H78</f>
        <v>0</v>
      </c>
      <c r="I68" s="81">
        <f aca="true" t="shared" si="33" ref="I68:R68">I69+I75+I78+I72</f>
        <v>81.9</v>
      </c>
      <c r="J68" s="81">
        <f t="shared" si="33"/>
        <v>0</v>
      </c>
      <c r="K68" s="81">
        <f t="shared" si="33"/>
        <v>81.9</v>
      </c>
      <c r="L68" s="81">
        <f t="shared" si="33"/>
        <v>0</v>
      </c>
      <c r="M68" s="81">
        <f t="shared" si="33"/>
        <v>81.9</v>
      </c>
      <c r="N68" s="81">
        <f t="shared" si="33"/>
        <v>0</v>
      </c>
      <c r="O68" s="81">
        <f t="shared" si="33"/>
        <v>81.9</v>
      </c>
      <c r="P68" s="81">
        <f t="shared" si="33"/>
        <v>0</v>
      </c>
      <c r="Q68" s="81">
        <f t="shared" si="33"/>
        <v>81.9</v>
      </c>
      <c r="R68" s="81">
        <f t="shared" si="33"/>
        <v>0</v>
      </c>
    </row>
    <row r="69" spans="1:18" ht="46.5" customHeight="1">
      <c r="A69" s="111" t="s">
        <v>238</v>
      </c>
      <c r="B69" s="112" t="s">
        <v>317</v>
      </c>
      <c r="C69" s="112" t="s">
        <v>122</v>
      </c>
      <c r="D69" s="112" t="s">
        <v>122</v>
      </c>
      <c r="E69" s="112" t="s">
        <v>459</v>
      </c>
      <c r="F69" s="112"/>
      <c r="G69" s="81">
        <f>G70</f>
        <v>31.9</v>
      </c>
      <c r="H69" s="81">
        <f aca="true" t="shared" si="34" ref="H69:R70">H70</f>
        <v>0</v>
      </c>
      <c r="I69" s="81">
        <f t="shared" si="34"/>
        <v>31.9</v>
      </c>
      <c r="J69" s="81">
        <f t="shared" si="34"/>
        <v>0</v>
      </c>
      <c r="K69" s="81">
        <f t="shared" si="34"/>
        <v>31.9</v>
      </c>
      <c r="L69" s="81">
        <f t="shared" si="34"/>
        <v>0</v>
      </c>
      <c r="M69" s="81">
        <f t="shared" si="34"/>
        <v>31.9</v>
      </c>
      <c r="N69" s="81">
        <f t="shared" si="34"/>
        <v>0</v>
      </c>
      <c r="O69" s="81">
        <f t="shared" si="34"/>
        <v>31.9</v>
      </c>
      <c r="P69" s="81">
        <f t="shared" si="34"/>
        <v>0</v>
      </c>
      <c r="Q69" s="81">
        <f t="shared" si="34"/>
        <v>31.9</v>
      </c>
      <c r="R69" s="81">
        <f t="shared" si="34"/>
        <v>0</v>
      </c>
    </row>
    <row r="70" spans="1:18" ht="23.25" customHeight="1">
      <c r="A70" s="111" t="s">
        <v>169</v>
      </c>
      <c r="B70" s="112" t="s">
        <v>317</v>
      </c>
      <c r="C70" s="112" t="s">
        <v>122</v>
      </c>
      <c r="D70" s="112" t="s">
        <v>122</v>
      </c>
      <c r="E70" s="112" t="s">
        <v>460</v>
      </c>
      <c r="F70" s="112"/>
      <c r="G70" s="81">
        <f>G71</f>
        <v>31.9</v>
      </c>
      <c r="H70" s="81">
        <f t="shared" si="34"/>
        <v>0</v>
      </c>
      <c r="I70" s="81">
        <f t="shared" si="34"/>
        <v>31.9</v>
      </c>
      <c r="J70" s="81">
        <f t="shared" si="34"/>
        <v>0</v>
      </c>
      <c r="K70" s="81">
        <f t="shared" si="34"/>
        <v>31.9</v>
      </c>
      <c r="L70" s="81">
        <f t="shared" si="34"/>
        <v>0</v>
      </c>
      <c r="M70" s="81">
        <f t="shared" si="34"/>
        <v>31.9</v>
      </c>
      <c r="N70" s="81">
        <f t="shared" si="34"/>
        <v>0</v>
      </c>
      <c r="O70" s="81">
        <f t="shared" si="34"/>
        <v>31.9</v>
      </c>
      <c r="P70" s="81">
        <f t="shared" si="34"/>
        <v>0</v>
      </c>
      <c r="Q70" s="81">
        <f t="shared" si="34"/>
        <v>31.9</v>
      </c>
      <c r="R70" s="81">
        <f t="shared" si="34"/>
        <v>0</v>
      </c>
    </row>
    <row r="71" spans="1:18" ht="18.75">
      <c r="A71" s="111" t="s">
        <v>180</v>
      </c>
      <c r="B71" s="112" t="s">
        <v>317</v>
      </c>
      <c r="C71" s="112" t="s">
        <v>122</v>
      </c>
      <c r="D71" s="112" t="s">
        <v>122</v>
      </c>
      <c r="E71" s="112" t="s">
        <v>460</v>
      </c>
      <c r="F71" s="112" t="s">
        <v>179</v>
      </c>
      <c r="G71" s="81">
        <f>H71+I71+J71</f>
        <v>31.9</v>
      </c>
      <c r="H71" s="81"/>
      <c r="I71" s="81">
        <v>31.9</v>
      </c>
      <c r="J71" s="81"/>
      <c r="K71" s="81">
        <f>L71+M71+N71</f>
        <v>31.9</v>
      </c>
      <c r="L71" s="81"/>
      <c r="M71" s="81">
        <v>31.9</v>
      </c>
      <c r="N71" s="81"/>
      <c r="O71" s="81">
        <f>P71+Q71+R71</f>
        <v>31.9</v>
      </c>
      <c r="P71" s="81"/>
      <c r="Q71" s="81">
        <v>31.9</v>
      </c>
      <c r="R71" s="81"/>
    </row>
    <row r="72" spans="1:18" ht="39.75" customHeight="1">
      <c r="A72" s="111" t="s">
        <v>458</v>
      </c>
      <c r="B72" s="112" t="s">
        <v>317</v>
      </c>
      <c r="C72" s="112" t="s">
        <v>122</v>
      </c>
      <c r="D72" s="112" t="s">
        <v>122</v>
      </c>
      <c r="E72" s="112" t="s">
        <v>240</v>
      </c>
      <c r="F72" s="112"/>
      <c r="G72" s="81">
        <f>G73</f>
        <v>11</v>
      </c>
      <c r="H72" s="81"/>
      <c r="I72" s="81">
        <f aca="true" t="shared" si="35" ref="I72:R72">I73</f>
        <v>11</v>
      </c>
      <c r="J72" s="81">
        <f t="shared" si="35"/>
        <v>0</v>
      </c>
      <c r="K72" s="81">
        <f t="shared" si="35"/>
        <v>11</v>
      </c>
      <c r="L72" s="81">
        <f t="shared" si="35"/>
        <v>0</v>
      </c>
      <c r="M72" s="81">
        <f t="shared" si="35"/>
        <v>11</v>
      </c>
      <c r="N72" s="81">
        <f t="shared" si="35"/>
        <v>0</v>
      </c>
      <c r="O72" s="81">
        <f t="shared" si="35"/>
        <v>11</v>
      </c>
      <c r="P72" s="81">
        <f t="shared" si="35"/>
        <v>0</v>
      </c>
      <c r="Q72" s="81">
        <f t="shared" si="35"/>
        <v>11</v>
      </c>
      <c r="R72" s="81">
        <f t="shared" si="35"/>
        <v>0</v>
      </c>
    </row>
    <row r="73" spans="1:18" ht="18.75">
      <c r="A73" s="111" t="s">
        <v>169</v>
      </c>
      <c r="B73" s="112" t="s">
        <v>317</v>
      </c>
      <c r="C73" s="112" t="s">
        <v>122</v>
      </c>
      <c r="D73" s="112" t="s">
        <v>122</v>
      </c>
      <c r="E73" s="112" t="s">
        <v>240</v>
      </c>
      <c r="F73" s="112"/>
      <c r="G73" s="81">
        <f>G74</f>
        <v>11</v>
      </c>
      <c r="H73" s="81"/>
      <c r="I73" s="81">
        <f aca="true" t="shared" si="36" ref="I73:R73">I74</f>
        <v>11</v>
      </c>
      <c r="J73" s="81">
        <f t="shared" si="36"/>
        <v>0</v>
      </c>
      <c r="K73" s="81">
        <f t="shared" si="36"/>
        <v>11</v>
      </c>
      <c r="L73" s="81">
        <f t="shared" si="36"/>
        <v>0</v>
      </c>
      <c r="M73" s="81">
        <f t="shared" si="36"/>
        <v>11</v>
      </c>
      <c r="N73" s="81">
        <f t="shared" si="36"/>
        <v>0</v>
      </c>
      <c r="O73" s="81">
        <f t="shared" si="36"/>
        <v>11</v>
      </c>
      <c r="P73" s="81">
        <f t="shared" si="36"/>
        <v>0</v>
      </c>
      <c r="Q73" s="81">
        <f t="shared" si="36"/>
        <v>11</v>
      </c>
      <c r="R73" s="81">
        <f t="shared" si="36"/>
        <v>0</v>
      </c>
    </row>
    <row r="74" spans="1:18" ht="18.75">
      <c r="A74" s="111" t="s">
        <v>180</v>
      </c>
      <c r="B74" s="112" t="s">
        <v>317</v>
      </c>
      <c r="C74" s="112" t="s">
        <v>122</v>
      </c>
      <c r="D74" s="112" t="s">
        <v>122</v>
      </c>
      <c r="E74" s="112" t="s">
        <v>240</v>
      </c>
      <c r="F74" s="112" t="s">
        <v>179</v>
      </c>
      <c r="G74" s="81">
        <f>H74+I74+J74</f>
        <v>11</v>
      </c>
      <c r="H74" s="81"/>
      <c r="I74" s="81">
        <v>11</v>
      </c>
      <c r="J74" s="81"/>
      <c r="K74" s="81">
        <f>L74+M74+N74</f>
        <v>11</v>
      </c>
      <c r="L74" s="81"/>
      <c r="M74" s="81">
        <v>11</v>
      </c>
      <c r="N74" s="81"/>
      <c r="O74" s="81">
        <f>P74+Q74+R74</f>
        <v>11</v>
      </c>
      <c r="P74" s="81"/>
      <c r="Q74" s="81">
        <v>11</v>
      </c>
      <c r="R74" s="81"/>
    </row>
    <row r="75" spans="1:18" ht="41.25" customHeight="1">
      <c r="A75" s="111" t="s">
        <v>31</v>
      </c>
      <c r="B75" s="112" t="s">
        <v>317</v>
      </c>
      <c r="C75" s="112" t="s">
        <v>122</v>
      </c>
      <c r="D75" s="112" t="s">
        <v>122</v>
      </c>
      <c r="E75" s="112" t="s">
        <v>241</v>
      </c>
      <c r="F75" s="112"/>
      <c r="G75" s="81">
        <f>G76</f>
        <v>27</v>
      </c>
      <c r="H75" s="81">
        <f aca="true" t="shared" si="37" ref="H75:R76">H76</f>
        <v>0</v>
      </c>
      <c r="I75" s="81">
        <f t="shared" si="37"/>
        <v>27</v>
      </c>
      <c r="J75" s="81">
        <f t="shared" si="37"/>
        <v>0</v>
      </c>
      <c r="K75" s="81">
        <f t="shared" si="37"/>
        <v>27</v>
      </c>
      <c r="L75" s="81">
        <f t="shared" si="37"/>
        <v>0</v>
      </c>
      <c r="M75" s="81">
        <f t="shared" si="37"/>
        <v>27</v>
      </c>
      <c r="N75" s="81">
        <f t="shared" si="37"/>
        <v>0</v>
      </c>
      <c r="O75" s="81">
        <f t="shared" si="37"/>
        <v>27</v>
      </c>
      <c r="P75" s="81">
        <f t="shared" si="37"/>
        <v>0</v>
      </c>
      <c r="Q75" s="81">
        <f t="shared" si="37"/>
        <v>27</v>
      </c>
      <c r="R75" s="81">
        <f t="shared" si="37"/>
        <v>0</v>
      </c>
    </row>
    <row r="76" spans="1:18" ht="18.75">
      <c r="A76" s="111" t="s">
        <v>169</v>
      </c>
      <c r="B76" s="112" t="s">
        <v>317</v>
      </c>
      <c r="C76" s="112" t="s">
        <v>122</v>
      </c>
      <c r="D76" s="112" t="s">
        <v>122</v>
      </c>
      <c r="E76" s="112" t="s">
        <v>242</v>
      </c>
      <c r="F76" s="112"/>
      <c r="G76" s="81">
        <f>G77</f>
        <v>27</v>
      </c>
      <c r="H76" s="81">
        <f t="shared" si="37"/>
        <v>0</v>
      </c>
      <c r="I76" s="81">
        <f t="shared" si="37"/>
        <v>27</v>
      </c>
      <c r="J76" s="81">
        <f t="shared" si="37"/>
        <v>0</v>
      </c>
      <c r="K76" s="81">
        <f t="shared" si="37"/>
        <v>27</v>
      </c>
      <c r="L76" s="81">
        <f t="shared" si="37"/>
        <v>0</v>
      </c>
      <c r="M76" s="81">
        <f t="shared" si="37"/>
        <v>27</v>
      </c>
      <c r="N76" s="81">
        <f t="shared" si="37"/>
        <v>0</v>
      </c>
      <c r="O76" s="81">
        <f t="shared" si="37"/>
        <v>27</v>
      </c>
      <c r="P76" s="81">
        <f t="shared" si="37"/>
        <v>0</v>
      </c>
      <c r="Q76" s="81">
        <f t="shared" si="37"/>
        <v>27</v>
      </c>
      <c r="R76" s="81">
        <f t="shared" si="37"/>
        <v>0</v>
      </c>
    </row>
    <row r="77" spans="1:18" ht="18.75">
      <c r="A77" s="111" t="s">
        <v>180</v>
      </c>
      <c r="B77" s="112" t="s">
        <v>317</v>
      </c>
      <c r="C77" s="112" t="s">
        <v>122</v>
      </c>
      <c r="D77" s="112" t="s">
        <v>122</v>
      </c>
      <c r="E77" s="112" t="s">
        <v>242</v>
      </c>
      <c r="F77" s="112" t="s">
        <v>179</v>
      </c>
      <c r="G77" s="81">
        <f>H77+I77+J77</f>
        <v>27</v>
      </c>
      <c r="H77" s="81"/>
      <c r="I77" s="81">
        <v>27</v>
      </c>
      <c r="J77" s="81"/>
      <c r="K77" s="81">
        <f>L77+M77+N77</f>
        <v>27</v>
      </c>
      <c r="L77" s="81"/>
      <c r="M77" s="81">
        <v>27</v>
      </c>
      <c r="N77" s="81"/>
      <c r="O77" s="81">
        <f>P77+Q77+R77</f>
        <v>27</v>
      </c>
      <c r="P77" s="81"/>
      <c r="Q77" s="81">
        <v>27</v>
      </c>
      <c r="R77" s="81"/>
    </row>
    <row r="78" spans="1:18" ht="44.25" customHeight="1">
      <c r="A78" s="111" t="s">
        <v>245</v>
      </c>
      <c r="B78" s="112" t="s">
        <v>317</v>
      </c>
      <c r="C78" s="112" t="s">
        <v>122</v>
      </c>
      <c r="D78" s="112" t="s">
        <v>122</v>
      </c>
      <c r="E78" s="112" t="s">
        <v>243</v>
      </c>
      <c r="F78" s="112"/>
      <c r="G78" s="81">
        <f>G79</f>
        <v>12</v>
      </c>
      <c r="H78" s="81">
        <f aca="true" t="shared" si="38" ref="H78:R79">H79</f>
        <v>0</v>
      </c>
      <c r="I78" s="81">
        <f t="shared" si="38"/>
        <v>12</v>
      </c>
      <c r="J78" s="81">
        <f t="shared" si="38"/>
        <v>0</v>
      </c>
      <c r="K78" s="81">
        <f t="shared" si="38"/>
        <v>12</v>
      </c>
      <c r="L78" s="81">
        <f t="shared" si="38"/>
        <v>0</v>
      </c>
      <c r="M78" s="81">
        <f t="shared" si="38"/>
        <v>12</v>
      </c>
      <c r="N78" s="81">
        <f t="shared" si="38"/>
        <v>0</v>
      </c>
      <c r="O78" s="81">
        <f t="shared" si="38"/>
        <v>12</v>
      </c>
      <c r="P78" s="81">
        <f t="shared" si="38"/>
        <v>0</v>
      </c>
      <c r="Q78" s="81">
        <f t="shared" si="38"/>
        <v>12</v>
      </c>
      <c r="R78" s="81">
        <f t="shared" si="38"/>
        <v>0</v>
      </c>
    </row>
    <row r="79" spans="1:18" ht="22.5" customHeight="1">
      <c r="A79" s="111" t="s">
        <v>169</v>
      </c>
      <c r="B79" s="112" t="s">
        <v>317</v>
      </c>
      <c r="C79" s="112" t="s">
        <v>122</v>
      </c>
      <c r="D79" s="112" t="s">
        <v>122</v>
      </c>
      <c r="E79" s="112" t="s">
        <v>244</v>
      </c>
      <c r="F79" s="112"/>
      <c r="G79" s="81">
        <f>G80</f>
        <v>12</v>
      </c>
      <c r="H79" s="81">
        <f t="shared" si="38"/>
        <v>0</v>
      </c>
      <c r="I79" s="81">
        <f t="shared" si="38"/>
        <v>12</v>
      </c>
      <c r="J79" s="81">
        <f t="shared" si="38"/>
        <v>0</v>
      </c>
      <c r="K79" s="81">
        <f t="shared" si="38"/>
        <v>12</v>
      </c>
      <c r="L79" s="81">
        <f t="shared" si="38"/>
        <v>0</v>
      </c>
      <c r="M79" s="81">
        <f t="shared" si="38"/>
        <v>12</v>
      </c>
      <c r="N79" s="81">
        <f t="shared" si="38"/>
        <v>0</v>
      </c>
      <c r="O79" s="81">
        <f t="shared" si="38"/>
        <v>12</v>
      </c>
      <c r="P79" s="81">
        <f t="shared" si="38"/>
        <v>0</v>
      </c>
      <c r="Q79" s="81">
        <f t="shared" si="38"/>
        <v>12</v>
      </c>
      <c r="R79" s="81">
        <f t="shared" si="38"/>
        <v>0</v>
      </c>
    </row>
    <row r="80" spans="1:18" ht="18.75">
      <c r="A80" s="111" t="s">
        <v>180</v>
      </c>
      <c r="B80" s="112" t="s">
        <v>317</v>
      </c>
      <c r="C80" s="112" t="s">
        <v>122</v>
      </c>
      <c r="D80" s="112" t="s">
        <v>122</v>
      </c>
      <c r="E80" s="112" t="s">
        <v>244</v>
      </c>
      <c r="F80" s="112" t="s">
        <v>179</v>
      </c>
      <c r="G80" s="81">
        <f>H80+I80+J80</f>
        <v>12</v>
      </c>
      <c r="H80" s="81"/>
      <c r="I80" s="81">
        <v>12</v>
      </c>
      <c r="J80" s="81"/>
      <c r="K80" s="81">
        <f>L80+M80+N80</f>
        <v>12</v>
      </c>
      <c r="L80" s="81"/>
      <c r="M80" s="81">
        <v>12</v>
      </c>
      <c r="N80" s="81"/>
      <c r="O80" s="81">
        <f>P80+Q80+R80</f>
        <v>12</v>
      </c>
      <c r="P80" s="81"/>
      <c r="Q80" s="81">
        <v>12</v>
      </c>
      <c r="R80" s="81"/>
    </row>
    <row r="81" spans="1:18" ht="18.75">
      <c r="A81" s="111" t="s">
        <v>82</v>
      </c>
      <c r="B81" s="112" t="s">
        <v>317</v>
      </c>
      <c r="C81" s="112" t="s">
        <v>126</v>
      </c>
      <c r="D81" s="112" t="s">
        <v>374</v>
      </c>
      <c r="E81" s="112"/>
      <c r="F81" s="112"/>
      <c r="G81" s="81">
        <f aca="true" t="shared" si="39" ref="G81:R81">G82+G124</f>
        <v>48080.100000000006</v>
      </c>
      <c r="H81" s="81">
        <f t="shared" si="39"/>
        <v>1816.7</v>
      </c>
      <c r="I81" s="81">
        <f t="shared" si="39"/>
        <v>46163.4</v>
      </c>
      <c r="J81" s="81">
        <f t="shared" si="39"/>
        <v>100</v>
      </c>
      <c r="K81" s="81">
        <f t="shared" si="39"/>
        <v>48745.5</v>
      </c>
      <c r="L81" s="81">
        <f t="shared" si="39"/>
        <v>340</v>
      </c>
      <c r="M81" s="81">
        <f t="shared" si="39"/>
        <v>48305.5</v>
      </c>
      <c r="N81" s="81">
        <f t="shared" si="39"/>
        <v>100</v>
      </c>
      <c r="O81" s="81">
        <f t="shared" si="39"/>
        <v>48695.49999999999</v>
      </c>
      <c r="P81" s="81">
        <f t="shared" si="39"/>
        <v>340</v>
      </c>
      <c r="Q81" s="81">
        <f t="shared" si="39"/>
        <v>48255.49999999999</v>
      </c>
      <c r="R81" s="81">
        <f t="shared" si="39"/>
        <v>100</v>
      </c>
    </row>
    <row r="82" spans="1:18" ht="18.75">
      <c r="A82" s="111" t="s">
        <v>127</v>
      </c>
      <c r="B82" s="112" t="s">
        <v>317</v>
      </c>
      <c r="C82" s="112" t="s">
        <v>126</v>
      </c>
      <c r="D82" s="112" t="s">
        <v>113</v>
      </c>
      <c r="E82" s="112"/>
      <c r="F82" s="112"/>
      <c r="G82" s="81">
        <f>G83</f>
        <v>46741.200000000004</v>
      </c>
      <c r="H82" s="81">
        <f>H83</f>
        <v>1816.7</v>
      </c>
      <c r="I82" s="81">
        <f>I83</f>
        <v>44824.5</v>
      </c>
      <c r="J82" s="81">
        <f>J83</f>
        <v>100</v>
      </c>
      <c r="K82" s="81">
        <f aca="true" t="shared" si="40" ref="K82:R82">K83</f>
        <v>47356.6</v>
      </c>
      <c r="L82" s="81">
        <f t="shared" si="40"/>
        <v>340</v>
      </c>
      <c r="M82" s="81">
        <f t="shared" si="40"/>
        <v>46916.6</v>
      </c>
      <c r="N82" s="81">
        <f t="shared" si="40"/>
        <v>100</v>
      </c>
      <c r="O82" s="81">
        <f t="shared" si="40"/>
        <v>47356.59999999999</v>
      </c>
      <c r="P82" s="81">
        <f t="shared" si="40"/>
        <v>340</v>
      </c>
      <c r="Q82" s="81">
        <f t="shared" si="40"/>
        <v>46916.59999999999</v>
      </c>
      <c r="R82" s="81">
        <f t="shared" si="40"/>
        <v>100</v>
      </c>
    </row>
    <row r="83" spans="1:18" ht="39.75" customHeight="1">
      <c r="A83" s="111" t="s">
        <v>556</v>
      </c>
      <c r="B83" s="112" t="s">
        <v>317</v>
      </c>
      <c r="C83" s="112" t="s">
        <v>126</v>
      </c>
      <c r="D83" s="112" t="s">
        <v>113</v>
      </c>
      <c r="E83" s="112" t="s">
        <v>246</v>
      </c>
      <c r="F83" s="112"/>
      <c r="G83" s="81">
        <f aca="true" t="shared" si="41" ref="G83:R83">G84+G97+G103+G118</f>
        <v>46741.200000000004</v>
      </c>
      <c r="H83" s="81">
        <f t="shared" si="41"/>
        <v>1816.7</v>
      </c>
      <c r="I83" s="81">
        <f t="shared" si="41"/>
        <v>44824.5</v>
      </c>
      <c r="J83" s="81">
        <f t="shared" si="41"/>
        <v>100</v>
      </c>
      <c r="K83" s="81">
        <f t="shared" si="41"/>
        <v>47356.6</v>
      </c>
      <c r="L83" s="81">
        <f t="shared" si="41"/>
        <v>340</v>
      </c>
      <c r="M83" s="81">
        <f t="shared" si="41"/>
        <v>46916.6</v>
      </c>
      <c r="N83" s="81">
        <f t="shared" si="41"/>
        <v>100</v>
      </c>
      <c r="O83" s="81">
        <f t="shared" si="41"/>
        <v>47356.59999999999</v>
      </c>
      <c r="P83" s="81">
        <f t="shared" si="41"/>
        <v>340</v>
      </c>
      <c r="Q83" s="81">
        <f t="shared" si="41"/>
        <v>46916.59999999999</v>
      </c>
      <c r="R83" s="81">
        <f t="shared" si="41"/>
        <v>100</v>
      </c>
    </row>
    <row r="84" spans="1:18" ht="69" customHeight="1">
      <c r="A84" s="111" t="s">
        <v>380</v>
      </c>
      <c r="B84" s="112" t="s">
        <v>317</v>
      </c>
      <c r="C84" s="112" t="s">
        <v>126</v>
      </c>
      <c r="D84" s="112" t="s">
        <v>113</v>
      </c>
      <c r="E84" s="112" t="s">
        <v>247</v>
      </c>
      <c r="F84" s="112"/>
      <c r="G84" s="81">
        <f>G85+G92</f>
        <v>9153.1</v>
      </c>
      <c r="H84" s="81">
        <f aca="true" t="shared" si="42" ref="H84:R84">H85+H92</f>
        <v>0</v>
      </c>
      <c r="I84" s="81">
        <f t="shared" si="42"/>
        <v>9053.1</v>
      </c>
      <c r="J84" s="81">
        <f t="shared" si="42"/>
        <v>100</v>
      </c>
      <c r="K84" s="81">
        <f t="shared" si="42"/>
        <v>9590.8</v>
      </c>
      <c r="L84" s="81">
        <f t="shared" si="42"/>
        <v>0</v>
      </c>
      <c r="M84" s="81">
        <f t="shared" si="42"/>
        <v>9490.8</v>
      </c>
      <c r="N84" s="81">
        <f t="shared" si="42"/>
        <v>100</v>
      </c>
      <c r="O84" s="81">
        <f t="shared" si="42"/>
        <v>9590.8</v>
      </c>
      <c r="P84" s="81">
        <f t="shared" si="42"/>
        <v>0</v>
      </c>
      <c r="Q84" s="81">
        <f t="shared" si="42"/>
        <v>9490.8</v>
      </c>
      <c r="R84" s="81">
        <f t="shared" si="42"/>
        <v>100</v>
      </c>
    </row>
    <row r="85" spans="1:18" ht="22.5" customHeight="1">
      <c r="A85" s="111" t="s">
        <v>341</v>
      </c>
      <c r="B85" s="112" t="s">
        <v>317</v>
      </c>
      <c r="C85" s="112" t="s">
        <v>126</v>
      </c>
      <c r="D85" s="112" t="s">
        <v>113</v>
      </c>
      <c r="E85" s="112" t="s">
        <v>248</v>
      </c>
      <c r="F85" s="112"/>
      <c r="G85" s="81">
        <f>G86+G88+G90</f>
        <v>2652.6</v>
      </c>
      <c r="H85" s="81">
        <f aca="true" t="shared" si="43" ref="H85:N85">H86+H88+H90</f>
        <v>0</v>
      </c>
      <c r="I85" s="81">
        <f t="shared" si="43"/>
        <v>2552.6</v>
      </c>
      <c r="J85" s="81">
        <f t="shared" si="43"/>
        <v>100</v>
      </c>
      <c r="K85" s="81">
        <f t="shared" si="43"/>
        <v>2882.3</v>
      </c>
      <c r="L85" s="81">
        <f t="shared" si="43"/>
        <v>0</v>
      </c>
      <c r="M85" s="81">
        <f t="shared" si="43"/>
        <v>2782.3</v>
      </c>
      <c r="N85" s="81">
        <f t="shared" si="43"/>
        <v>100</v>
      </c>
      <c r="O85" s="81">
        <f>O86+O88+O90</f>
        <v>2882.3</v>
      </c>
      <c r="P85" s="81">
        <f>P86+P88+P90</f>
        <v>0</v>
      </c>
      <c r="Q85" s="81">
        <f>Q86+Q88+Q90</f>
        <v>2782.3</v>
      </c>
      <c r="R85" s="81">
        <f>R86+R88+R90</f>
        <v>100</v>
      </c>
    </row>
    <row r="86" spans="1:18" ht="18.75">
      <c r="A86" s="111" t="s">
        <v>181</v>
      </c>
      <c r="B86" s="112" t="s">
        <v>317</v>
      </c>
      <c r="C86" s="112" t="s">
        <v>126</v>
      </c>
      <c r="D86" s="112" t="s">
        <v>113</v>
      </c>
      <c r="E86" s="112" t="s">
        <v>249</v>
      </c>
      <c r="F86" s="112"/>
      <c r="G86" s="81">
        <f>G87</f>
        <v>1062.6</v>
      </c>
      <c r="H86" s="81">
        <f aca="true" t="shared" si="44" ref="H86:R86">H87</f>
        <v>0</v>
      </c>
      <c r="I86" s="81">
        <f t="shared" si="44"/>
        <v>1062.6</v>
      </c>
      <c r="J86" s="81">
        <f t="shared" si="44"/>
        <v>0</v>
      </c>
      <c r="K86" s="81">
        <f t="shared" si="44"/>
        <v>1162.3</v>
      </c>
      <c r="L86" s="81">
        <f t="shared" si="44"/>
        <v>0</v>
      </c>
      <c r="M86" s="81">
        <f t="shared" si="44"/>
        <v>1162.3</v>
      </c>
      <c r="N86" s="81">
        <f t="shared" si="44"/>
        <v>0</v>
      </c>
      <c r="O86" s="81">
        <f t="shared" si="44"/>
        <v>962.3</v>
      </c>
      <c r="P86" s="81">
        <f t="shared" si="44"/>
        <v>0</v>
      </c>
      <c r="Q86" s="81">
        <f t="shared" si="44"/>
        <v>962.3</v>
      </c>
      <c r="R86" s="81">
        <f t="shared" si="44"/>
        <v>0</v>
      </c>
    </row>
    <row r="87" spans="1:18" ht="23.25" customHeight="1">
      <c r="A87" s="111" t="s">
        <v>180</v>
      </c>
      <c r="B87" s="112" t="s">
        <v>317</v>
      </c>
      <c r="C87" s="112" t="s">
        <v>126</v>
      </c>
      <c r="D87" s="112" t="s">
        <v>113</v>
      </c>
      <c r="E87" s="112" t="s">
        <v>249</v>
      </c>
      <c r="F87" s="112" t="s">
        <v>179</v>
      </c>
      <c r="G87" s="81">
        <f>H87+I87+J87</f>
        <v>1062.6</v>
      </c>
      <c r="H87" s="81"/>
      <c r="I87" s="81">
        <v>1062.6</v>
      </c>
      <c r="J87" s="81"/>
      <c r="K87" s="81">
        <f>L87+M87+N87</f>
        <v>1162.3</v>
      </c>
      <c r="L87" s="81"/>
      <c r="M87" s="81">
        <v>1162.3</v>
      </c>
      <c r="N87" s="81"/>
      <c r="O87" s="81">
        <f>P87+Q87+R87</f>
        <v>962.3</v>
      </c>
      <c r="P87" s="85"/>
      <c r="Q87" s="81">
        <v>962.3</v>
      </c>
      <c r="R87" s="85"/>
    </row>
    <row r="88" spans="1:18" ht="44.25" customHeight="1">
      <c r="A88" s="111" t="s">
        <v>612</v>
      </c>
      <c r="B88" s="112" t="s">
        <v>317</v>
      </c>
      <c r="C88" s="112" t="s">
        <v>126</v>
      </c>
      <c r="D88" s="112" t="s">
        <v>113</v>
      </c>
      <c r="E88" s="112" t="s">
        <v>526</v>
      </c>
      <c r="F88" s="112"/>
      <c r="G88" s="81">
        <f>G89</f>
        <v>100</v>
      </c>
      <c r="H88" s="81">
        <f aca="true" t="shared" si="45" ref="H88:R88">H89</f>
        <v>0</v>
      </c>
      <c r="I88" s="81">
        <f t="shared" si="45"/>
        <v>0</v>
      </c>
      <c r="J88" s="81">
        <f t="shared" si="45"/>
        <v>100</v>
      </c>
      <c r="K88" s="81">
        <f t="shared" si="45"/>
        <v>100</v>
      </c>
      <c r="L88" s="81">
        <f t="shared" si="45"/>
        <v>0</v>
      </c>
      <c r="M88" s="81">
        <f t="shared" si="45"/>
        <v>0</v>
      </c>
      <c r="N88" s="81">
        <f t="shared" si="45"/>
        <v>100</v>
      </c>
      <c r="O88" s="81">
        <f t="shared" si="45"/>
        <v>100</v>
      </c>
      <c r="P88" s="81">
        <f t="shared" si="45"/>
        <v>0</v>
      </c>
      <c r="Q88" s="81">
        <f t="shared" si="45"/>
        <v>0</v>
      </c>
      <c r="R88" s="81">
        <f t="shared" si="45"/>
        <v>100</v>
      </c>
    </row>
    <row r="89" spans="1:18" ht="18.75">
      <c r="A89" s="111" t="s">
        <v>180</v>
      </c>
      <c r="B89" s="112" t="s">
        <v>317</v>
      </c>
      <c r="C89" s="112" t="s">
        <v>126</v>
      </c>
      <c r="D89" s="112" t="s">
        <v>113</v>
      </c>
      <c r="E89" s="112" t="s">
        <v>526</v>
      </c>
      <c r="F89" s="112" t="s">
        <v>179</v>
      </c>
      <c r="G89" s="81">
        <f>H89+J89+I89</f>
        <v>100</v>
      </c>
      <c r="H89" s="81"/>
      <c r="I89" s="81"/>
      <c r="J89" s="81">
        <v>100</v>
      </c>
      <c r="K89" s="81">
        <f>L89+M89+N89</f>
        <v>100</v>
      </c>
      <c r="L89" s="81"/>
      <c r="M89" s="81"/>
      <c r="N89" s="81">
        <v>100</v>
      </c>
      <c r="O89" s="81">
        <f>P89+Q89+R89</f>
        <v>100</v>
      </c>
      <c r="P89" s="85"/>
      <c r="Q89" s="85"/>
      <c r="R89" s="85">
        <v>100</v>
      </c>
    </row>
    <row r="90" spans="1:18" ht="42" customHeight="1">
      <c r="A90" s="114" t="s">
        <v>685</v>
      </c>
      <c r="B90" s="112" t="s">
        <v>317</v>
      </c>
      <c r="C90" s="112" t="s">
        <v>126</v>
      </c>
      <c r="D90" s="112" t="s">
        <v>113</v>
      </c>
      <c r="E90" s="112" t="s">
        <v>422</v>
      </c>
      <c r="F90" s="112"/>
      <c r="G90" s="81">
        <f>G91</f>
        <v>1490</v>
      </c>
      <c r="H90" s="81">
        <f aca="true" t="shared" si="46" ref="H90:R90">H91</f>
        <v>0</v>
      </c>
      <c r="I90" s="81">
        <f t="shared" si="46"/>
        <v>1490</v>
      </c>
      <c r="J90" s="81">
        <f t="shared" si="46"/>
        <v>0</v>
      </c>
      <c r="K90" s="81">
        <f t="shared" si="46"/>
        <v>1620</v>
      </c>
      <c r="L90" s="81">
        <f t="shared" si="46"/>
        <v>0</v>
      </c>
      <c r="M90" s="81">
        <f t="shared" si="46"/>
        <v>1620</v>
      </c>
      <c r="N90" s="81">
        <f t="shared" si="46"/>
        <v>0</v>
      </c>
      <c r="O90" s="81">
        <f t="shared" si="46"/>
        <v>1820</v>
      </c>
      <c r="P90" s="81">
        <f t="shared" si="46"/>
        <v>0</v>
      </c>
      <c r="Q90" s="81">
        <f t="shared" si="46"/>
        <v>1820</v>
      </c>
      <c r="R90" s="81">
        <f t="shared" si="46"/>
        <v>0</v>
      </c>
    </row>
    <row r="91" spans="1:18" ht="18.75">
      <c r="A91" s="111" t="s">
        <v>180</v>
      </c>
      <c r="B91" s="112" t="s">
        <v>317</v>
      </c>
      <c r="C91" s="112" t="s">
        <v>126</v>
      </c>
      <c r="D91" s="112" t="s">
        <v>113</v>
      </c>
      <c r="E91" s="112" t="s">
        <v>422</v>
      </c>
      <c r="F91" s="112" t="s">
        <v>179</v>
      </c>
      <c r="G91" s="81">
        <f>H91+I91+J91</f>
        <v>1490</v>
      </c>
      <c r="H91" s="81"/>
      <c r="I91" s="81">
        <v>1490</v>
      </c>
      <c r="J91" s="81"/>
      <c r="K91" s="81">
        <f>L91+M91+N91</f>
        <v>1620</v>
      </c>
      <c r="L91" s="81"/>
      <c r="M91" s="81">
        <v>1620</v>
      </c>
      <c r="N91" s="81"/>
      <c r="O91" s="81">
        <f>P91+Q91+R91</f>
        <v>1820</v>
      </c>
      <c r="P91" s="85"/>
      <c r="Q91" s="81">
        <v>1820</v>
      </c>
      <c r="R91" s="85"/>
    </row>
    <row r="92" spans="1:18" ht="24" customHeight="1">
      <c r="A92" s="111" t="s">
        <v>342</v>
      </c>
      <c r="B92" s="112" t="s">
        <v>317</v>
      </c>
      <c r="C92" s="112" t="s">
        <v>126</v>
      </c>
      <c r="D92" s="112" t="s">
        <v>113</v>
      </c>
      <c r="E92" s="112" t="s">
        <v>58</v>
      </c>
      <c r="F92" s="112"/>
      <c r="G92" s="81">
        <f>G93+G95</f>
        <v>6500.5</v>
      </c>
      <c r="H92" s="81">
        <f aca="true" t="shared" si="47" ref="H92:R92">H93+H95</f>
        <v>0</v>
      </c>
      <c r="I92" s="81">
        <f t="shared" si="47"/>
        <v>6500.5</v>
      </c>
      <c r="J92" s="81">
        <f t="shared" si="47"/>
        <v>0</v>
      </c>
      <c r="K92" s="81">
        <f t="shared" si="47"/>
        <v>6708.5</v>
      </c>
      <c r="L92" s="81">
        <f t="shared" si="47"/>
        <v>0</v>
      </c>
      <c r="M92" s="81">
        <f t="shared" si="47"/>
        <v>6708.5</v>
      </c>
      <c r="N92" s="81">
        <f t="shared" si="47"/>
        <v>0</v>
      </c>
      <c r="O92" s="81">
        <f t="shared" si="47"/>
        <v>6708.5</v>
      </c>
      <c r="P92" s="81">
        <f t="shared" si="47"/>
        <v>0</v>
      </c>
      <c r="Q92" s="81">
        <f t="shared" si="47"/>
        <v>6708.5</v>
      </c>
      <c r="R92" s="81">
        <f t="shared" si="47"/>
        <v>0</v>
      </c>
    </row>
    <row r="93" spans="1:18" ht="18.75">
      <c r="A93" s="111" t="s">
        <v>181</v>
      </c>
      <c r="B93" s="112" t="s">
        <v>317</v>
      </c>
      <c r="C93" s="112" t="s">
        <v>126</v>
      </c>
      <c r="D93" s="112" t="s">
        <v>113</v>
      </c>
      <c r="E93" s="112" t="s">
        <v>59</v>
      </c>
      <c r="F93" s="112"/>
      <c r="G93" s="81">
        <f>G94</f>
        <v>3731.8999999999996</v>
      </c>
      <c r="H93" s="81">
        <f aca="true" t="shared" si="48" ref="H93:R93">H94</f>
        <v>0</v>
      </c>
      <c r="I93" s="81">
        <f t="shared" si="48"/>
        <v>3731.8999999999996</v>
      </c>
      <c r="J93" s="81">
        <f t="shared" si="48"/>
        <v>0</v>
      </c>
      <c r="K93" s="81">
        <f t="shared" si="48"/>
        <v>3709.4</v>
      </c>
      <c r="L93" s="81">
        <f t="shared" si="48"/>
        <v>0</v>
      </c>
      <c r="M93" s="81">
        <f t="shared" si="48"/>
        <v>3709.4</v>
      </c>
      <c r="N93" s="81">
        <f t="shared" si="48"/>
        <v>0</v>
      </c>
      <c r="O93" s="81">
        <f t="shared" si="48"/>
        <v>3322.2</v>
      </c>
      <c r="P93" s="81">
        <f t="shared" si="48"/>
        <v>0</v>
      </c>
      <c r="Q93" s="81">
        <f t="shared" si="48"/>
        <v>3322.2</v>
      </c>
      <c r="R93" s="81">
        <f t="shared" si="48"/>
        <v>0</v>
      </c>
    </row>
    <row r="94" spans="1:18" ht="18.75">
      <c r="A94" s="111" t="s">
        <v>180</v>
      </c>
      <c r="B94" s="112" t="s">
        <v>317</v>
      </c>
      <c r="C94" s="112" t="s">
        <v>126</v>
      </c>
      <c r="D94" s="112" t="s">
        <v>113</v>
      </c>
      <c r="E94" s="112" t="s">
        <v>59</v>
      </c>
      <c r="F94" s="112" t="s">
        <v>179</v>
      </c>
      <c r="G94" s="81">
        <f>H94+I94+J94</f>
        <v>3731.8999999999996</v>
      </c>
      <c r="H94" s="81"/>
      <c r="I94" s="81">
        <f>3551.7+50+130.2</f>
        <v>3731.8999999999996</v>
      </c>
      <c r="J94" s="81"/>
      <c r="K94" s="81">
        <f>L94+M94+N94</f>
        <v>3709.4</v>
      </c>
      <c r="L94" s="81"/>
      <c r="M94" s="81">
        <v>3709.4</v>
      </c>
      <c r="N94" s="81"/>
      <c r="O94" s="81">
        <f>P94+Q94+R94</f>
        <v>3322.2</v>
      </c>
      <c r="P94" s="85"/>
      <c r="Q94" s="81">
        <v>3322.2</v>
      </c>
      <c r="R94" s="85"/>
    </row>
    <row r="95" spans="1:18" ht="43.5" customHeight="1">
      <c r="A95" s="114" t="s">
        <v>685</v>
      </c>
      <c r="B95" s="112" t="s">
        <v>317</v>
      </c>
      <c r="C95" s="112" t="s">
        <v>126</v>
      </c>
      <c r="D95" s="112" t="s">
        <v>113</v>
      </c>
      <c r="E95" s="112" t="s">
        <v>423</v>
      </c>
      <c r="F95" s="112"/>
      <c r="G95" s="81">
        <f>G96</f>
        <v>2768.6</v>
      </c>
      <c r="H95" s="81">
        <f aca="true" t="shared" si="49" ref="H95:R95">H96</f>
        <v>0</v>
      </c>
      <c r="I95" s="81">
        <f t="shared" si="49"/>
        <v>2768.6</v>
      </c>
      <c r="J95" s="81">
        <f t="shared" si="49"/>
        <v>0</v>
      </c>
      <c r="K95" s="81">
        <f t="shared" si="49"/>
        <v>2999.1</v>
      </c>
      <c r="L95" s="81">
        <f t="shared" si="49"/>
        <v>0</v>
      </c>
      <c r="M95" s="81">
        <f t="shared" si="49"/>
        <v>2999.1</v>
      </c>
      <c r="N95" s="81">
        <f t="shared" si="49"/>
        <v>0</v>
      </c>
      <c r="O95" s="81">
        <f t="shared" si="49"/>
        <v>3386.3</v>
      </c>
      <c r="P95" s="81">
        <f t="shared" si="49"/>
        <v>0</v>
      </c>
      <c r="Q95" s="81">
        <f t="shared" si="49"/>
        <v>3386.3</v>
      </c>
      <c r="R95" s="81">
        <f t="shared" si="49"/>
        <v>0</v>
      </c>
    </row>
    <row r="96" spans="1:18" ht="18.75">
      <c r="A96" s="111" t="s">
        <v>180</v>
      </c>
      <c r="B96" s="112" t="s">
        <v>317</v>
      </c>
      <c r="C96" s="112" t="s">
        <v>126</v>
      </c>
      <c r="D96" s="112" t="s">
        <v>113</v>
      </c>
      <c r="E96" s="112" t="s">
        <v>423</v>
      </c>
      <c r="F96" s="112" t="s">
        <v>179</v>
      </c>
      <c r="G96" s="81">
        <f>H96+I96+J96</f>
        <v>2768.6</v>
      </c>
      <c r="H96" s="81"/>
      <c r="I96" s="81">
        <v>2768.6</v>
      </c>
      <c r="J96" s="81"/>
      <c r="K96" s="81">
        <f>L96+M96+N96</f>
        <v>2999.1</v>
      </c>
      <c r="L96" s="81"/>
      <c r="M96" s="81">
        <v>2999.1</v>
      </c>
      <c r="N96" s="81"/>
      <c r="O96" s="81">
        <f>P96+Q96+R96</f>
        <v>3386.3</v>
      </c>
      <c r="P96" s="85"/>
      <c r="Q96" s="81">
        <v>3386.3</v>
      </c>
      <c r="R96" s="85"/>
    </row>
    <row r="97" spans="1:18" ht="43.5" customHeight="1">
      <c r="A97" s="111" t="s">
        <v>193</v>
      </c>
      <c r="B97" s="112" t="s">
        <v>317</v>
      </c>
      <c r="C97" s="112" t="s">
        <v>126</v>
      </c>
      <c r="D97" s="112" t="s">
        <v>113</v>
      </c>
      <c r="E97" s="112" t="s">
        <v>250</v>
      </c>
      <c r="F97" s="112"/>
      <c r="G97" s="81">
        <f>G98</f>
        <v>12821</v>
      </c>
      <c r="H97" s="81">
        <f aca="true" t="shared" si="50" ref="H97:R97">H98</f>
        <v>0</v>
      </c>
      <c r="I97" s="81">
        <f t="shared" si="50"/>
        <v>12821</v>
      </c>
      <c r="J97" s="81">
        <f t="shared" si="50"/>
        <v>0</v>
      </c>
      <c r="K97" s="81">
        <f t="shared" si="50"/>
        <v>12714.6</v>
      </c>
      <c r="L97" s="81">
        <f t="shared" si="50"/>
        <v>0</v>
      </c>
      <c r="M97" s="81">
        <f t="shared" si="50"/>
        <v>12714.6</v>
      </c>
      <c r="N97" s="81">
        <f t="shared" si="50"/>
        <v>0</v>
      </c>
      <c r="O97" s="81">
        <f t="shared" si="50"/>
        <v>12714.599999999999</v>
      </c>
      <c r="P97" s="81">
        <f t="shared" si="50"/>
        <v>0</v>
      </c>
      <c r="Q97" s="81">
        <f t="shared" si="50"/>
        <v>12714.599999999999</v>
      </c>
      <c r="R97" s="81">
        <f t="shared" si="50"/>
        <v>0</v>
      </c>
    </row>
    <row r="98" spans="1:18" ht="22.5" customHeight="1">
      <c r="A98" s="111" t="s">
        <v>60</v>
      </c>
      <c r="B98" s="112" t="s">
        <v>317</v>
      </c>
      <c r="C98" s="112" t="s">
        <v>126</v>
      </c>
      <c r="D98" s="112" t="s">
        <v>113</v>
      </c>
      <c r="E98" s="112" t="s">
        <v>251</v>
      </c>
      <c r="F98" s="112"/>
      <c r="G98" s="81">
        <f>G99+G101</f>
        <v>12821</v>
      </c>
      <c r="H98" s="81">
        <f aca="true" t="shared" si="51" ref="H98:R98">H99+H101</f>
        <v>0</v>
      </c>
      <c r="I98" s="81">
        <f t="shared" si="51"/>
        <v>12821</v>
      </c>
      <c r="J98" s="81">
        <f t="shared" si="51"/>
        <v>0</v>
      </c>
      <c r="K98" s="81">
        <f t="shared" si="51"/>
        <v>12714.6</v>
      </c>
      <c r="L98" s="81">
        <f t="shared" si="51"/>
        <v>0</v>
      </c>
      <c r="M98" s="81">
        <f t="shared" si="51"/>
        <v>12714.6</v>
      </c>
      <c r="N98" s="81">
        <f t="shared" si="51"/>
        <v>0</v>
      </c>
      <c r="O98" s="81">
        <f t="shared" si="51"/>
        <v>12714.599999999999</v>
      </c>
      <c r="P98" s="81">
        <f t="shared" si="51"/>
        <v>0</v>
      </c>
      <c r="Q98" s="81">
        <f t="shared" si="51"/>
        <v>12714.599999999999</v>
      </c>
      <c r="R98" s="81">
        <f t="shared" si="51"/>
        <v>0</v>
      </c>
    </row>
    <row r="99" spans="1:18" ht="18.75">
      <c r="A99" s="111" t="s">
        <v>181</v>
      </c>
      <c r="B99" s="112" t="s">
        <v>317</v>
      </c>
      <c r="C99" s="112" t="s">
        <v>126</v>
      </c>
      <c r="D99" s="112" t="s">
        <v>113</v>
      </c>
      <c r="E99" s="112" t="s">
        <v>252</v>
      </c>
      <c r="F99" s="112"/>
      <c r="G99" s="81">
        <f>G100</f>
        <v>8689.4</v>
      </c>
      <c r="H99" s="81">
        <f aca="true" t="shared" si="52" ref="H99:R99">H100</f>
        <v>0</v>
      </c>
      <c r="I99" s="81">
        <f t="shared" si="52"/>
        <v>8689.4</v>
      </c>
      <c r="J99" s="81">
        <f t="shared" si="52"/>
        <v>0</v>
      </c>
      <c r="K99" s="81">
        <f t="shared" si="52"/>
        <v>8270.5</v>
      </c>
      <c r="L99" s="81">
        <f t="shared" si="52"/>
        <v>0</v>
      </c>
      <c r="M99" s="81">
        <f t="shared" si="52"/>
        <v>8270.5</v>
      </c>
      <c r="N99" s="81">
        <f t="shared" si="52"/>
        <v>0</v>
      </c>
      <c r="O99" s="81">
        <f t="shared" si="52"/>
        <v>7797.7</v>
      </c>
      <c r="P99" s="81">
        <f t="shared" si="52"/>
        <v>0</v>
      </c>
      <c r="Q99" s="81">
        <f t="shared" si="52"/>
        <v>7797.7</v>
      </c>
      <c r="R99" s="81">
        <f t="shared" si="52"/>
        <v>0</v>
      </c>
    </row>
    <row r="100" spans="1:18" ht="18.75">
      <c r="A100" s="111" t="s">
        <v>180</v>
      </c>
      <c r="B100" s="112" t="s">
        <v>317</v>
      </c>
      <c r="C100" s="112" t="s">
        <v>126</v>
      </c>
      <c r="D100" s="112" t="s">
        <v>113</v>
      </c>
      <c r="E100" s="112" t="s">
        <v>252</v>
      </c>
      <c r="F100" s="112" t="s">
        <v>179</v>
      </c>
      <c r="G100" s="81">
        <f>H100+I100+J100</f>
        <v>8689.4</v>
      </c>
      <c r="H100" s="81"/>
      <c r="I100" s="81">
        <f>8617.4+72</f>
        <v>8689.4</v>
      </c>
      <c r="J100" s="81"/>
      <c r="K100" s="81">
        <f>L100+M100+N100</f>
        <v>8270.5</v>
      </c>
      <c r="L100" s="81"/>
      <c r="M100" s="81">
        <v>8270.5</v>
      </c>
      <c r="N100" s="81"/>
      <c r="O100" s="81">
        <f>P100+Q100+R100</f>
        <v>7797.7</v>
      </c>
      <c r="P100" s="85"/>
      <c r="Q100" s="81">
        <v>7797.7</v>
      </c>
      <c r="R100" s="85"/>
    </row>
    <row r="101" spans="1:18" ht="42" customHeight="1">
      <c r="A101" s="114" t="s">
        <v>685</v>
      </c>
      <c r="B101" s="112" t="s">
        <v>317</v>
      </c>
      <c r="C101" s="112" t="s">
        <v>126</v>
      </c>
      <c r="D101" s="112" t="s">
        <v>113</v>
      </c>
      <c r="E101" s="112" t="s">
        <v>424</v>
      </c>
      <c r="F101" s="112"/>
      <c r="G101" s="81">
        <f>G102</f>
        <v>4131.6</v>
      </c>
      <c r="H101" s="81">
        <f aca="true" t="shared" si="53" ref="H101:R101">H102</f>
        <v>0</v>
      </c>
      <c r="I101" s="81">
        <f t="shared" si="53"/>
        <v>4131.6</v>
      </c>
      <c r="J101" s="81">
        <f t="shared" si="53"/>
        <v>0</v>
      </c>
      <c r="K101" s="81">
        <f t="shared" si="53"/>
        <v>4444.1</v>
      </c>
      <c r="L101" s="81">
        <f t="shared" si="53"/>
        <v>0</v>
      </c>
      <c r="M101" s="81">
        <f t="shared" si="53"/>
        <v>4444.1</v>
      </c>
      <c r="N101" s="81">
        <f t="shared" si="53"/>
        <v>0</v>
      </c>
      <c r="O101" s="81">
        <f t="shared" si="53"/>
        <v>4916.9</v>
      </c>
      <c r="P101" s="81">
        <f t="shared" si="53"/>
        <v>0</v>
      </c>
      <c r="Q101" s="81">
        <f t="shared" si="53"/>
        <v>4916.9</v>
      </c>
      <c r="R101" s="81">
        <f t="shared" si="53"/>
        <v>0</v>
      </c>
    </row>
    <row r="102" spans="1:18" ht="18.75">
      <c r="A102" s="111" t="s">
        <v>180</v>
      </c>
      <c r="B102" s="112" t="s">
        <v>317</v>
      </c>
      <c r="C102" s="112" t="s">
        <v>126</v>
      </c>
      <c r="D102" s="112" t="s">
        <v>113</v>
      </c>
      <c r="E102" s="112" t="s">
        <v>424</v>
      </c>
      <c r="F102" s="112" t="s">
        <v>179</v>
      </c>
      <c r="G102" s="81">
        <f>H102+I102+J102</f>
        <v>4131.6</v>
      </c>
      <c r="H102" s="81"/>
      <c r="I102" s="81">
        <v>4131.6</v>
      </c>
      <c r="J102" s="81">
        <v>0</v>
      </c>
      <c r="K102" s="81">
        <f>L102+M102+N102</f>
        <v>4444.1</v>
      </c>
      <c r="L102" s="81"/>
      <c r="M102" s="81">
        <v>4444.1</v>
      </c>
      <c r="N102" s="81"/>
      <c r="O102" s="81">
        <f>P102+Q102+R102</f>
        <v>4916.9</v>
      </c>
      <c r="P102" s="85"/>
      <c r="Q102" s="81">
        <v>4916.9</v>
      </c>
      <c r="R102" s="85"/>
    </row>
    <row r="103" spans="1:18" ht="24" customHeight="1">
      <c r="A103" s="111" t="s">
        <v>182</v>
      </c>
      <c r="B103" s="112" t="s">
        <v>317</v>
      </c>
      <c r="C103" s="112" t="s">
        <v>126</v>
      </c>
      <c r="D103" s="112" t="s">
        <v>113</v>
      </c>
      <c r="E103" s="112" t="s">
        <v>253</v>
      </c>
      <c r="F103" s="112"/>
      <c r="G103" s="81">
        <f aca="true" t="shared" si="54" ref="G103:R103">G104+G115</f>
        <v>19848.2</v>
      </c>
      <c r="H103" s="81">
        <f t="shared" si="54"/>
        <v>1816.7</v>
      </c>
      <c r="I103" s="81">
        <f t="shared" si="54"/>
        <v>18031.5</v>
      </c>
      <c r="J103" s="81">
        <f t="shared" si="54"/>
        <v>0</v>
      </c>
      <c r="K103" s="81">
        <f t="shared" si="54"/>
        <v>20678.5</v>
      </c>
      <c r="L103" s="81">
        <f t="shared" si="54"/>
        <v>340</v>
      </c>
      <c r="M103" s="81">
        <f t="shared" si="54"/>
        <v>20338.5</v>
      </c>
      <c r="N103" s="81">
        <f t="shared" si="54"/>
        <v>0</v>
      </c>
      <c r="O103" s="81">
        <f t="shared" si="54"/>
        <v>20678.5</v>
      </c>
      <c r="P103" s="81">
        <f t="shared" si="54"/>
        <v>340</v>
      </c>
      <c r="Q103" s="81">
        <f t="shared" si="54"/>
        <v>20338.5</v>
      </c>
      <c r="R103" s="81">
        <f t="shared" si="54"/>
        <v>0</v>
      </c>
    </row>
    <row r="104" spans="1:18" ht="23.25" customHeight="1">
      <c r="A104" s="111" t="s">
        <v>21</v>
      </c>
      <c r="B104" s="112" t="s">
        <v>317</v>
      </c>
      <c r="C104" s="112" t="s">
        <v>126</v>
      </c>
      <c r="D104" s="112" t="s">
        <v>113</v>
      </c>
      <c r="E104" s="112" t="s">
        <v>254</v>
      </c>
      <c r="F104" s="112"/>
      <c r="G104" s="81">
        <f>G105+G109+G111+G113</f>
        <v>19744</v>
      </c>
      <c r="H104" s="81">
        <f aca="true" t="shared" si="55" ref="H104:R104">H105+H109+H111+H113</f>
        <v>1712.5</v>
      </c>
      <c r="I104" s="81">
        <f t="shared" si="55"/>
        <v>18031.5</v>
      </c>
      <c r="J104" s="81">
        <f t="shared" si="55"/>
        <v>0</v>
      </c>
      <c r="K104" s="81">
        <f t="shared" si="55"/>
        <v>20678.5</v>
      </c>
      <c r="L104" s="81">
        <f t="shared" si="55"/>
        <v>340</v>
      </c>
      <c r="M104" s="81">
        <f t="shared" si="55"/>
        <v>20338.5</v>
      </c>
      <c r="N104" s="81">
        <f t="shared" si="55"/>
        <v>0</v>
      </c>
      <c r="O104" s="81">
        <f t="shared" si="55"/>
        <v>20678.5</v>
      </c>
      <c r="P104" s="81">
        <f t="shared" si="55"/>
        <v>340</v>
      </c>
      <c r="Q104" s="81">
        <f t="shared" si="55"/>
        <v>20338.5</v>
      </c>
      <c r="R104" s="81">
        <f t="shared" si="55"/>
        <v>0</v>
      </c>
    </row>
    <row r="105" spans="1:18" ht="18.75">
      <c r="A105" s="111" t="s">
        <v>128</v>
      </c>
      <c r="B105" s="112" t="s">
        <v>317</v>
      </c>
      <c r="C105" s="112" t="s">
        <v>126</v>
      </c>
      <c r="D105" s="112" t="s">
        <v>113</v>
      </c>
      <c r="E105" s="112" t="s">
        <v>255</v>
      </c>
      <c r="F105" s="112"/>
      <c r="G105" s="81">
        <f>G106+G107+G108</f>
        <v>9617.5</v>
      </c>
      <c r="H105" s="81">
        <f aca="true" t="shared" si="56" ref="H105:R105">H106+H107+H108</f>
        <v>0</v>
      </c>
      <c r="I105" s="81">
        <f t="shared" si="56"/>
        <v>9617.5</v>
      </c>
      <c r="J105" s="81">
        <f t="shared" si="56"/>
        <v>0</v>
      </c>
      <c r="K105" s="81">
        <f t="shared" si="56"/>
        <v>11286.1</v>
      </c>
      <c r="L105" s="81">
        <f t="shared" si="56"/>
        <v>0</v>
      </c>
      <c r="M105" s="81">
        <f t="shared" si="56"/>
        <v>11286.1</v>
      </c>
      <c r="N105" s="81">
        <f t="shared" si="56"/>
        <v>0</v>
      </c>
      <c r="O105" s="81">
        <f t="shared" si="56"/>
        <v>10201.8</v>
      </c>
      <c r="P105" s="81">
        <f t="shared" si="56"/>
        <v>0</v>
      </c>
      <c r="Q105" s="81">
        <f t="shared" si="56"/>
        <v>10201.8</v>
      </c>
      <c r="R105" s="81">
        <f t="shared" si="56"/>
        <v>0</v>
      </c>
    </row>
    <row r="106" spans="1:18" ht="24.75" customHeight="1">
      <c r="A106" s="111" t="s">
        <v>577</v>
      </c>
      <c r="B106" s="112" t="s">
        <v>317</v>
      </c>
      <c r="C106" s="112" t="s">
        <v>126</v>
      </c>
      <c r="D106" s="112" t="s">
        <v>113</v>
      </c>
      <c r="E106" s="112" t="s">
        <v>255</v>
      </c>
      <c r="F106" s="112" t="s">
        <v>144</v>
      </c>
      <c r="G106" s="81">
        <f>H106+I106+J106</f>
        <v>7296.5</v>
      </c>
      <c r="H106" s="81"/>
      <c r="I106" s="81">
        <v>7296.5</v>
      </c>
      <c r="J106" s="81"/>
      <c r="K106" s="81">
        <f>L106+M106+N106</f>
        <v>9063.1</v>
      </c>
      <c r="L106" s="81"/>
      <c r="M106" s="81">
        <v>9063.1</v>
      </c>
      <c r="N106" s="81"/>
      <c r="O106" s="81">
        <f>P106+Q106+R106</f>
        <v>7978.8</v>
      </c>
      <c r="P106" s="85"/>
      <c r="Q106" s="81">
        <v>7978.8</v>
      </c>
      <c r="R106" s="85"/>
    </row>
    <row r="107" spans="1:18" ht="48" customHeight="1">
      <c r="A107" s="111" t="s">
        <v>87</v>
      </c>
      <c r="B107" s="112" t="s">
        <v>317</v>
      </c>
      <c r="C107" s="112" t="s">
        <v>126</v>
      </c>
      <c r="D107" s="112" t="s">
        <v>113</v>
      </c>
      <c r="E107" s="112" t="s">
        <v>255</v>
      </c>
      <c r="F107" s="112" t="s">
        <v>168</v>
      </c>
      <c r="G107" s="81">
        <f>H107+I107+J107</f>
        <v>2296</v>
      </c>
      <c r="H107" s="81"/>
      <c r="I107" s="81">
        <f>2236+60</f>
        <v>2296</v>
      </c>
      <c r="J107" s="81"/>
      <c r="K107" s="81">
        <f>L107+M107+N107</f>
        <v>2198</v>
      </c>
      <c r="L107" s="81"/>
      <c r="M107" s="81">
        <v>2198</v>
      </c>
      <c r="N107" s="81"/>
      <c r="O107" s="81">
        <f>P107+Q107+R107</f>
        <v>2198</v>
      </c>
      <c r="P107" s="85"/>
      <c r="Q107" s="81">
        <v>2198</v>
      </c>
      <c r="R107" s="85"/>
    </row>
    <row r="108" spans="1:18" ht="18.75">
      <c r="A108" s="111" t="s">
        <v>166</v>
      </c>
      <c r="B108" s="112" t="s">
        <v>317</v>
      </c>
      <c r="C108" s="112" t="s">
        <v>126</v>
      </c>
      <c r="D108" s="112" t="s">
        <v>113</v>
      </c>
      <c r="E108" s="112" t="s">
        <v>255</v>
      </c>
      <c r="F108" s="112" t="s">
        <v>167</v>
      </c>
      <c r="G108" s="81">
        <f>H108+I108+J108</f>
        <v>25</v>
      </c>
      <c r="H108" s="81"/>
      <c r="I108" s="81">
        <v>25</v>
      </c>
      <c r="J108" s="81"/>
      <c r="K108" s="81">
        <f>L108+M108+N108</f>
        <v>25</v>
      </c>
      <c r="L108" s="81"/>
      <c r="M108" s="81">
        <v>25</v>
      </c>
      <c r="N108" s="81"/>
      <c r="O108" s="81">
        <f>P108+Q108+R108</f>
        <v>25</v>
      </c>
      <c r="P108" s="85"/>
      <c r="Q108" s="81">
        <v>25</v>
      </c>
      <c r="R108" s="85"/>
    </row>
    <row r="109" spans="1:18" ht="43.5" customHeight="1">
      <c r="A109" s="114" t="s">
        <v>685</v>
      </c>
      <c r="B109" s="112" t="s">
        <v>317</v>
      </c>
      <c r="C109" s="112" t="s">
        <v>126</v>
      </c>
      <c r="D109" s="112" t="s">
        <v>113</v>
      </c>
      <c r="E109" s="112" t="s">
        <v>425</v>
      </c>
      <c r="F109" s="112"/>
      <c r="G109" s="81">
        <f>G110</f>
        <v>8348</v>
      </c>
      <c r="H109" s="81">
        <f aca="true" t="shared" si="57" ref="H109:R109">H110</f>
        <v>0</v>
      </c>
      <c r="I109" s="81">
        <f t="shared" si="57"/>
        <v>8348</v>
      </c>
      <c r="J109" s="81">
        <f t="shared" si="57"/>
        <v>0</v>
      </c>
      <c r="K109" s="81">
        <f t="shared" si="57"/>
        <v>9014.4</v>
      </c>
      <c r="L109" s="81">
        <f t="shared" si="57"/>
        <v>0</v>
      </c>
      <c r="M109" s="81">
        <f t="shared" si="57"/>
        <v>9014.4</v>
      </c>
      <c r="N109" s="81">
        <f t="shared" si="57"/>
        <v>0</v>
      </c>
      <c r="O109" s="81">
        <f t="shared" si="57"/>
        <v>10098.7</v>
      </c>
      <c r="P109" s="81">
        <f t="shared" si="57"/>
        <v>0</v>
      </c>
      <c r="Q109" s="81">
        <f t="shared" si="57"/>
        <v>10098.7</v>
      </c>
      <c r="R109" s="81">
        <f t="shared" si="57"/>
        <v>0</v>
      </c>
    </row>
    <row r="110" spans="1:18" ht="18.75">
      <c r="A110" s="111" t="s">
        <v>577</v>
      </c>
      <c r="B110" s="112" t="s">
        <v>317</v>
      </c>
      <c r="C110" s="112" t="s">
        <v>126</v>
      </c>
      <c r="D110" s="112" t="s">
        <v>113</v>
      </c>
      <c r="E110" s="112" t="s">
        <v>425</v>
      </c>
      <c r="F110" s="112" t="s">
        <v>144</v>
      </c>
      <c r="G110" s="81">
        <f>H110+I110+J110</f>
        <v>8348</v>
      </c>
      <c r="H110" s="81"/>
      <c r="I110" s="81">
        <v>8348</v>
      </c>
      <c r="J110" s="81"/>
      <c r="K110" s="81">
        <f>L110+M110+N110</f>
        <v>9014.4</v>
      </c>
      <c r="L110" s="81"/>
      <c r="M110" s="81">
        <v>9014.4</v>
      </c>
      <c r="N110" s="81"/>
      <c r="O110" s="81">
        <f>P110+Q110+R110</f>
        <v>10098.7</v>
      </c>
      <c r="P110" s="85"/>
      <c r="Q110" s="81">
        <v>10098.7</v>
      </c>
      <c r="R110" s="85"/>
    </row>
    <row r="111" spans="1:18" ht="33" customHeight="1">
      <c r="A111" s="135" t="s">
        <v>651</v>
      </c>
      <c r="B111" s="112" t="s">
        <v>317</v>
      </c>
      <c r="C111" s="112" t="s">
        <v>126</v>
      </c>
      <c r="D111" s="112" t="s">
        <v>113</v>
      </c>
      <c r="E111" s="112" t="s">
        <v>650</v>
      </c>
      <c r="F111" s="112"/>
      <c r="G111" s="81">
        <f>G112</f>
        <v>378</v>
      </c>
      <c r="H111" s="81">
        <f aca="true" t="shared" si="58" ref="H111:R111">H112</f>
        <v>340</v>
      </c>
      <c r="I111" s="81">
        <f t="shared" si="58"/>
        <v>38</v>
      </c>
      <c r="J111" s="81">
        <f t="shared" si="58"/>
        <v>0</v>
      </c>
      <c r="K111" s="81">
        <f t="shared" si="58"/>
        <v>378</v>
      </c>
      <c r="L111" s="81">
        <f t="shared" si="58"/>
        <v>340</v>
      </c>
      <c r="M111" s="81">
        <f t="shared" si="58"/>
        <v>38</v>
      </c>
      <c r="N111" s="81">
        <f t="shared" si="58"/>
        <v>0</v>
      </c>
      <c r="O111" s="81">
        <f t="shared" si="58"/>
        <v>378</v>
      </c>
      <c r="P111" s="81">
        <f t="shared" si="58"/>
        <v>340</v>
      </c>
      <c r="Q111" s="81">
        <f t="shared" si="58"/>
        <v>38</v>
      </c>
      <c r="R111" s="81">
        <f t="shared" si="58"/>
        <v>0</v>
      </c>
    </row>
    <row r="112" spans="1:18" ht="48" customHeight="1">
      <c r="A112" s="111" t="s">
        <v>87</v>
      </c>
      <c r="B112" s="112" t="s">
        <v>317</v>
      </c>
      <c r="C112" s="112" t="s">
        <v>126</v>
      </c>
      <c r="D112" s="112" t="s">
        <v>113</v>
      </c>
      <c r="E112" s="112" t="s">
        <v>650</v>
      </c>
      <c r="F112" s="112" t="s">
        <v>168</v>
      </c>
      <c r="G112" s="81">
        <f>H112+I112+J112</f>
        <v>378</v>
      </c>
      <c r="H112" s="81">
        <v>340</v>
      </c>
      <c r="I112" s="81">
        <v>38</v>
      </c>
      <c r="J112" s="81"/>
      <c r="K112" s="81">
        <f>L112+M112+N112</f>
        <v>378</v>
      </c>
      <c r="L112" s="81">
        <v>340</v>
      </c>
      <c r="M112" s="81">
        <v>38</v>
      </c>
      <c r="N112" s="81"/>
      <c r="O112" s="81">
        <f>+R112+Q112+P112</f>
        <v>378</v>
      </c>
      <c r="P112" s="96">
        <v>340</v>
      </c>
      <c r="Q112" s="91">
        <v>38</v>
      </c>
      <c r="R112" s="91"/>
    </row>
    <row r="113" spans="1:18" ht="48" customHeight="1">
      <c r="A113" s="111" t="s">
        <v>639</v>
      </c>
      <c r="B113" s="112" t="s">
        <v>317</v>
      </c>
      <c r="C113" s="112" t="s">
        <v>126</v>
      </c>
      <c r="D113" s="112" t="s">
        <v>113</v>
      </c>
      <c r="E113" s="112" t="s">
        <v>638</v>
      </c>
      <c r="F113" s="112"/>
      <c r="G113" s="81">
        <f>G114</f>
        <v>1400.5</v>
      </c>
      <c r="H113" s="81">
        <f aca="true" t="shared" si="59" ref="H113:R113">H114</f>
        <v>1372.5</v>
      </c>
      <c r="I113" s="81">
        <f t="shared" si="59"/>
        <v>28</v>
      </c>
      <c r="J113" s="81">
        <f t="shared" si="59"/>
        <v>0</v>
      </c>
      <c r="K113" s="81">
        <f t="shared" si="59"/>
        <v>0</v>
      </c>
      <c r="L113" s="81">
        <f t="shared" si="59"/>
        <v>0</v>
      </c>
      <c r="M113" s="81">
        <f t="shared" si="59"/>
        <v>0</v>
      </c>
      <c r="N113" s="81">
        <f t="shared" si="59"/>
        <v>0</v>
      </c>
      <c r="O113" s="81">
        <f t="shared" si="59"/>
        <v>0</v>
      </c>
      <c r="P113" s="81">
        <f t="shared" si="59"/>
        <v>0</v>
      </c>
      <c r="Q113" s="81">
        <f t="shared" si="59"/>
        <v>0</v>
      </c>
      <c r="R113" s="81">
        <f t="shared" si="59"/>
        <v>0</v>
      </c>
    </row>
    <row r="114" spans="1:18" ht="37.5">
      <c r="A114" s="111" t="s">
        <v>87</v>
      </c>
      <c r="B114" s="112" t="s">
        <v>317</v>
      </c>
      <c r="C114" s="112" t="s">
        <v>126</v>
      </c>
      <c r="D114" s="112" t="s">
        <v>113</v>
      </c>
      <c r="E114" s="112" t="s">
        <v>637</v>
      </c>
      <c r="F114" s="112" t="s">
        <v>168</v>
      </c>
      <c r="G114" s="81">
        <f>H114+I114+J114</f>
        <v>1400.5</v>
      </c>
      <c r="H114" s="81">
        <v>1372.5</v>
      </c>
      <c r="I114" s="81">
        <v>28</v>
      </c>
      <c r="J114" s="81"/>
      <c r="K114" s="81">
        <f>L114+M114+N114</f>
        <v>0</v>
      </c>
      <c r="L114" s="151"/>
      <c r="M114" s="81"/>
      <c r="N114" s="81"/>
      <c r="O114" s="81">
        <f>P114+Q114+R114</f>
        <v>0</v>
      </c>
      <c r="P114" s="90"/>
      <c r="Q114" s="90"/>
      <c r="R114" s="100"/>
    </row>
    <row r="115" spans="1:18" ht="18.75">
      <c r="A115" s="135" t="s">
        <v>579</v>
      </c>
      <c r="B115" s="112" t="s">
        <v>317</v>
      </c>
      <c r="C115" s="112" t="s">
        <v>126</v>
      </c>
      <c r="D115" s="112" t="s">
        <v>113</v>
      </c>
      <c r="E115" s="112" t="s">
        <v>641</v>
      </c>
      <c r="F115" s="112"/>
      <c r="G115" s="81">
        <f>G116</f>
        <v>104.2</v>
      </c>
      <c r="H115" s="81">
        <f aca="true" t="shared" si="60" ref="H115:R116">H116</f>
        <v>104.2</v>
      </c>
      <c r="I115" s="81">
        <f t="shared" si="60"/>
        <v>0</v>
      </c>
      <c r="J115" s="81">
        <f t="shared" si="60"/>
        <v>0</v>
      </c>
      <c r="K115" s="81">
        <f t="shared" si="60"/>
        <v>0</v>
      </c>
      <c r="L115" s="81">
        <f t="shared" si="60"/>
        <v>0</v>
      </c>
      <c r="M115" s="81">
        <f t="shared" si="60"/>
        <v>0</v>
      </c>
      <c r="N115" s="81">
        <f t="shared" si="60"/>
        <v>0</v>
      </c>
      <c r="O115" s="81">
        <f t="shared" si="60"/>
        <v>0</v>
      </c>
      <c r="P115" s="81">
        <f t="shared" si="60"/>
        <v>0</v>
      </c>
      <c r="Q115" s="81">
        <f t="shared" si="60"/>
        <v>0</v>
      </c>
      <c r="R115" s="81">
        <f t="shared" si="60"/>
        <v>0</v>
      </c>
    </row>
    <row r="116" spans="1:18" ht="44.25" customHeight="1">
      <c r="A116" s="135" t="s">
        <v>640</v>
      </c>
      <c r="B116" s="112" t="s">
        <v>317</v>
      </c>
      <c r="C116" s="112" t="s">
        <v>126</v>
      </c>
      <c r="D116" s="112" t="s">
        <v>113</v>
      </c>
      <c r="E116" s="112" t="s">
        <v>642</v>
      </c>
      <c r="F116" s="112"/>
      <c r="G116" s="81">
        <f>G117</f>
        <v>104.2</v>
      </c>
      <c r="H116" s="81">
        <f t="shared" si="60"/>
        <v>104.2</v>
      </c>
      <c r="I116" s="81">
        <f t="shared" si="60"/>
        <v>0</v>
      </c>
      <c r="J116" s="81">
        <f t="shared" si="60"/>
        <v>0</v>
      </c>
      <c r="K116" s="81">
        <f t="shared" si="60"/>
        <v>0</v>
      </c>
      <c r="L116" s="81">
        <f t="shared" si="60"/>
        <v>0</v>
      </c>
      <c r="M116" s="81">
        <f t="shared" si="60"/>
        <v>0</v>
      </c>
      <c r="N116" s="81">
        <f t="shared" si="60"/>
        <v>0</v>
      </c>
      <c r="O116" s="81">
        <f t="shared" si="60"/>
        <v>0</v>
      </c>
      <c r="P116" s="81">
        <f t="shared" si="60"/>
        <v>0</v>
      </c>
      <c r="Q116" s="81">
        <f t="shared" si="60"/>
        <v>0</v>
      </c>
      <c r="R116" s="81">
        <f t="shared" si="60"/>
        <v>0</v>
      </c>
    </row>
    <row r="117" spans="1:18" ht="43.5" customHeight="1">
      <c r="A117" s="111" t="s">
        <v>87</v>
      </c>
      <c r="B117" s="112" t="s">
        <v>317</v>
      </c>
      <c r="C117" s="112" t="s">
        <v>126</v>
      </c>
      <c r="D117" s="112" t="s">
        <v>113</v>
      </c>
      <c r="E117" s="112" t="s">
        <v>642</v>
      </c>
      <c r="F117" s="112" t="s">
        <v>168</v>
      </c>
      <c r="G117" s="81">
        <f>H117+I117+J117</f>
        <v>104.2</v>
      </c>
      <c r="H117" s="81">
        <v>104.2</v>
      </c>
      <c r="I117" s="81"/>
      <c r="J117" s="81"/>
      <c r="K117" s="81"/>
      <c r="L117" s="151"/>
      <c r="M117" s="81"/>
      <c r="N117" s="81"/>
      <c r="O117" s="81"/>
      <c r="P117" s="90"/>
      <c r="Q117" s="90"/>
      <c r="R117" s="100"/>
    </row>
    <row r="118" spans="1:18" ht="48" customHeight="1">
      <c r="A118" s="111" t="s">
        <v>388</v>
      </c>
      <c r="B118" s="112" t="s">
        <v>317</v>
      </c>
      <c r="C118" s="112" t="s">
        <v>126</v>
      </c>
      <c r="D118" s="112" t="s">
        <v>113</v>
      </c>
      <c r="E118" s="112" t="s">
        <v>256</v>
      </c>
      <c r="F118" s="112"/>
      <c r="G118" s="81">
        <f>G119</f>
        <v>4918.9</v>
      </c>
      <c r="H118" s="81">
        <f aca="true" t="shared" si="61" ref="H118:R118">H119</f>
        <v>0</v>
      </c>
      <c r="I118" s="81">
        <f t="shared" si="61"/>
        <v>4918.9</v>
      </c>
      <c r="J118" s="81">
        <f t="shared" si="61"/>
        <v>0</v>
      </c>
      <c r="K118" s="81">
        <f t="shared" si="61"/>
        <v>4372.7</v>
      </c>
      <c r="L118" s="81">
        <f t="shared" si="61"/>
        <v>0</v>
      </c>
      <c r="M118" s="81">
        <f t="shared" si="61"/>
        <v>4372.7</v>
      </c>
      <c r="N118" s="81">
        <f t="shared" si="61"/>
        <v>0</v>
      </c>
      <c r="O118" s="81">
        <f t="shared" si="61"/>
        <v>4372.700000000001</v>
      </c>
      <c r="P118" s="81">
        <f t="shared" si="61"/>
        <v>0</v>
      </c>
      <c r="Q118" s="81">
        <f t="shared" si="61"/>
        <v>4372.700000000001</v>
      </c>
      <c r="R118" s="81">
        <f t="shared" si="61"/>
        <v>0</v>
      </c>
    </row>
    <row r="119" spans="1:18" ht="37.5">
      <c r="A119" s="111" t="s">
        <v>351</v>
      </c>
      <c r="B119" s="112" t="s">
        <v>317</v>
      </c>
      <c r="C119" s="112" t="s">
        <v>126</v>
      </c>
      <c r="D119" s="112" t="s">
        <v>113</v>
      </c>
      <c r="E119" s="112" t="s">
        <v>257</v>
      </c>
      <c r="F119" s="112"/>
      <c r="G119" s="81">
        <f>G120+G122</f>
        <v>4918.9</v>
      </c>
      <c r="H119" s="81">
        <f aca="true" t="shared" si="62" ref="H119:R119">H120+H122</f>
        <v>0</v>
      </c>
      <c r="I119" s="81">
        <f t="shared" si="62"/>
        <v>4918.9</v>
      </c>
      <c r="J119" s="81">
        <f t="shared" si="62"/>
        <v>0</v>
      </c>
      <c r="K119" s="81">
        <f t="shared" si="62"/>
        <v>4372.7</v>
      </c>
      <c r="L119" s="81">
        <f t="shared" si="62"/>
        <v>0</v>
      </c>
      <c r="M119" s="81">
        <f t="shared" si="62"/>
        <v>4372.7</v>
      </c>
      <c r="N119" s="81">
        <f t="shared" si="62"/>
        <v>0</v>
      </c>
      <c r="O119" s="81">
        <f t="shared" si="62"/>
        <v>4372.700000000001</v>
      </c>
      <c r="P119" s="81">
        <f t="shared" si="62"/>
        <v>0</v>
      </c>
      <c r="Q119" s="81">
        <f t="shared" si="62"/>
        <v>4372.700000000001</v>
      </c>
      <c r="R119" s="81">
        <f t="shared" si="62"/>
        <v>0</v>
      </c>
    </row>
    <row r="120" spans="1:18" ht="18.75">
      <c r="A120" s="111" t="s">
        <v>350</v>
      </c>
      <c r="B120" s="112" t="s">
        <v>317</v>
      </c>
      <c r="C120" s="112" t="s">
        <v>126</v>
      </c>
      <c r="D120" s="112" t="s">
        <v>113</v>
      </c>
      <c r="E120" s="112" t="s">
        <v>349</v>
      </c>
      <c r="F120" s="112"/>
      <c r="G120" s="81">
        <f>G121</f>
        <v>3250.3</v>
      </c>
      <c r="H120" s="81">
        <f aca="true" t="shared" si="63" ref="H120:R120">H121</f>
        <v>0</v>
      </c>
      <c r="I120" s="81">
        <f t="shared" si="63"/>
        <v>3250.3</v>
      </c>
      <c r="J120" s="81">
        <f t="shared" si="63"/>
        <v>0</v>
      </c>
      <c r="K120" s="81">
        <f t="shared" si="63"/>
        <v>2573.2</v>
      </c>
      <c r="L120" s="81">
        <f t="shared" si="63"/>
        <v>0</v>
      </c>
      <c r="M120" s="81">
        <f t="shared" si="63"/>
        <v>2573.2</v>
      </c>
      <c r="N120" s="81">
        <f t="shared" si="63"/>
        <v>0</v>
      </c>
      <c r="O120" s="81">
        <f t="shared" si="63"/>
        <v>2358.8</v>
      </c>
      <c r="P120" s="81">
        <f t="shared" si="63"/>
        <v>0</v>
      </c>
      <c r="Q120" s="81">
        <f t="shared" si="63"/>
        <v>2358.8</v>
      </c>
      <c r="R120" s="81">
        <f t="shared" si="63"/>
        <v>0</v>
      </c>
    </row>
    <row r="121" spans="1:18" ht="18.75">
      <c r="A121" s="111" t="s">
        <v>180</v>
      </c>
      <c r="B121" s="112" t="s">
        <v>317</v>
      </c>
      <c r="C121" s="112" t="s">
        <v>126</v>
      </c>
      <c r="D121" s="112" t="s">
        <v>113</v>
      </c>
      <c r="E121" s="112" t="s">
        <v>349</v>
      </c>
      <c r="F121" s="112" t="s">
        <v>179</v>
      </c>
      <c r="G121" s="81">
        <f>H121+I121+J121</f>
        <v>3250.3</v>
      </c>
      <c r="H121" s="81"/>
      <c r="I121" s="81">
        <v>3250.3</v>
      </c>
      <c r="J121" s="81"/>
      <c r="K121" s="81">
        <f>L121+M121+N121</f>
        <v>2573.2</v>
      </c>
      <c r="L121" s="81"/>
      <c r="M121" s="81">
        <v>2573.2</v>
      </c>
      <c r="N121" s="81"/>
      <c r="O121" s="81">
        <f>P121+Q121+R121</f>
        <v>2358.8</v>
      </c>
      <c r="P121" s="85"/>
      <c r="Q121" s="81">
        <v>2358.8</v>
      </c>
      <c r="R121" s="85"/>
    </row>
    <row r="122" spans="1:18" ht="43.5" customHeight="1">
      <c r="A122" s="114" t="s">
        <v>685</v>
      </c>
      <c r="B122" s="112" t="s">
        <v>317</v>
      </c>
      <c r="C122" s="112" t="s">
        <v>126</v>
      </c>
      <c r="D122" s="112" t="s">
        <v>113</v>
      </c>
      <c r="E122" s="112" t="s">
        <v>426</v>
      </c>
      <c r="F122" s="112"/>
      <c r="G122" s="81">
        <f>G123</f>
        <v>1668.6</v>
      </c>
      <c r="H122" s="81">
        <f aca="true" t="shared" si="64" ref="H122:R122">H123</f>
        <v>0</v>
      </c>
      <c r="I122" s="81">
        <f t="shared" si="64"/>
        <v>1668.6</v>
      </c>
      <c r="J122" s="81">
        <f t="shared" si="64"/>
        <v>0</v>
      </c>
      <c r="K122" s="81">
        <f t="shared" si="64"/>
        <v>1799.5</v>
      </c>
      <c r="L122" s="81">
        <f t="shared" si="64"/>
        <v>0</v>
      </c>
      <c r="M122" s="81">
        <f t="shared" si="64"/>
        <v>1799.5</v>
      </c>
      <c r="N122" s="81">
        <f t="shared" si="64"/>
        <v>0</v>
      </c>
      <c r="O122" s="81">
        <f t="shared" si="64"/>
        <v>2013.9</v>
      </c>
      <c r="P122" s="81">
        <f t="shared" si="64"/>
        <v>0</v>
      </c>
      <c r="Q122" s="81">
        <f t="shared" si="64"/>
        <v>2013.9</v>
      </c>
      <c r="R122" s="81">
        <f t="shared" si="64"/>
        <v>0</v>
      </c>
    </row>
    <row r="123" spans="1:18" ht="18.75">
      <c r="A123" s="111" t="s">
        <v>180</v>
      </c>
      <c r="B123" s="112" t="s">
        <v>317</v>
      </c>
      <c r="C123" s="112" t="s">
        <v>126</v>
      </c>
      <c r="D123" s="112" t="s">
        <v>113</v>
      </c>
      <c r="E123" s="112" t="s">
        <v>426</v>
      </c>
      <c r="F123" s="112" t="s">
        <v>179</v>
      </c>
      <c r="G123" s="81">
        <f>H123+I123+J123</f>
        <v>1668.6</v>
      </c>
      <c r="H123" s="81"/>
      <c r="I123" s="81">
        <v>1668.6</v>
      </c>
      <c r="J123" s="81"/>
      <c r="K123" s="81">
        <f>L123+M123+N123</f>
        <v>1799.5</v>
      </c>
      <c r="L123" s="81"/>
      <c r="M123" s="81">
        <v>1799.5</v>
      </c>
      <c r="N123" s="81"/>
      <c r="O123" s="81">
        <f>P123+Q123+R123</f>
        <v>2013.9</v>
      </c>
      <c r="P123" s="85"/>
      <c r="Q123" s="81">
        <v>2013.9</v>
      </c>
      <c r="R123" s="85"/>
    </row>
    <row r="124" spans="1:18" ht="18.75">
      <c r="A124" s="111" t="s">
        <v>152</v>
      </c>
      <c r="B124" s="112" t="s">
        <v>317</v>
      </c>
      <c r="C124" s="112" t="s">
        <v>126</v>
      </c>
      <c r="D124" s="112" t="s">
        <v>114</v>
      </c>
      <c r="E124" s="112"/>
      <c r="F124" s="112"/>
      <c r="G124" s="81">
        <f>G125+G133</f>
        <v>1338.9</v>
      </c>
      <c r="H124" s="81">
        <f aca="true" t="shared" si="65" ref="H124:R124">H125+H133</f>
        <v>0</v>
      </c>
      <c r="I124" s="81">
        <f t="shared" si="65"/>
        <v>1338.9</v>
      </c>
      <c r="J124" s="81">
        <f t="shared" si="65"/>
        <v>0</v>
      </c>
      <c r="K124" s="81">
        <f t="shared" si="65"/>
        <v>1388.9</v>
      </c>
      <c r="L124" s="81">
        <f t="shared" si="65"/>
        <v>0</v>
      </c>
      <c r="M124" s="81">
        <f t="shared" si="65"/>
        <v>1388.9</v>
      </c>
      <c r="N124" s="81">
        <f t="shared" si="65"/>
        <v>0</v>
      </c>
      <c r="O124" s="81">
        <f t="shared" si="65"/>
        <v>1338.9</v>
      </c>
      <c r="P124" s="81">
        <f t="shared" si="65"/>
        <v>0</v>
      </c>
      <c r="Q124" s="81">
        <f t="shared" si="65"/>
        <v>1338.9</v>
      </c>
      <c r="R124" s="81">
        <f t="shared" si="65"/>
        <v>0</v>
      </c>
    </row>
    <row r="125" spans="1:18" ht="42" customHeight="1">
      <c r="A125" s="111" t="s">
        <v>556</v>
      </c>
      <c r="B125" s="112" t="s">
        <v>317</v>
      </c>
      <c r="C125" s="112" t="s">
        <v>126</v>
      </c>
      <c r="D125" s="112" t="s">
        <v>114</v>
      </c>
      <c r="E125" s="112" t="s">
        <v>246</v>
      </c>
      <c r="F125" s="112"/>
      <c r="G125" s="81">
        <f>G126</f>
        <v>1318.9</v>
      </c>
      <c r="H125" s="81">
        <f aca="true" t="shared" si="66" ref="H125:R126">H126</f>
        <v>0</v>
      </c>
      <c r="I125" s="81">
        <f t="shared" si="66"/>
        <v>1318.9</v>
      </c>
      <c r="J125" s="81">
        <f t="shared" si="66"/>
        <v>0</v>
      </c>
      <c r="K125" s="81">
        <f t="shared" si="66"/>
        <v>1368.9</v>
      </c>
      <c r="L125" s="81">
        <f t="shared" si="66"/>
        <v>0</v>
      </c>
      <c r="M125" s="81">
        <f t="shared" si="66"/>
        <v>1368.9</v>
      </c>
      <c r="N125" s="81">
        <f t="shared" si="66"/>
        <v>0</v>
      </c>
      <c r="O125" s="81">
        <f t="shared" si="66"/>
        <v>1318.9</v>
      </c>
      <c r="P125" s="81">
        <f t="shared" si="66"/>
        <v>0</v>
      </c>
      <c r="Q125" s="81">
        <f t="shared" si="66"/>
        <v>1318.9</v>
      </c>
      <c r="R125" s="81">
        <f t="shared" si="66"/>
        <v>0</v>
      </c>
    </row>
    <row r="126" spans="1:18" ht="18.75">
      <c r="A126" s="111" t="s">
        <v>212</v>
      </c>
      <c r="B126" s="112" t="s">
        <v>317</v>
      </c>
      <c r="C126" s="112" t="s">
        <v>126</v>
      </c>
      <c r="D126" s="112" t="s">
        <v>114</v>
      </c>
      <c r="E126" s="112" t="s">
        <v>346</v>
      </c>
      <c r="F126" s="112"/>
      <c r="G126" s="81">
        <f>G127</f>
        <v>1318.9</v>
      </c>
      <c r="H126" s="81">
        <f t="shared" si="66"/>
        <v>0</v>
      </c>
      <c r="I126" s="81">
        <f t="shared" si="66"/>
        <v>1318.9</v>
      </c>
      <c r="J126" s="81">
        <f t="shared" si="66"/>
        <v>0</v>
      </c>
      <c r="K126" s="81">
        <f t="shared" si="66"/>
        <v>1368.9</v>
      </c>
      <c r="L126" s="81">
        <f t="shared" si="66"/>
        <v>0</v>
      </c>
      <c r="M126" s="81">
        <f t="shared" si="66"/>
        <v>1368.9</v>
      </c>
      <c r="N126" s="81">
        <f t="shared" si="66"/>
        <v>0</v>
      </c>
      <c r="O126" s="81">
        <f t="shared" si="66"/>
        <v>1318.9</v>
      </c>
      <c r="P126" s="81">
        <f t="shared" si="66"/>
        <v>0</v>
      </c>
      <c r="Q126" s="81">
        <f t="shared" si="66"/>
        <v>1318.9</v>
      </c>
      <c r="R126" s="81">
        <f t="shared" si="66"/>
        <v>0</v>
      </c>
    </row>
    <row r="127" spans="1:18" ht="42.75" customHeight="1">
      <c r="A127" s="111" t="s">
        <v>316</v>
      </c>
      <c r="B127" s="112" t="s">
        <v>317</v>
      </c>
      <c r="C127" s="112" t="s">
        <v>126</v>
      </c>
      <c r="D127" s="112" t="s">
        <v>114</v>
      </c>
      <c r="E127" s="112" t="s">
        <v>347</v>
      </c>
      <c r="F127" s="112"/>
      <c r="G127" s="81">
        <f>G128+G131</f>
        <v>1318.9</v>
      </c>
      <c r="H127" s="81">
        <f aca="true" t="shared" si="67" ref="H127:R127">H128+H131</f>
        <v>0</v>
      </c>
      <c r="I127" s="81">
        <f t="shared" si="67"/>
        <v>1318.9</v>
      </c>
      <c r="J127" s="81">
        <f t="shared" si="67"/>
        <v>0</v>
      </c>
      <c r="K127" s="81">
        <f t="shared" si="67"/>
        <v>1368.9</v>
      </c>
      <c r="L127" s="81">
        <f t="shared" si="67"/>
        <v>0</v>
      </c>
      <c r="M127" s="81">
        <f t="shared" si="67"/>
        <v>1368.9</v>
      </c>
      <c r="N127" s="81">
        <f t="shared" si="67"/>
        <v>0</v>
      </c>
      <c r="O127" s="81">
        <f t="shared" si="67"/>
        <v>1318.9</v>
      </c>
      <c r="P127" s="81">
        <f t="shared" si="67"/>
        <v>0</v>
      </c>
      <c r="Q127" s="81">
        <f t="shared" si="67"/>
        <v>1318.9</v>
      </c>
      <c r="R127" s="81">
        <f t="shared" si="67"/>
        <v>0</v>
      </c>
    </row>
    <row r="128" spans="1:18" ht="24.75" customHeight="1">
      <c r="A128" s="111" t="s">
        <v>178</v>
      </c>
      <c r="B128" s="112" t="s">
        <v>317</v>
      </c>
      <c r="C128" s="112" t="s">
        <v>126</v>
      </c>
      <c r="D128" s="112" t="s">
        <v>114</v>
      </c>
      <c r="E128" s="112" t="s">
        <v>348</v>
      </c>
      <c r="F128" s="112"/>
      <c r="G128" s="81">
        <f>G129+G130</f>
        <v>898.1</v>
      </c>
      <c r="H128" s="81">
        <f aca="true" t="shared" si="68" ref="H128:R128">H129+H130</f>
        <v>0</v>
      </c>
      <c r="I128" s="81">
        <f t="shared" si="68"/>
        <v>898.1</v>
      </c>
      <c r="J128" s="81">
        <f t="shared" si="68"/>
        <v>0</v>
      </c>
      <c r="K128" s="81">
        <f t="shared" si="68"/>
        <v>954.3000000000001</v>
      </c>
      <c r="L128" s="81">
        <f t="shared" si="68"/>
        <v>0</v>
      </c>
      <c r="M128" s="81">
        <f t="shared" si="68"/>
        <v>954.3000000000001</v>
      </c>
      <c r="N128" s="81">
        <f t="shared" si="68"/>
        <v>0</v>
      </c>
      <c r="O128" s="81">
        <f t="shared" si="68"/>
        <v>904.3000000000001</v>
      </c>
      <c r="P128" s="81">
        <f t="shared" si="68"/>
        <v>0</v>
      </c>
      <c r="Q128" s="81">
        <f t="shared" si="68"/>
        <v>904.3000000000001</v>
      </c>
      <c r="R128" s="81">
        <f t="shared" si="68"/>
        <v>0</v>
      </c>
    </row>
    <row r="129" spans="1:18" ht="22.5" customHeight="1">
      <c r="A129" s="111" t="s">
        <v>164</v>
      </c>
      <c r="B129" s="112" t="s">
        <v>317</v>
      </c>
      <c r="C129" s="112" t="s">
        <v>126</v>
      </c>
      <c r="D129" s="112" t="s">
        <v>114</v>
      </c>
      <c r="E129" s="112" t="s">
        <v>348</v>
      </c>
      <c r="F129" s="112" t="s">
        <v>165</v>
      </c>
      <c r="G129" s="81">
        <f>H129+I129+J129</f>
        <v>822.4</v>
      </c>
      <c r="H129" s="81"/>
      <c r="I129" s="81">
        <v>822.4</v>
      </c>
      <c r="J129" s="81"/>
      <c r="K129" s="81">
        <f>L129+M129+N129</f>
        <v>878.6</v>
      </c>
      <c r="L129" s="81"/>
      <c r="M129" s="81">
        <v>878.6</v>
      </c>
      <c r="N129" s="81"/>
      <c r="O129" s="81">
        <f>P129+Q129+R129</f>
        <v>828.6</v>
      </c>
      <c r="P129" s="85"/>
      <c r="Q129" s="81">
        <v>828.6</v>
      </c>
      <c r="R129" s="85"/>
    </row>
    <row r="130" spans="1:18" ht="48" customHeight="1">
      <c r="A130" s="111" t="s">
        <v>87</v>
      </c>
      <c r="B130" s="112" t="s">
        <v>317</v>
      </c>
      <c r="C130" s="112" t="s">
        <v>126</v>
      </c>
      <c r="D130" s="112" t="s">
        <v>114</v>
      </c>
      <c r="E130" s="112" t="s">
        <v>348</v>
      </c>
      <c r="F130" s="112" t="s">
        <v>168</v>
      </c>
      <c r="G130" s="81">
        <f>H130+I130+J130</f>
        <v>75.7</v>
      </c>
      <c r="H130" s="81"/>
      <c r="I130" s="81">
        <v>75.7</v>
      </c>
      <c r="J130" s="81"/>
      <c r="K130" s="81">
        <f>L130+M130+N130</f>
        <v>75.7</v>
      </c>
      <c r="L130" s="81"/>
      <c r="M130" s="81">
        <v>75.7</v>
      </c>
      <c r="N130" s="81"/>
      <c r="O130" s="81">
        <f>P130+Q130+R130</f>
        <v>75.7</v>
      </c>
      <c r="P130" s="85"/>
      <c r="Q130" s="81">
        <v>75.7</v>
      </c>
      <c r="R130" s="85"/>
    </row>
    <row r="131" spans="1:18" ht="42" customHeight="1">
      <c r="A131" s="114" t="s">
        <v>685</v>
      </c>
      <c r="B131" s="112" t="s">
        <v>317</v>
      </c>
      <c r="C131" s="112" t="s">
        <v>126</v>
      </c>
      <c r="D131" s="112" t="s">
        <v>114</v>
      </c>
      <c r="E131" s="112" t="s">
        <v>430</v>
      </c>
      <c r="F131" s="112"/>
      <c r="G131" s="81">
        <f>G132</f>
        <v>420.8</v>
      </c>
      <c r="H131" s="81">
        <f aca="true" t="shared" si="69" ref="H131:R131">H132</f>
        <v>0</v>
      </c>
      <c r="I131" s="81">
        <f t="shared" si="69"/>
        <v>420.8</v>
      </c>
      <c r="J131" s="81">
        <f t="shared" si="69"/>
        <v>0</v>
      </c>
      <c r="K131" s="81">
        <f t="shared" si="69"/>
        <v>414.6</v>
      </c>
      <c r="L131" s="81">
        <f t="shared" si="69"/>
        <v>0</v>
      </c>
      <c r="M131" s="81">
        <f t="shared" si="69"/>
        <v>414.6</v>
      </c>
      <c r="N131" s="81">
        <f t="shared" si="69"/>
        <v>0</v>
      </c>
      <c r="O131" s="81">
        <f t="shared" si="69"/>
        <v>414.6</v>
      </c>
      <c r="P131" s="81">
        <f t="shared" si="69"/>
        <v>0</v>
      </c>
      <c r="Q131" s="81">
        <f t="shared" si="69"/>
        <v>414.6</v>
      </c>
      <c r="R131" s="81">
        <f t="shared" si="69"/>
        <v>0</v>
      </c>
    </row>
    <row r="132" spans="1:18" ht="25.5" customHeight="1">
      <c r="A132" s="111" t="s">
        <v>164</v>
      </c>
      <c r="B132" s="112" t="s">
        <v>317</v>
      </c>
      <c r="C132" s="112" t="s">
        <v>126</v>
      </c>
      <c r="D132" s="112" t="s">
        <v>114</v>
      </c>
      <c r="E132" s="112" t="s">
        <v>430</v>
      </c>
      <c r="F132" s="112" t="s">
        <v>165</v>
      </c>
      <c r="G132" s="81">
        <f>H132+I132+J132</f>
        <v>420.8</v>
      </c>
      <c r="H132" s="81"/>
      <c r="I132" s="81">
        <v>420.8</v>
      </c>
      <c r="J132" s="81"/>
      <c r="K132" s="81">
        <f>L132+M132+N132</f>
        <v>414.6</v>
      </c>
      <c r="L132" s="81"/>
      <c r="M132" s="81">
        <v>414.6</v>
      </c>
      <c r="N132" s="81"/>
      <c r="O132" s="81">
        <f>P132+Q132+R132</f>
        <v>414.6</v>
      </c>
      <c r="P132" s="85"/>
      <c r="Q132" s="81">
        <v>414.6</v>
      </c>
      <c r="R132" s="85"/>
    </row>
    <row r="133" spans="1:18" ht="39.75" customHeight="1">
      <c r="A133" s="111" t="s">
        <v>489</v>
      </c>
      <c r="B133" s="112" t="s">
        <v>317</v>
      </c>
      <c r="C133" s="112" t="s">
        <v>126</v>
      </c>
      <c r="D133" s="112" t="s">
        <v>114</v>
      </c>
      <c r="E133" s="112" t="s">
        <v>231</v>
      </c>
      <c r="F133" s="112"/>
      <c r="G133" s="81">
        <f aca="true" t="shared" si="70" ref="G133:R133">G138+G134</f>
        <v>20</v>
      </c>
      <c r="H133" s="81">
        <f t="shared" si="70"/>
        <v>0</v>
      </c>
      <c r="I133" s="81">
        <f t="shared" si="70"/>
        <v>20</v>
      </c>
      <c r="J133" s="81">
        <f t="shared" si="70"/>
        <v>0</v>
      </c>
      <c r="K133" s="81">
        <f t="shared" si="70"/>
        <v>20</v>
      </c>
      <c r="L133" s="81">
        <f t="shared" si="70"/>
        <v>0</v>
      </c>
      <c r="M133" s="81">
        <f t="shared" si="70"/>
        <v>20</v>
      </c>
      <c r="N133" s="81">
        <f t="shared" si="70"/>
        <v>0</v>
      </c>
      <c r="O133" s="81">
        <f t="shared" si="70"/>
        <v>20</v>
      </c>
      <c r="P133" s="81">
        <f t="shared" si="70"/>
        <v>0</v>
      </c>
      <c r="Q133" s="81">
        <f t="shared" si="70"/>
        <v>20</v>
      </c>
      <c r="R133" s="81">
        <f t="shared" si="70"/>
        <v>0</v>
      </c>
    </row>
    <row r="134" spans="1:18" ht="21.75" customHeight="1">
      <c r="A134" s="111" t="s">
        <v>185</v>
      </c>
      <c r="B134" s="112" t="s">
        <v>317</v>
      </c>
      <c r="C134" s="112" t="s">
        <v>126</v>
      </c>
      <c r="D134" s="112" t="s">
        <v>114</v>
      </c>
      <c r="E134" s="113" t="s">
        <v>61</v>
      </c>
      <c r="F134" s="112"/>
      <c r="G134" s="81">
        <f>G135</f>
        <v>13</v>
      </c>
      <c r="H134" s="81">
        <f aca="true" t="shared" si="71" ref="H134:R136">H135</f>
        <v>0</v>
      </c>
      <c r="I134" s="81">
        <f t="shared" si="71"/>
        <v>13</v>
      </c>
      <c r="J134" s="81">
        <f t="shared" si="71"/>
        <v>0</v>
      </c>
      <c r="K134" s="81">
        <f t="shared" si="71"/>
        <v>13</v>
      </c>
      <c r="L134" s="81">
        <f t="shared" si="71"/>
        <v>0</v>
      </c>
      <c r="M134" s="81">
        <f t="shared" si="71"/>
        <v>13</v>
      </c>
      <c r="N134" s="81">
        <f t="shared" si="71"/>
        <v>0</v>
      </c>
      <c r="O134" s="81">
        <f t="shared" si="71"/>
        <v>13</v>
      </c>
      <c r="P134" s="81">
        <f t="shared" si="71"/>
        <v>0</v>
      </c>
      <c r="Q134" s="81">
        <f t="shared" si="71"/>
        <v>13</v>
      </c>
      <c r="R134" s="81">
        <f t="shared" si="71"/>
        <v>0</v>
      </c>
    </row>
    <row r="135" spans="1:18" ht="51" customHeight="1">
      <c r="A135" s="111" t="s">
        <v>379</v>
      </c>
      <c r="B135" s="112" t="s">
        <v>317</v>
      </c>
      <c r="C135" s="112" t="s">
        <v>126</v>
      </c>
      <c r="D135" s="112" t="s">
        <v>114</v>
      </c>
      <c r="E135" s="113" t="s">
        <v>378</v>
      </c>
      <c r="F135" s="112"/>
      <c r="G135" s="81">
        <f>G136</f>
        <v>13</v>
      </c>
      <c r="H135" s="81">
        <f t="shared" si="71"/>
        <v>0</v>
      </c>
      <c r="I135" s="81">
        <f t="shared" si="71"/>
        <v>13</v>
      </c>
      <c r="J135" s="81">
        <f t="shared" si="71"/>
        <v>0</v>
      </c>
      <c r="K135" s="81">
        <f t="shared" si="71"/>
        <v>13</v>
      </c>
      <c r="L135" s="81">
        <f t="shared" si="71"/>
        <v>0</v>
      </c>
      <c r="M135" s="81">
        <f t="shared" si="71"/>
        <v>13</v>
      </c>
      <c r="N135" s="81">
        <f t="shared" si="71"/>
        <v>0</v>
      </c>
      <c r="O135" s="81">
        <f t="shared" si="71"/>
        <v>13</v>
      </c>
      <c r="P135" s="81">
        <f t="shared" si="71"/>
        <v>0</v>
      </c>
      <c r="Q135" s="81">
        <f t="shared" si="71"/>
        <v>13</v>
      </c>
      <c r="R135" s="81">
        <f t="shared" si="71"/>
        <v>0</v>
      </c>
    </row>
    <row r="136" spans="1:18" ht="35.25" customHeight="1">
      <c r="A136" s="111" t="s">
        <v>314</v>
      </c>
      <c r="B136" s="112" t="s">
        <v>317</v>
      </c>
      <c r="C136" s="112" t="s">
        <v>126</v>
      </c>
      <c r="D136" s="112" t="s">
        <v>114</v>
      </c>
      <c r="E136" s="112" t="s">
        <v>542</v>
      </c>
      <c r="F136" s="112"/>
      <c r="G136" s="81">
        <f>G137</f>
        <v>13</v>
      </c>
      <c r="H136" s="81">
        <f t="shared" si="71"/>
        <v>0</v>
      </c>
      <c r="I136" s="81">
        <f t="shared" si="71"/>
        <v>13</v>
      </c>
      <c r="J136" s="81">
        <f t="shared" si="71"/>
        <v>0</v>
      </c>
      <c r="K136" s="81">
        <f t="shared" si="71"/>
        <v>13</v>
      </c>
      <c r="L136" s="81">
        <f t="shared" si="71"/>
        <v>0</v>
      </c>
      <c r="M136" s="81">
        <f t="shared" si="71"/>
        <v>13</v>
      </c>
      <c r="N136" s="81">
        <f t="shared" si="71"/>
        <v>0</v>
      </c>
      <c r="O136" s="81">
        <f t="shared" si="71"/>
        <v>13</v>
      </c>
      <c r="P136" s="81">
        <f t="shared" si="71"/>
        <v>0</v>
      </c>
      <c r="Q136" s="81">
        <f t="shared" si="71"/>
        <v>13</v>
      </c>
      <c r="R136" s="81">
        <f t="shared" si="71"/>
        <v>0</v>
      </c>
    </row>
    <row r="137" spans="1:18" ht="48" customHeight="1">
      <c r="A137" s="111" t="s">
        <v>87</v>
      </c>
      <c r="B137" s="112" t="s">
        <v>317</v>
      </c>
      <c r="C137" s="112" t="s">
        <v>126</v>
      </c>
      <c r="D137" s="112" t="s">
        <v>114</v>
      </c>
      <c r="E137" s="112" t="s">
        <v>542</v>
      </c>
      <c r="F137" s="112" t="s">
        <v>168</v>
      </c>
      <c r="G137" s="81">
        <f>H137+I137+J137</f>
        <v>13</v>
      </c>
      <c r="H137" s="81"/>
      <c r="I137" s="81">
        <v>13</v>
      </c>
      <c r="J137" s="81"/>
      <c r="K137" s="81">
        <f>L137+M137+N137</f>
        <v>13</v>
      </c>
      <c r="L137" s="81"/>
      <c r="M137" s="81">
        <v>13</v>
      </c>
      <c r="N137" s="81"/>
      <c r="O137" s="81">
        <f>P137+Q137+R137</f>
        <v>13</v>
      </c>
      <c r="P137" s="81"/>
      <c r="Q137" s="81">
        <v>13</v>
      </c>
      <c r="R137" s="81"/>
    </row>
    <row r="138" spans="1:18" ht="66" customHeight="1">
      <c r="A138" s="111" t="s">
        <v>339</v>
      </c>
      <c r="B138" s="112" t="s">
        <v>317</v>
      </c>
      <c r="C138" s="112" t="s">
        <v>126</v>
      </c>
      <c r="D138" s="112" t="s">
        <v>114</v>
      </c>
      <c r="E138" s="112" t="s">
        <v>65</v>
      </c>
      <c r="F138" s="112"/>
      <c r="G138" s="81">
        <f>G139</f>
        <v>7</v>
      </c>
      <c r="H138" s="81">
        <f aca="true" t="shared" si="72" ref="H138:Q140">H139</f>
        <v>0</v>
      </c>
      <c r="I138" s="81">
        <f t="shared" si="72"/>
        <v>7</v>
      </c>
      <c r="J138" s="81">
        <f t="shared" si="72"/>
        <v>0</v>
      </c>
      <c r="K138" s="81">
        <f t="shared" si="72"/>
        <v>7</v>
      </c>
      <c r="L138" s="81">
        <f t="shared" si="72"/>
        <v>0</v>
      </c>
      <c r="M138" s="81">
        <f t="shared" si="72"/>
        <v>7</v>
      </c>
      <c r="N138" s="81">
        <f t="shared" si="72"/>
        <v>0</v>
      </c>
      <c r="O138" s="81">
        <f t="shared" si="72"/>
        <v>7</v>
      </c>
      <c r="P138" s="81">
        <f t="shared" si="72"/>
        <v>0</v>
      </c>
      <c r="Q138" s="81">
        <f t="shared" si="72"/>
        <v>7</v>
      </c>
      <c r="R138" s="81">
        <f>R139</f>
        <v>0</v>
      </c>
    </row>
    <row r="139" spans="1:18" ht="68.25" customHeight="1">
      <c r="A139" s="111" t="s">
        <v>303</v>
      </c>
      <c r="B139" s="112" t="s">
        <v>317</v>
      </c>
      <c r="C139" s="112" t="s">
        <v>126</v>
      </c>
      <c r="D139" s="112" t="s">
        <v>114</v>
      </c>
      <c r="E139" s="112" t="s">
        <v>488</v>
      </c>
      <c r="F139" s="112"/>
      <c r="G139" s="81">
        <f>G140</f>
        <v>7</v>
      </c>
      <c r="H139" s="81">
        <f t="shared" si="72"/>
        <v>0</v>
      </c>
      <c r="I139" s="81">
        <f t="shared" si="72"/>
        <v>7</v>
      </c>
      <c r="J139" s="81">
        <f t="shared" si="72"/>
        <v>0</v>
      </c>
      <c r="K139" s="81">
        <f t="shared" si="72"/>
        <v>7</v>
      </c>
      <c r="L139" s="81">
        <f t="shared" si="72"/>
        <v>0</v>
      </c>
      <c r="M139" s="81">
        <f t="shared" si="72"/>
        <v>7</v>
      </c>
      <c r="N139" s="81">
        <f t="shared" si="72"/>
        <v>0</v>
      </c>
      <c r="O139" s="81">
        <f t="shared" si="72"/>
        <v>7</v>
      </c>
      <c r="P139" s="81">
        <f t="shared" si="72"/>
        <v>0</v>
      </c>
      <c r="Q139" s="81">
        <f t="shared" si="72"/>
        <v>7</v>
      </c>
      <c r="R139" s="81">
        <f>R140</f>
        <v>0</v>
      </c>
    </row>
    <row r="140" spans="1:18" ht="27" customHeight="1">
      <c r="A140" s="111" t="s">
        <v>97</v>
      </c>
      <c r="B140" s="112" t="s">
        <v>317</v>
      </c>
      <c r="C140" s="112" t="s">
        <v>126</v>
      </c>
      <c r="D140" s="112" t="s">
        <v>114</v>
      </c>
      <c r="E140" s="112" t="s">
        <v>487</v>
      </c>
      <c r="F140" s="112"/>
      <c r="G140" s="81">
        <f>G141</f>
        <v>7</v>
      </c>
      <c r="H140" s="81">
        <f t="shared" si="72"/>
        <v>0</v>
      </c>
      <c r="I140" s="81">
        <f t="shared" si="72"/>
        <v>7</v>
      </c>
      <c r="J140" s="81">
        <f t="shared" si="72"/>
        <v>0</v>
      </c>
      <c r="K140" s="81">
        <f t="shared" si="72"/>
        <v>7</v>
      </c>
      <c r="L140" s="81">
        <f t="shared" si="72"/>
        <v>0</v>
      </c>
      <c r="M140" s="81">
        <f t="shared" si="72"/>
        <v>7</v>
      </c>
      <c r="N140" s="81">
        <f t="shared" si="72"/>
        <v>0</v>
      </c>
      <c r="O140" s="81">
        <f t="shared" si="72"/>
        <v>7</v>
      </c>
      <c r="P140" s="81">
        <f t="shared" si="72"/>
        <v>0</v>
      </c>
      <c r="Q140" s="81">
        <f t="shared" si="72"/>
        <v>7</v>
      </c>
      <c r="R140" s="81">
        <f>R141</f>
        <v>0</v>
      </c>
    </row>
    <row r="141" spans="1:18" ht="49.5" customHeight="1">
      <c r="A141" s="111" t="s">
        <v>87</v>
      </c>
      <c r="B141" s="112" t="s">
        <v>317</v>
      </c>
      <c r="C141" s="112" t="s">
        <v>126</v>
      </c>
      <c r="D141" s="112" t="s">
        <v>114</v>
      </c>
      <c r="E141" s="112" t="s">
        <v>487</v>
      </c>
      <c r="F141" s="112" t="s">
        <v>168</v>
      </c>
      <c r="G141" s="81">
        <f>H141+I141+J141</f>
        <v>7</v>
      </c>
      <c r="H141" s="81"/>
      <c r="I141" s="81">
        <v>7</v>
      </c>
      <c r="J141" s="81"/>
      <c r="K141" s="81">
        <f>L141+M141+N141</f>
        <v>7</v>
      </c>
      <c r="L141" s="81"/>
      <c r="M141" s="81">
        <v>7</v>
      </c>
      <c r="N141" s="81"/>
      <c r="O141" s="81">
        <f>P141+Q141+R141</f>
        <v>7</v>
      </c>
      <c r="P141" s="81"/>
      <c r="Q141" s="81">
        <v>7</v>
      </c>
      <c r="R141" s="81"/>
    </row>
    <row r="142" spans="1:18" ht="18.75">
      <c r="A142" s="111" t="s">
        <v>130</v>
      </c>
      <c r="B142" s="112" t="s">
        <v>317</v>
      </c>
      <c r="C142" s="112" t="s">
        <v>119</v>
      </c>
      <c r="D142" s="112" t="s">
        <v>374</v>
      </c>
      <c r="E142" s="112"/>
      <c r="F142" s="112"/>
      <c r="G142" s="81">
        <f>G143</f>
        <v>306.4</v>
      </c>
      <c r="H142" s="81">
        <f aca="true" t="shared" si="73" ref="H142:R142">H143</f>
        <v>0</v>
      </c>
      <c r="I142" s="81">
        <f t="shared" si="73"/>
        <v>306.4</v>
      </c>
      <c r="J142" s="81">
        <f t="shared" si="73"/>
        <v>0</v>
      </c>
      <c r="K142" s="81">
        <f t="shared" si="73"/>
        <v>306.4</v>
      </c>
      <c r="L142" s="81">
        <f t="shared" si="73"/>
        <v>0</v>
      </c>
      <c r="M142" s="81">
        <f t="shared" si="73"/>
        <v>306.4</v>
      </c>
      <c r="N142" s="81">
        <f t="shared" si="73"/>
        <v>0</v>
      </c>
      <c r="O142" s="81">
        <f t="shared" si="73"/>
        <v>306.4</v>
      </c>
      <c r="P142" s="81">
        <f t="shared" si="73"/>
        <v>0</v>
      </c>
      <c r="Q142" s="81">
        <f t="shared" si="73"/>
        <v>306.4</v>
      </c>
      <c r="R142" s="81">
        <f t="shared" si="73"/>
        <v>0</v>
      </c>
    </row>
    <row r="143" spans="1:18" ht="18.75">
      <c r="A143" s="111" t="s">
        <v>131</v>
      </c>
      <c r="B143" s="112" t="s">
        <v>317</v>
      </c>
      <c r="C143" s="112" t="s">
        <v>119</v>
      </c>
      <c r="D143" s="112" t="s">
        <v>116</v>
      </c>
      <c r="E143" s="112"/>
      <c r="F143" s="112"/>
      <c r="G143" s="81">
        <f>G147</f>
        <v>306.4</v>
      </c>
      <c r="H143" s="81">
        <f aca="true" t="shared" si="74" ref="H143:R143">H147</f>
        <v>0</v>
      </c>
      <c r="I143" s="81">
        <f t="shared" si="74"/>
        <v>306.4</v>
      </c>
      <c r="J143" s="81">
        <f t="shared" si="74"/>
        <v>0</v>
      </c>
      <c r="K143" s="81">
        <f t="shared" si="74"/>
        <v>306.4</v>
      </c>
      <c r="L143" s="81">
        <f t="shared" si="74"/>
        <v>0</v>
      </c>
      <c r="M143" s="81">
        <f t="shared" si="74"/>
        <v>306.4</v>
      </c>
      <c r="N143" s="81">
        <f t="shared" si="74"/>
        <v>0</v>
      </c>
      <c r="O143" s="81">
        <f t="shared" si="74"/>
        <v>306.4</v>
      </c>
      <c r="P143" s="81">
        <f t="shared" si="74"/>
        <v>0</v>
      </c>
      <c r="Q143" s="81">
        <f t="shared" si="74"/>
        <v>306.4</v>
      </c>
      <c r="R143" s="81">
        <f t="shared" si="74"/>
        <v>0</v>
      </c>
    </row>
    <row r="144" spans="1:18" ht="44.25" customHeight="1">
      <c r="A144" s="111" t="s">
        <v>475</v>
      </c>
      <c r="B144" s="112" t="s">
        <v>317</v>
      </c>
      <c r="C144" s="112" t="s">
        <v>119</v>
      </c>
      <c r="D144" s="112" t="s">
        <v>116</v>
      </c>
      <c r="E144" s="112" t="s">
        <v>9</v>
      </c>
      <c r="F144" s="112"/>
      <c r="G144" s="81">
        <f>G145</f>
        <v>306.4</v>
      </c>
      <c r="H144" s="81">
        <f aca="true" t="shared" si="75" ref="H144:R146">H145</f>
        <v>0</v>
      </c>
      <c r="I144" s="81">
        <f t="shared" si="75"/>
        <v>306.4</v>
      </c>
      <c r="J144" s="81">
        <f t="shared" si="75"/>
        <v>0</v>
      </c>
      <c r="K144" s="81">
        <f t="shared" si="75"/>
        <v>306.4</v>
      </c>
      <c r="L144" s="81">
        <f t="shared" si="75"/>
        <v>0</v>
      </c>
      <c r="M144" s="81">
        <f t="shared" si="75"/>
        <v>306.4</v>
      </c>
      <c r="N144" s="81">
        <f t="shared" si="75"/>
        <v>0</v>
      </c>
      <c r="O144" s="81">
        <f t="shared" si="75"/>
        <v>306.4</v>
      </c>
      <c r="P144" s="81">
        <f t="shared" si="75"/>
        <v>0</v>
      </c>
      <c r="Q144" s="81">
        <f t="shared" si="75"/>
        <v>306.4</v>
      </c>
      <c r="R144" s="81">
        <f t="shared" si="75"/>
        <v>0</v>
      </c>
    </row>
    <row r="145" spans="1:18" ht="45.75" customHeight="1">
      <c r="A145" s="111" t="s">
        <v>40</v>
      </c>
      <c r="B145" s="112" t="s">
        <v>317</v>
      </c>
      <c r="C145" s="112" t="s">
        <v>119</v>
      </c>
      <c r="D145" s="112" t="s">
        <v>116</v>
      </c>
      <c r="E145" s="112" t="s">
        <v>41</v>
      </c>
      <c r="F145" s="112"/>
      <c r="G145" s="81">
        <f>G146</f>
        <v>306.4</v>
      </c>
      <c r="H145" s="81">
        <f t="shared" si="75"/>
        <v>0</v>
      </c>
      <c r="I145" s="81">
        <f t="shared" si="75"/>
        <v>306.4</v>
      </c>
      <c r="J145" s="81">
        <f t="shared" si="75"/>
        <v>0</v>
      </c>
      <c r="K145" s="81">
        <f t="shared" si="75"/>
        <v>306.4</v>
      </c>
      <c r="L145" s="81">
        <f t="shared" si="75"/>
        <v>0</v>
      </c>
      <c r="M145" s="81">
        <f t="shared" si="75"/>
        <v>306.4</v>
      </c>
      <c r="N145" s="81">
        <f t="shared" si="75"/>
        <v>0</v>
      </c>
      <c r="O145" s="81">
        <f t="shared" si="75"/>
        <v>306.4</v>
      </c>
      <c r="P145" s="81">
        <f t="shared" si="75"/>
        <v>0</v>
      </c>
      <c r="Q145" s="81">
        <f t="shared" si="75"/>
        <v>306.4</v>
      </c>
      <c r="R145" s="81">
        <f t="shared" si="75"/>
        <v>0</v>
      </c>
    </row>
    <row r="146" spans="1:18" ht="45" customHeight="1">
      <c r="A146" s="111" t="s">
        <v>24</v>
      </c>
      <c r="B146" s="112" t="s">
        <v>317</v>
      </c>
      <c r="C146" s="112" t="s">
        <v>119</v>
      </c>
      <c r="D146" s="112" t="s">
        <v>116</v>
      </c>
      <c r="E146" s="112" t="s">
        <v>43</v>
      </c>
      <c r="F146" s="112"/>
      <c r="G146" s="81">
        <f>G147</f>
        <v>306.4</v>
      </c>
      <c r="H146" s="81">
        <f t="shared" si="75"/>
        <v>0</v>
      </c>
      <c r="I146" s="81">
        <f t="shared" si="75"/>
        <v>306.4</v>
      </c>
      <c r="J146" s="81">
        <f t="shared" si="75"/>
        <v>0</v>
      </c>
      <c r="K146" s="81">
        <f t="shared" si="75"/>
        <v>306.4</v>
      </c>
      <c r="L146" s="81">
        <f t="shared" si="75"/>
        <v>0</v>
      </c>
      <c r="M146" s="81">
        <f t="shared" si="75"/>
        <v>306.4</v>
      </c>
      <c r="N146" s="81">
        <f t="shared" si="75"/>
        <v>0</v>
      </c>
      <c r="O146" s="81">
        <f t="shared" si="75"/>
        <v>306.4</v>
      </c>
      <c r="P146" s="81">
        <f t="shared" si="75"/>
        <v>0</v>
      </c>
      <c r="Q146" s="81">
        <f t="shared" si="75"/>
        <v>306.4</v>
      </c>
      <c r="R146" s="81">
        <f t="shared" si="75"/>
        <v>0</v>
      </c>
    </row>
    <row r="147" spans="1:18" ht="79.5" customHeight="1">
      <c r="A147" s="111" t="s">
        <v>606</v>
      </c>
      <c r="B147" s="112" t="s">
        <v>317</v>
      </c>
      <c r="C147" s="112" t="s">
        <v>119</v>
      </c>
      <c r="D147" s="112" t="s">
        <v>116</v>
      </c>
      <c r="E147" s="112" t="s">
        <v>42</v>
      </c>
      <c r="F147" s="112"/>
      <c r="G147" s="81">
        <f>G148+G149</f>
        <v>306.4</v>
      </c>
      <c r="H147" s="81">
        <f aca="true" t="shared" si="76" ref="H147:R147">H148+H149</f>
        <v>0</v>
      </c>
      <c r="I147" s="81">
        <f t="shared" si="76"/>
        <v>306.4</v>
      </c>
      <c r="J147" s="81">
        <f t="shared" si="76"/>
        <v>0</v>
      </c>
      <c r="K147" s="81">
        <f t="shared" si="76"/>
        <v>306.4</v>
      </c>
      <c r="L147" s="81">
        <f t="shared" si="76"/>
        <v>0</v>
      </c>
      <c r="M147" s="81">
        <f t="shared" si="76"/>
        <v>306.4</v>
      </c>
      <c r="N147" s="81">
        <f t="shared" si="76"/>
        <v>0</v>
      </c>
      <c r="O147" s="81">
        <f t="shared" si="76"/>
        <v>306.4</v>
      </c>
      <c r="P147" s="81">
        <f t="shared" si="76"/>
        <v>0</v>
      </c>
      <c r="Q147" s="81">
        <f t="shared" si="76"/>
        <v>306.4</v>
      </c>
      <c r="R147" s="81">
        <f t="shared" si="76"/>
        <v>0</v>
      </c>
    </row>
    <row r="148" spans="1:18" ht="39.75" customHeight="1">
      <c r="A148" s="111" t="s">
        <v>87</v>
      </c>
      <c r="B148" s="112" t="s">
        <v>317</v>
      </c>
      <c r="C148" s="113">
        <v>10</v>
      </c>
      <c r="D148" s="112" t="s">
        <v>116</v>
      </c>
      <c r="E148" s="112" t="s">
        <v>42</v>
      </c>
      <c r="F148" s="112" t="s">
        <v>168</v>
      </c>
      <c r="G148" s="81">
        <f>H148+I148+J148</f>
        <v>8.5</v>
      </c>
      <c r="H148" s="81"/>
      <c r="I148" s="81">
        <v>8.5</v>
      </c>
      <c r="J148" s="81"/>
      <c r="K148" s="81">
        <f>L148+M148+N148</f>
        <v>8.5</v>
      </c>
      <c r="L148" s="81"/>
      <c r="M148" s="81">
        <v>8.5</v>
      </c>
      <c r="N148" s="81"/>
      <c r="O148" s="81">
        <f>P148+Q148+R148</f>
        <v>8.5</v>
      </c>
      <c r="P148" s="81"/>
      <c r="Q148" s="81">
        <v>8.5</v>
      </c>
      <c r="R148" s="81"/>
    </row>
    <row r="149" spans="1:18" ht="37.5">
      <c r="A149" s="111" t="s">
        <v>210</v>
      </c>
      <c r="B149" s="112" t="s">
        <v>317</v>
      </c>
      <c r="C149" s="113">
        <v>10</v>
      </c>
      <c r="D149" s="112" t="s">
        <v>116</v>
      </c>
      <c r="E149" s="112" t="s">
        <v>42</v>
      </c>
      <c r="F149" s="112" t="s">
        <v>209</v>
      </c>
      <c r="G149" s="81">
        <f>H149+I149+J149</f>
        <v>297.9</v>
      </c>
      <c r="H149" s="81"/>
      <c r="I149" s="81">
        <v>297.9</v>
      </c>
      <c r="J149" s="81"/>
      <c r="K149" s="81">
        <f>L149+M149+N149</f>
        <v>297.9</v>
      </c>
      <c r="L149" s="81"/>
      <c r="M149" s="81">
        <v>297.9</v>
      </c>
      <c r="N149" s="81"/>
      <c r="O149" s="81">
        <f>P149+Q149+R149</f>
        <v>297.9</v>
      </c>
      <c r="P149" s="81"/>
      <c r="Q149" s="81">
        <v>297.9</v>
      </c>
      <c r="R149" s="81"/>
    </row>
    <row r="150" spans="1:18" ht="37.5">
      <c r="A150" s="87" t="s">
        <v>305</v>
      </c>
      <c r="B150" s="89">
        <v>115</v>
      </c>
      <c r="C150" s="82"/>
      <c r="D150" s="82"/>
      <c r="E150" s="82"/>
      <c r="F150" s="82"/>
      <c r="G150" s="88">
        <f aca="true" t="shared" si="77" ref="G150:R150">G151+G296+G304</f>
        <v>668754.4</v>
      </c>
      <c r="H150" s="88">
        <f t="shared" si="77"/>
        <v>490890.30000000005</v>
      </c>
      <c r="I150" s="88">
        <f t="shared" si="77"/>
        <v>177704.09999999998</v>
      </c>
      <c r="J150" s="88">
        <f t="shared" si="77"/>
        <v>160</v>
      </c>
      <c r="K150" s="88">
        <f t="shared" si="77"/>
        <v>590564.5000000001</v>
      </c>
      <c r="L150" s="88">
        <f t="shared" si="77"/>
        <v>410135.1</v>
      </c>
      <c r="M150" s="88">
        <f t="shared" si="77"/>
        <v>180269.4</v>
      </c>
      <c r="N150" s="88">
        <f t="shared" si="77"/>
        <v>160</v>
      </c>
      <c r="O150" s="88">
        <f t="shared" si="77"/>
        <v>596846.6000000001</v>
      </c>
      <c r="P150" s="88">
        <f t="shared" si="77"/>
        <v>416591.6000000001</v>
      </c>
      <c r="Q150" s="88">
        <f t="shared" si="77"/>
        <v>180095</v>
      </c>
      <c r="R150" s="88">
        <f t="shared" si="77"/>
        <v>160</v>
      </c>
    </row>
    <row r="151" spans="1:18" ht="18.75">
      <c r="A151" s="111" t="s">
        <v>123</v>
      </c>
      <c r="B151" s="113">
        <v>115</v>
      </c>
      <c r="C151" s="112" t="s">
        <v>122</v>
      </c>
      <c r="D151" s="112" t="s">
        <v>374</v>
      </c>
      <c r="E151" s="112"/>
      <c r="F151" s="112"/>
      <c r="G151" s="81">
        <f>G152+G168+G225+G238+G263</f>
        <v>612142.4</v>
      </c>
      <c r="H151" s="81">
        <f aca="true" t="shared" si="78" ref="H151:R151">H152+H168+H225+H238+H263</f>
        <v>436785.60000000003</v>
      </c>
      <c r="I151" s="81">
        <f t="shared" si="78"/>
        <v>175356.8</v>
      </c>
      <c r="J151" s="81">
        <f t="shared" si="78"/>
        <v>0</v>
      </c>
      <c r="K151" s="81">
        <f t="shared" si="78"/>
        <v>584972.9000000001</v>
      </c>
      <c r="L151" s="81">
        <f t="shared" si="78"/>
        <v>406030.39999999997</v>
      </c>
      <c r="M151" s="81">
        <f t="shared" si="78"/>
        <v>178942.5</v>
      </c>
      <c r="N151" s="81">
        <f t="shared" si="78"/>
        <v>0</v>
      </c>
      <c r="O151" s="81">
        <f t="shared" si="78"/>
        <v>591255.0000000001</v>
      </c>
      <c r="P151" s="81">
        <f t="shared" si="78"/>
        <v>412486.9000000001</v>
      </c>
      <c r="Q151" s="81">
        <f t="shared" si="78"/>
        <v>178768.1</v>
      </c>
      <c r="R151" s="81">
        <f t="shared" si="78"/>
        <v>0</v>
      </c>
    </row>
    <row r="152" spans="1:18" ht="18.75">
      <c r="A152" s="111" t="s">
        <v>124</v>
      </c>
      <c r="B152" s="113">
        <v>115</v>
      </c>
      <c r="C152" s="112" t="s">
        <v>122</v>
      </c>
      <c r="D152" s="112" t="s">
        <v>113</v>
      </c>
      <c r="E152" s="113"/>
      <c r="F152" s="112"/>
      <c r="G152" s="81">
        <f>G153</f>
        <v>160186.90000000002</v>
      </c>
      <c r="H152" s="81">
        <f aca="true" t="shared" si="79" ref="H152:R152">H153</f>
        <v>115271</v>
      </c>
      <c r="I152" s="81">
        <f t="shared" si="79"/>
        <v>44915.9</v>
      </c>
      <c r="J152" s="81">
        <f t="shared" si="79"/>
        <v>0</v>
      </c>
      <c r="K152" s="81">
        <f t="shared" si="79"/>
        <v>168024.2</v>
      </c>
      <c r="L152" s="81">
        <f t="shared" si="79"/>
        <v>120992.6</v>
      </c>
      <c r="M152" s="81">
        <f t="shared" si="79"/>
        <v>47031.6</v>
      </c>
      <c r="N152" s="81">
        <f t="shared" si="79"/>
        <v>0</v>
      </c>
      <c r="O152" s="81">
        <f t="shared" si="79"/>
        <v>173857.6</v>
      </c>
      <c r="P152" s="81">
        <f t="shared" si="79"/>
        <v>126804.6</v>
      </c>
      <c r="Q152" s="81">
        <f t="shared" si="79"/>
        <v>47053</v>
      </c>
      <c r="R152" s="81">
        <f t="shared" si="79"/>
        <v>0</v>
      </c>
    </row>
    <row r="153" spans="1:18" ht="45.75" customHeight="1">
      <c r="A153" s="111" t="s">
        <v>461</v>
      </c>
      <c r="B153" s="113">
        <v>115</v>
      </c>
      <c r="C153" s="112" t="s">
        <v>122</v>
      </c>
      <c r="D153" s="112" t="s">
        <v>113</v>
      </c>
      <c r="E153" s="113" t="s">
        <v>266</v>
      </c>
      <c r="F153" s="112"/>
      <c r="G153" s="81">
        <f>G154</f>
        <v>160186.90000000002</v>
      </c>
      <c r="H153" s="81">
        <f aca="true" t="shared" si="80" ref="H153:R153">H154</f>
        <v>115271</v>
      </c>
      <c r="I153" s="81">
        <f t="shared" si="80"/>
        <v>44915.9</v>
      </c>
      <c r="J153" s="81">
        <f t="shared" si="80"/>
        <v>0</v>
      </c>
      <c r="K153" s="81">
        <f t="shared" si="80"/>
        <v>168024.2</v>
      </c>
      <c r="L153" s="81">
        <f t="shared" si="80"/>
        <v>120992.6</v>
      </c>
      <c r="M153" s="81">
        <f t="shared" si="80"/>
        <v>47031.6</v>
      </c>
      <c r="N153" s="81">
        <f t="shared" si="80"/>
        <v>0</v>
      </c>
      <c r="O153" s="81">
        <f>O154</f>
        <v>173857.6</v>
      </c>
      <c r="P153" s="81">
        <f t="shared" si="80"/>
        <v>126804.6</v>
      </c>
      <c r="Q153" s="81">
        <f t="shared" si="80"/>
        <v>47053</v>
      </c>
      <c r="R153" s="81">
        <f t="shared" si="80"/>
        <v>0</v>
      </c>
    </row>
    <row r="154" spans="1:18" ht="29.25" customHeight="1">
      <c r="A154" s="111" t="s">
        <v>184</v>
      </c>
      <c r="B154" s="113">
        <v>115</v>
      </c>
      <c r="C154" s="112" t="s">
        <v>122</v>
      </c>
      <c r="D154" s="112" t="s">
        <v>113</v>
      </c>
      <c r="E154" s="113" t="s">
        <v>272</v>
      </c>
      <c r="F154" s="112"/>
      <c r="G154" s="81">
        <f>G155+G162+G165</f>
        <v>160186.90000000002</v>
      </c>
      <c r="H154" s="81">
        <f aca="true" t="shared" si="81" ref="H154:R154">H155+H162+H165</f>
        <v>115271</v>
      </c>
      <c r="I154" s="81">
        <f t="shared" si="81"/>
        <v>44915.9</v>
      </c>
      <c r="J154" s="81">
        <f t="shared" si="81"/>
        <v>0</v>
      </c>
      <c r="K154" s="81">
        <f t="shared" si="81"/>
        <v>168024.2</v>
      </c>
      <c r="L154" s="81">
        <f t="shared" si="81"/>
        <v>120992.6</v>
      </c>
      <c r="M154" s="81">
        <f t="shared" si="81"/>
        <v>47031.6</v>
      </c>
      <c r="N154" s="81">
        <f t="shared" si="81"/>
        <v>0</v>
      </c>
      <c r="O154" s="81">
        <f t="shared" si="81"/>
        <v>173857.6</v>
      </c>
      <c r="P154" s="81">
        <f t="shared" si="81"/>
        <v>126804.6</v>
      </c>
      <c r="Q154" s="81">
        <f t="shared" si="81"/>
        <v>47053</v>
      </c>
      <c r="R154" s="81">
        <f t="shared" si="81"/>
        <v>0</v>
      </c>
    </row>
    <row r="155" spans="1:18" ht="54.75" customHeight="1">
      <c r="A155" s="111" t="s">
        <v>277</v>
      </c>
      <c r="B155" s="113">
        <v>115</v>
      </c>
      <c r="C155" s="112" t="s">
        <v>122</v>
      </c>
      <c r="D155" s="112" t="s">
        <v>113</v>
      </c>
      <c r="E155" s="113" t="s">
        <v>273</v>
      </c>
      <c r="F155" s="112"/>
      <c r="G155" s="81">
        <f>G156+G158+G160</f>
        <v>159063.7</v>
      </c>
      <c r="H155" s="81">
        <f>H156+H158+H160</f>
        <v>114265.9</v>
      </c>
      <c r="I155" s="81">
        <f>I156+I158+I160</f>
        <v>44797.8</v>
      </c>
      <c r="J155" s="81">
        <f>J156+J158+J160</f>
        <v>0</v>
      </c>
      <c r="K155" s="81">
        <f>K156+K158+K160</f>
        <v>166901</v>
      </c>
      <c r="L155" s="81">
        <f aca="true" t="shared" si="82" ref="L155:R155">L156+L158+L160</f>
        <v>119987.5</v>
      </c>
      <c r="M155" s="81">
        <f t="shared" si="82"/>
        <v>46913.5</v>
      </c>
      <c r="N155" s="81">
        <f t="shared" si="82"/>
        <v>0</v>
      </c>
      <c r="O155" s="81">
        <f>O156+O158+O160</f>
        <v>172734.4</v>
      </c>
      <c r="P155" s="81">
        <f t="shared" si="82"/>
        <v>125799.5</v>
      </c>
      <c r="Q155" s="81">
        <f t="shared" si="82"/>
        <v>46934.9</v>
      </c>
      <c r="R155" s="81">
        <f t="shared" si="82"/>
        <v>0</v>
      </c>
    </row>
    <row r="156" spans="1:18" ht="18.75">
      <c r="A156" s="111" t="s">
        <v>125</v>
      </c>
      <c r="B156" s="113">
        <v>115</v>
      </c>
      <c r="C156" s="112" t="s">
        <v>122</v>
      </c>
      <c r="D156" s="112" t="s">
        <v>113</v>
      </c>
      <c r="E156" s="113" t="s">
        <v>16</v>
      </c>
      <c r="F156" s="112"/>
      <c r="G156" s="81">
        <f>G157</f>
        <v>34470.4</v>
      </c>
      <c r="H156" s="81">
        <f aca="true" t="shared" si="83" ref="H156:R156">H157</f>
        <v>0</v>
      </c>
      <c r="I156" s="81">
        <f t="shared" si="83"/>
        <v>34470.4</v>
      </c>
      <c r="J156" s="81">
        <f t="shared" si="83"/>
        <v>0</v>
      </c>
      <c r="K156" s="81">
        <f t="shared" si="83"/>
        <v>36297.3</v>
      </c>
      <c r="L156" s="81">
        <f t="shared" si="83"/>
        <v>0</v>
      </c>
      <c r="M156" s="81">
        <f t="shared" si="83"/>
        <v>36297.3</v>
      </c>
      <c r="N156" s="81">
        <f t="shared" si="83"/>
        <v>0</v>
      </c>
      <c r="O156" s="81">
        <f t="shared" si="83"/>
        <v>36269.3</v>
      </c>
      <c r="P156" s="81">
        <f t="shared" si="83"/>
        <v>0</v>
      </c>
      <c r="Q156" s="81">
        <f t="shared" si="83"/>
        <v>36269.3</v>
      </c>
      <c r="R156" s="81">
        <f t="shared" si="83"/>
        <v>0</v>
      </c>
    </row>
    <row r="157" spans="1:18" ht="18.75">
      <c r="A157" s="111" t="s">
        <v>180</v>
      </c>
      <c r="B157" s="113">
        <v>115</v>
      </c>
      <c r="C157" s="112" t="s">
        <v>122</v>
      </c>
      <c r="D157" s="112" t="s">
        <v>113</v>
      </c>
      <c r="E157" s="113" t="s">
        <v>16</v>
      </c>
      <c r="F157" s="112" t="s">
        <v>179</v>
      </c>
      <c r="G157" s="81">
        <f>H157+I157+J157</f>
        <v>34470.4</v>
      </c>
      <c r="H157" s="81"/>
      <c r="I157" s="81">
        <v>34470.4</v>
      </c>
      <c r="J157" s="81"/>
      <c r="K157" s="81">
        <f>L157+M157+N157</f>
        <v>36297.3</v>
      </c>
      <c r="L157" s="81"/>
      <c r="M157" s="81">
        <v>36297.3</v>
      </c>
      <c r="N157" s="81"/>
      <c r="O157" s="81">
        <f>P157+Q157+R157</f>
        <v>36269.3</v>
      </c>
      <c r="P157" s="91"/>
      <c r="Q157" s="81">
        <v>36269.3</v>
      </c>
      <c r="R157" s="91"/>
    </row>
    <row r="158" spans="1:18" ht="42" customHeight="1">
      <c r="A158" s="114" t="s">
        <v>685</v>
      </c>
      <c r="B158" s="113">
        <v>115</v>
      </c>
      <c r="C158" s="112" t="s">
        <v>122</v>
      </c>
      <c r="D158" s="112" t="s">
        <v>113</v>
      </c>
      <c r="E158" s="112" t="s">
        <v>415</v>
      </c>
      <c r="F158" s="112"/>
      <c r="G158" s="81">
        <f>G159</f>
        <v>10327.4</v>
      </c>
      <c r="H158" s="81">
        <f aca="true" t="shared" si="84" ref="H158:R158">H159</f>
        <v>0</v>
      </c>
      <c r="I158" s="81">
        <f t="shared" si="84"/>
        <v>10327.4</v>
      </c>
      <c r="J158" s="81">
        <f t="shared" si="84"/>
        <v>0</v>
      </c>
      <c r="K158" s="81">
        <f t="shared" si="84"/>
        <v>10616.2</v>
      </c>
      <c r="L158" s="81">
        <f t="shared" si="84"/>
        <v>0</v>
      </c>
      <c r="M158" s="81">
        <f t="shared" si="84"/>
        <v>10616.2</v>
      </c>
      <c r="N158" s="81">
        <f t="shared" si="84"/>
        <v>0</v>
      </c>
      <c r="O158" s="81">
        <f t="shared" si="84"/>
        <v>10665.6</v>
      </c>
      <c r="P158" s="81">
        <f t="shared" si="84"/>
        <v>0</v>
      </c>
      <c r="Q158" s="81">
        <f t="shared" si="84"/>
        <v>10665.6</v>
      </c>
      <c r="R158" s="81">
        <f t="shared" si="84"/>
        <v>0</v>
      </c>
    </row>
    <row r="159" spans="1:18" ht="18.75">
      <c r="A159" s="111" t="s">
        <v>180</v>
      </c>
      <c r="B159" s="113">
        <v>115</v>
      </c>
      <c r="C159" s="112" t="s">
        <v>122</v>
      </c>
      <c r="D159" s="112" t="s">
        <v>113</v>
      </c>
      <c r="E159" s="112" t="s">
        <v>415</v>
      </c>
      <c r="F159" s="112" t="s">
        <v>179</v>
      </c>
      <c r="G159" s="81">
        <f>H159+I159+J159</f>
        <v>10327.4</v>
      </c>
      <c r="H159" s="81"/>
      <c r="I159" s="81">
        <v>10327.4</v>
      </c>
      <c r="J159" s="81"/>
      <c r="K159" s="81">
        <f>L159+M159+N159</f>
        <v>10616.2</v>
      </c>
      <c r="L159" s="81"/>
      <c r="M159" s="81">
        <v>10616.2</v>
      </c>
      <c r="N159" s="81"/>
      <c r="O159" s="81">
        <f>P159+Q159+R159</f>
        <v>10665.6</v>
      </c>
      <c r="P159" s="91"/>
      <c r="Q159" s="98">
        <v>10665.6</v>
      </c>
      <c r="R159" s="91"/>
    </row>
    <row r="160" spans="1:18" ht="101.25" customHeight="1">
      <c r="A160" s="133" t="s">
        <v>307</v>
      </c>
      <c r="B160" s="113">
        <v>115</v>
      </c>
      <c r="C160" s="112" t="s">
        <v>122</v>
      </c>
      <c r="D160" s="112" t="s">
        <v>113</v>
      </c>
      <c r="E160" s="113" t="s">
        <v>70</v>
      </c>
      <c r="F160" s="112"/>
      <c r="G160" s="81">
        <f>G161</f>
        <v>114265.9</v>
      </c>
      <c r="H160" s="81">
        <f aca="true" t="shared" si="85" ref="H160:R160">H161</f>
        <v>114265.9</v>
      </c>
      <c r="I160" s="81">
        <f t="shared" si="85"/>
        <v>0</v>
      </c>
      <c r="J160" s="81">
        <f t="shared" si="85"/>
        <v>0</v>
      </c>
      <c r="K160" s="81">
        <f t="shared" si="85"/>
        <v>119987.5</v>
      </c>
      <c r="L160" s="81">
        <f t="shared" si="85"/>
        <v>119987.5</v>
      </c>
      <c r="M160" s="81">
        <f t="shared" si="85"/>
        <v>0</v>
      </c>
      <c r="N160" s="81">
        <f t="shared" si="85"/>
        <v>0</v>
      </c>
      <c r="O160" s="81">
        <f t="shared" si="85"/>
        <v>125799.5</v>
      </c>
      <c r="P160" s="81">
        <f t="shared" si="85"/>
        <v>125799.5</v>
      </c>
      <c r="Q160" s="81">
        <f t="shared" si="85"/>
        <v>0</v>
      </c>
      <c r="R160" s="81">
        <f t="shared" si="85"/>
        <v>0</v>
      </c>
    </row>
    <row r="161" spans="1:18" ht="18.75">
      <c r="A161" s="111" t="s">
        <v>180</v>
      </c>
      <c r="B161" s="113">
        <v>115</v>
      </c>
      <c r="C161" s="112" t="s">
        <v>122</v>
      </c>
      <c r="D161" s="112" t="s">
        <v>113</v>
      </c>
      <c r="E161" s="113" t="s">
        <v>70</v>
      </c>
      <c r="F161" s="112" t="s">
        <v>179</v>
      </c>
      <c r="G161" s="81">
        <f>H161+I161+J161</f>
        <v>114265.9</v>
      </c>
      <c r="H161" s="81">
        <v>114265.9</v>
      </c>
      <c r="I161" s="81"/>
      <c r="J161" s="81"/>
      <c r="K161" s="81">
        <f>L161+M161+N161</f>
        <v>119987.5</v>
      </c>
      <c r="L161" s="81">
        <v>119987.5</v>
      </c>
      <c r="M161" s="81"/>
      <c r="N161" s="81"/>
      <c r="O161" s="81">
        <f>P161+Q161+R161</f>
        <v>125799.5</v>
      </c>
      <c r="P161" s="96">
        <v>125799.5</v>
      </c>
      <c r="Q161" s="91"/>
      <c r="R161" s="91"/>
    </row>
    <row r="162" spans="1:18" ht="61.5" customHeight="1">
      <c r="A162" s="111" t="s">
        <v>274</v>
      </c>
      <c r="B162" s="113">
        <v>115</v>
      </c>
      <c r="C162" s="112" t="s">
        <v>122</v>
      </c>
      <c r="D162" s="112" t="s">
        <v>113</v>
      </c>
      <c r="E162" s="113" t="s">
        <v>83</v>
      </c>
      <c r="F162" s="112"/>
      <c r="G162" s="81">
        <f>G163</f>
        <v>562.5</v>
      </c>
      <c r="H162" s="81">
        <f aca="true" t="shared" si="86" ref="H162:R162">H163</f>
        <v>450</v>
      </c>
      <c r="I162" s="81">
        <f t="shared" si="86"/>
        <v>112.5</v>
      </c>
      <c r="J162" s="81">
        <f t="shared" si="86"/>
        <v>0</v>
      </c>
      <c r="K162" s="81">
        <f t="shared" si="86"/>
        <v>562.5</v>
      </c>
      <c r="L162" s="81">
        <f t="shared" si="86"/>
        <v>450</v>
      </c>
      <c r="M162" s="81">
        <f t="shared" si="86"/>
        <v>112.5</v>
      </c>
      <c r="N162" s="81">
        <f t="shared" si="86"/>
        <v>0</v>
      </c>
      <c r="O162" s="81">
        <f t="shared" si="86"/>
        <v>562.5</v>
      </c>
      <c r="P162" s="81">
        <f t="shared" si="86"/>
        <v>450</v>
      </c>
      <c r="Q162" s="81">
        <f t="shared" si="86"/>
        <v>112.5</v>
      </c>
      <c r="R162" s="81">
        <f t="shared" si="86"/>
        <v>0</v>
      </c>
    </row>
    <row r="163" spans="1:18" ht="56.25">
      <c r="A163" s="136" t="s">
        <v>659</v>
      </c>
      <c r="B163" s="113">
        <v>115</v>
      </c>
      <c r="C163" s="112" t="s">
        <v>122</v>
      </c>
      <c r="D163" s="112" t="s">
        <v>113</v>
      </c>
      <c r="E163" s="90" t="s">
        <v>623</v>
      </c>
      <c r="F163" s="112"/>
      <c r="G163" s="81">
        <f>G164</f>
        <v>562.5</v>
      </c>
      <c r="H163" s="81">
        <f aca="true" t="shared" si="87" ref="H163:R163">H164</f>
        <v>450</v>
      </c>
      <c r="I163" s="81">
        <f t="shared" si="87"/>
        <v>112.5</v>
      </c>
      <c r="J163" s="81">
        <f t="shared" si="87"/>
        <v>0</v>
      </c>
      <c r="K163" s="81">
        <f t="shared" si="87"/>
        <v>562.5</v>
      </c>
      <c r="L163" s="81">
        <f t="shared" si="87"/>
        <v>450</v>
      </c>
      <c r="M163" s="81">
        <f t="shared" si="87"/>
        <v>112.5</v>
      </c>
      <c r="N163" s="81">
        <f t="shared" si="87"/>
        <v>0</v>
      </c>
      <c r="O163" s="81">
        <f t="shared" si="87"/>
        <v>562.5</v>
      </c>
      <c r="P163" s="81">
        <f t="shared" si="87"/>
        <v>450</v>
      </c>
      <c r="Q163" s="81">
        <f t="shared" si="87"/>
        <v>112.5</v>
      </c>
      <c r="R163" s="81">
        <f t="shared" si="87"/>
        <v>0</v>
      </c>
    </row>
    <row r="164" spans="1:18" ht="18.75">
      <c r="A164" s="111" t="s">
        <v>180</v>
      </c>
      <c r="B164" s="113">
        <v>115</v>
      </c>
      <c r="C164" s="112" t="s">
        <v>122</v>
      </c>
      <c r="D164" s="112" t="s">
        <v>113</v>
      </c>
      <c r="E164" s="137" t="s">
        <v>623</v>
      </c>
      <c r="F164" s="112" t="s">
        <v>179</v>
      </c>
      <c r="G164" s="81">
        <f>H164+I164+J164</f>
        <v>562.5</v>
      </c>
      <c r="H164" s="81">
        <v>450</v>
      </c>
      <c r="I164" s="81">
        <v>112.5</v>
      </c>
      <c r="J164" s="81"/>
      <c r="K164" s="81">
        <f>L164+M164+N164</f>
        <v>562.5</v>
      </c>
      <c r="L164" s="81">
        <v>450</v>
      </c>
      <c r="M164" s="81">
        <v>112.5</v>
      </c>
      <c r="N164" s="81"/>
      <c r="O164" s="81">
        <f>P164+Q164+R164</f>
        <v>562.5</v>
      </c>
      <c r="P164" s="81">
        <v>450</v>
      </c>
      <c r="Q164" s="81">
        <v>112.5</v>
      </c>
      <c r="R164" s="91"/>
    </row>
    <row r="165" spans="1:18" ht="22.5" customHeight="1">
      <c r="A165" s="111" t="s">
        <v>675</v>
      </c>
      <c r="B165" s="113">
        <v>115</v>
      </c>
      <c r="C165" s="112" t="s">
        <v>122</v>
      </c>
      <c r="D165" s="112" t="s">
        <v>113</v>
      </c>
      <c r="E165" s="90" t="s">
        <v>680</v>
      </c>
      <c r="F165" s="112"/>
      <c r="G165" s="81">
        <f>G166</f>
        <v>560.7</v>
      </c>
      <c r="H165" s="81">
        <f aca="true" t="shared" si="88" ref="H165:R166">H166</f>
        <v>555.1</v>
      </c>
      <c r="I165" s="81">
        <f t="shared" si="88"/>
        <v>5.6</v>
      </c>
      <c r="J165" s="81">
        <f t="shared" si="88"/>
        <v>0</v>
      </c>
      <c r="K165" s="81">
        <f t="shared" si="88"/>
        <v>560.7</v>
      </c>
      <c r="L165" s="81">
        <f t="shared" si="88"/>
        <v>555.1</v>
      </c>
      <c r="M165" s="81">
        <f t="shared" si="88"/>
        <v>5.6</v>
      </c>
      <c r="N165" s="81">
        <f t="shared" si="88"/>
        <v>0</v>
      </c>
      <c r="O165" s="81">
        <f t="shared" si="88"/>
        <v>560.7</v>
      </c>
      <c r="P165" s="81">
        <f t="shared" si="88"/>
        <v>555.1</v>
      </c>
      <c r="Q165" s="81">
        <f t="shared" si="88"/>
        <v>5.6</v>
      </c>
      <c r="R165" s="81">
        <f t="shared" si="88"/>
        <v>0</v>
      </c>
    </row>
    <row r="166" spans="1:18" ht="39.75" customHeight="1">
      <c r="A166" s="111" t="s">
        <v>678</v>
      </c>
      <c r="B166" s="113">
        <v>115</v>
      </c>
      <c r="C166" s="112" t="s">
        <v>122</v>
      </c>
      <c r="D166" s="112" t="s">
        <v>113</v>
      </c>
      <c r="E166" s="90" t="s">
        <v>679</v>
      </c>
      <c r="F166" s="112"/>
      <c r="G166" s="81">
        <f>G167</f>
        <v>560.7</v>
      </c>
      <c r="H166" s="81">
        <f t="shared" si="88"/>
        <v>555.1</v>
      </c>
      <c r="I166" s="81">
        <f t="shared" si="88"/>
        <v>5.6</v>
      </c>
      <c r="J166" s="81">
        <f t="shared" si="88"/>
        <v>0</v>
      </c>
      <c r="K166" s="81">
        <f t="shared" si="88"/>
        <v>560.7</v>
      </c>
      <c r="L166" s="81">
        <f t="shared" si="88"/>
        <v>555.1</v>
      </c>
      <c r="M166" s="81">
        <f t="shared" si="88"/>
        <v>5.6</v>
      </c>
      <c r="N166" s="81">
        <f t="shared" si="88"/>
        <v>0</v>
      </c>
      <c r="O166" s="81">
        <f t="shared" si="88"/>
        <v>560.7</v>
      </c>
      <c r="P166" s="81">
        <f t="shared" si="88"/>
        <v>555.1</v>
      </c>
      <c r="Q166" s="81">
        <f t="shared" si="88"/>
        <v>5.6</v>
      </c>
      <c r="R166" s="81">
        <f t="shared" si="88"/>
        <v>0</v>
      </c>
    </row>
    <row r="167" spans="1:18" ht="18.75">
      <c r="A167" s="111" t="s">
        <v>180</v>
      </c>
      <c r="B167" s="113">
        <v>115</v>
      </c>
      <c r="C167" s="112" t="s">
        <v>122</v>
      </c>
      <c r="D167" s="112" t="s">
        <v>113</v>
      </c>
      <c r="E167" s="90" t="s">
        <v>679</v>
      </c>
      <c r="F167" s="112" t="s">
        <v>179</v>
      </c>
      <c r="G167" s="81">
        <f>H167+I167+J167</f>
        <v>560.7</v>
      </c>
      <c r="H167" s="81">
        <v>555.1</v>
      </c>
      <c r="I167" s="81">
        <v>5.6</v>
      </c>
      <c r="J167" s="81"/>
      <c r="K167" s="81">
        <f>L167+M167+N167</f>
        <v>560.7</v>
      </c>
      <c r="L167" s="81">
        <v>555.1</v>
      </c>
      <c r="M167" s="81">
        <v>5.6</v>
      </c>
      <c r="N167" s="81"/>
      <c r="O167" s="81">
        <f>P167+Q167+R167</f>
        <v>560.7</v>
      </c>
      <c r="P167" s="81">
        <v>555.1</v>
      </c>
      <c r="Q167" s="81">
        <v>5.6</v>
      </c>
      <c r="R167" s="91"/>
    </row>
    <row r="168" spans="1:18" ht="18.75">
      <c r="A168" s="111" t="s">
        <v>102</v>
      </c>
      <c r="B168" s="113">
        <v>115</v>
      </c>
      <c r="C168" s="112" t="s">
        <v>122</v>
      </c>
      <c r="D168" s="112" t="s">
        <v>117</v>
      </c>
      <c r="E168" s="112"/>
      <c r="F168" s="112"/>
      <c r="G168" s="81">
        <f>G177+G169</f>
        <v>426965.10000000003</v>
      </c>
      <c r="H168" s="81">
        <f>H177+H169</f>
        <v>321486.80000000005</v>
      </c>
      <c r="I168" s="81">
        <f>I177+I169</f>
        <v>105478.29999999999</v>
      </c>
      <c r="J168" s="81">
        <f>J177+J169</f>
        <v>0</v>
      </c>
      <c r="K168" s="81">
        <f aca="true" t="shared" si="89" ref="K168:R168">K177+K169</f>
        <v>391319.4</v>
      </c>
      <c r="L168" s="81">
        <f t="shared" si="89"/>
        <v>285009.99999999994</v>
      </c>
      <c r="M168" s="81">
        <f t="shared" si="89"/>
        <v>106309.40000000001</v>
      </c>
      <c r="N168" s="81">
        <f t="shared" si="89"/>
        <v>0</v>
      </c>
      <c r="O168" s="81">
        <f t="shared" si="89"/>
        <v>391844.3000000001</v>
      </c>
      <c r="P168" s="81">
        <f t="shared" si="89"/>
        <v>285654.50000000006</v>
      </c>
      <c r="Q168" s="81">
        <f t="shared" si="89"/>
        <v>106189.8</v>
      </c>
      <c r="R168" s="81">
        <f t="shared" si="89"/>
        <v>0</v>
      </c>
    </row>
    <row r="169" spans="1:18" ht="51.75" customHeight="1">
      <c r="A169" s="111" t="s">
        <v>431</v>
      </c>
      <c r="B169" s="113">
        <v>115</v>
      </c>
      <c r="C169" s="112" t="s">
        <v>122</v>
      </c>
      <c r="D169" s="112" t="s">
        <v>117</v>
      </c>
      <c r="E169" s="112" t="s">
        <v>235</v>
      </c>
      <c r="F169" s="112"/>
      <c r="G169" s="81">
        <f>G170</f>
        <v>280</v>
      </c>
      <c r="H169" s="81">
        <f aca="true" t="shared" si="90" ref="H169:R169">H170</f>
        <v>0</v>
      </c>
      <c r="I169" s="81">
        <f t="shared" si="90"/>
        <v>280</v>
      </c>
      <c r="J169" s="81">
        <f t="shared" si="90"/>
        <v>0</v>
      </c>
      <c r="K169" s="81">
        <f t="shared" si="90"/>
        <v>280</v>
      </c>
      <c r="L169" s="81">
        <f t="shared" si="90"/>
        <v>0</v>
      </c>
      <c r="M169" s="81">
        <f t="shared" si="90"/>
        <v>280</v>
      </c>
      <c r="N169" s="81">
        <f t="shared" si="90"/>
        <v>0</v>
      </c>
      <c r="O169" s="81">
        <f t="shared" si="90"/>
        <v>280</v>
      </c>
      <c r="P169" s="81">
        <f t="shared" si="90"/>
        <v>0</v>
      </c>
      <c r="Q169" s="81">
        <f t="shared" si="90"/>
        <v>280</v>
      </c>
      <c r="R169" s="81">
        <f t="shared" si="90"/>
        <v>0</v>
      </c>
    </row>
    <row r="170" spans="1:18" ht="43.5" customHeight="1">
      <c r="A170" s="111" t="s">
        <v>432</v>
      </c>
      <c r="B170" s="113">
        <v>115</v>
      </c>
      <c r="C170" s="112" t="s">
        <v>122</v>
      </c>
      <c r="D170" s="112" t="s">
        <v>117</v>
      </c>
      <c r="E170" s="112" t="s">
        <v>236</v>
      </c>
      <c r="F170" s="112"/>
      <c r="G170" s="81">
        <f>G171+G174</f>
        <v>280</v>
      </c>
      <c r="H170" s="81">
        <f aca="true" t="shared" si="91" ref="H170:R170">H171+H174</f>
        <v>0</v>
      </c>
      <c r="I170" s="81">
        <f t="shared" si="91"/>
        <v>280</v>
      </c>
      <c r="J170" s="81">
        <f t="shared" si="91"/>
        <v>0</v>
      </c>
      <c r="K170" s="81">
        <f t="shared" si="91"/>
        <v>280</v>
      </c>
      <c r="L170" s="81">
        <f t="shared" si="91"/>
        <v>0</v>
      </c>
      <c r="M170" s="81">
        <f t="shared" si="91"/>
        <v>280</v>
      </c>
      <c r="N170" s="81">
        <f t="shared" si="91"/>
        <v>0</v>
      </c>
      <c r="O170" s="81">
        <f t="shared" si="91"/>
        <v>280</v>
      </c>
      <c r="P170" s="81">
        <f t="shared" si="91"/>
        <v>0</v>
      </c>
      <c r="Q170" s="81">
        <f t="shared" si="91"/>
        <v>280</v>
      </c>
      <c r="R170" s="81">
        <f t="shared" si="91"/>
        <v>0</v>
      </c>
    </row>
    <row r="171" spans="1:18" ht="47.25" customHeight="1">
      <c r="A171" s="111" t="s">
        <v>354</v>
      </c>
      <c r="B171" s="113">
        <v>115</v>
      </c>
      <c r="C171" s="112" t="s">
        <v>122</v>
      </c>
      <c r="D171" s="112" t="s">
        <v>117</v>
      </c>
      <c r="E171" s="112" t="s">
        <v>355</v>
      </c>
      <c r="F171" s="112"/>
      <c r="G171" s="81">
        <f>G172</f>
        <v>80</v>
      </c>
      <c r="H171" s="81">
        <f aca="true" t="shared" si="92" ref="H171:R172">H172</f>
        <v>0</v>
      </c>
      <c r="I171" s="81">
        <f t="shared" si="92"/>
        <v>80</v>
      </c>
      <c r="J171" s="81">
        <f t="shared" si="92"/>
        <v>0</v>
      </c>
      <c r="K171" s="81">
        <f t="shared" si="92"/>
        <v>80</v>
      </c>
      <c r="L171" s="81">
        <f t="shared" si="92"/>
        <v>0</v>
      </c>
      <c r="M171" s="81">
        <f t="shared" si="92"/>
        <v>80</v>
      </c>
      <c r="N171" s="81">
        <f t="shared" si="92"/>
        <v>0</v>
      </c>
      <c r="O171" s="81">
        <f t="shared" si="92"/>
        <v>80</v>
      </c>
      <c r="P171" s="81">
        <f t="shared" si="92"/>
        <v>0</v>
      </c>
      <c r="Q171" s="81">
        <f t="shared" si="92"/>
        <v>80</v>
      </c>
      <c r="R171" s="81">
        <f t="shared" si="92"/>
        <v>0</v>
      </c>
    </row>
    <row r="172" spans="1:18" ht="18.75">
      <c r="A172" s="111" t="s">
        <v>211</v>
      </c>
      <c r="B172" s="113">
        <v>115</v>
      </c>
      <c r="C172" s="112" t="s">
        <v>122</v>
      </c>
      <c r="D172" s="112" t="s">
        <v>117</v>
      </c>
      <c r="E172" s="112" t="s">
        <v>356</v>
      </c>
      <c r="F172" s="112"/>
      <c r="G172" s="81">
        <f>G173</f>
        <v>80</v>
      </c>
      <c r="H172" s="81">
        <f t="shared" si="92"/>
        <v>0</v>
      </c>
      <c r="I172" s="81">
        <f t="shared" si="92"/>
        <v>80</v>
      </c>
      <c r="J172" s="81">
        <f t="shared" si="92"/>
        <v>0</v>
      </c>
      <c r="K172" s="81">
        <f t="shared" si="92"/>
        <v>80</v>
      </c>
      <c r="L172" s="81">
        <f t="shared" si="92"/>
        <v>0</v>
      </c>
      <c r="M172" s="81">
        <f t="shared" si="92"/>
        <v>80</v>
      </c>
      <c r="N172" s="81">
        <f t="shared" si="92"/>
        <v>0</v>
      </c>
      <c r="O172" s="81">
        <f t="shared" si="92"/>
        <v>80</v>
      </c>
      <c r="P172" s="81">
        <f t="shared" si="92"/>
        <v>0</v>
      </c>
      <c r="Q172" s="81">
        <f t="shared" si="92"/>
        <v>80</v>
      </c>
      <c r="R172" s="81">
        <f t="shared" si="92"/>
        <v>0</v>
      </c>
    </row>
    <row r="173" spans="1:18" ht="18.75">
      <c r="A173" s="111" t="s">
        <v>180</v>
      </c>
      <c r="B173" s="113">
        <v>115</v>
      </c>
      <c r="C173" s="112" t="s">
        <v>122</v>
      </c>
      <c r="D173" s="112" t="s">
        <v>117</v>
      </c>
      <c r="E173" s="112" t="s">
        <v>356</v>
      </c>
      <c r="F173" s="112" t="s">
        <v>179</v>
      </c>
      <c r="G173" s="81">
        <f>H173+I173+J173</f>
        <v>80</v>
      </c>
      <c r="H173" s="81"/>
      <c r="I173" s="81">
        <v>80</v>
      </c>
      <c r="J173" s="81"/>
      <c r="K173" s="81">
        <f>L173+M173+N173</f>
        <v>80</v>
      </c>
      <c r="L173" s="81"/>
      <c r="M173" s="81">
        <v>80</v>
      </c>
      <c r="N173" s="81"/>
      <c r="O173" s="81">
        <f>P173+Q173+R173</f>
        <v>80</v>
      </c>
      <c r="P173" s="81"/>
      <c r="Q173" s="81">
        <v>80</v>
      </c>
      <c r="R173" s="81"/>
    </row>
    <row r="174" spans="1:18" ht="40.5" customHeight="1">
      <c r="A174" s="111" t="s">
        <v>386</v>
      </c>
      <c r="B174" s="113">
        <v>115</v>
      </c>
      <c r="C174" s="112" t="s">
        <v>122</v>
      </c>
      <c r="D174" s="112" t="s">
        <v>117</v>
      </c>
      <c r="E174" s="112" t="s">
        <v>352</v>
      </c>
      <c r="F174" s="112"/>
      <c r="G174" s="81">
        <f>G175</f>
        <v>200</v>
      </c>
      <c r="H174" s="81">
        <f aca="true" t="shared" si="93" ref="H174:R175">H175</f>
        <v>0</v>
      </c>
      <c r="I174" s="81">
        <f t="shared" si="93"/>
        <v>200</v>
      </c>
      <c r="J174" s="81">
        <f t="shared" si="93"/>
        <v>0</v>
      </c>
      <c r="K174" s="81">
        <f t="shared" si="93"/>
        <v>200</v>
      </c>
      <c r="L174" s="81">
        <f t="shared" si="93"/>
        <v>0</v>
      </c>
      <c r="M174" s="81">
        <f t="shared" si="93"/>
        <v>200</v>
      </c>
      <c r="N174" s="81">
        <f t="shared" si="93"/>
        <v>0</v>
      </c>
      <c r="O174" s="81">
        <f t="shared" si="93"/>
        <v>200</v>
      </c>
      <c r="P174" s="81">
        <f t="shared" si="93"/>
        <v>0</v>
      </c>
      <c r="Q174" s="81">
        <f t="shared" si="93"/>
        <v>200</v>
      </c>
      <c r="R174" s="81">
        <f t="shared" si="93"/>
        <v>0</v>
      </c>
    </row>
    <row r="175" spans="1:18" ht="20.25" customHeight="1">
      <c r="A175" s="111" t="s">
        <v>211</v>
      </c>
      <c r="B175" s="113">
        <v>115</v>
      </c>
      <c r="C175" s="112" t="s">
        <v>122</v>
      </c>
      <c r="D175" s="112" t="s">
        <v>117</v>
      </c>
      <c r="E175" s="112" t="s">
        <v>353</v>
      </c>
      <c r="F175" s="112"/>
      <c r="G175" s="81">
        <f>G176</f>
        <v>200</v>
      </c>
      <c r="H175" s="81">
        <f t="shared" si="93"/>
        <v>0</v>
      </c>
      <c r="I175" s="81">
        <f t="shared" si="93"/>
        <v>200</v>
      </c>
      <c r="J175" s="81">
        <f t="shared" si="93"/>
        <v>0</v>
      </c>
      <c r="K175" s="81">
        <f t="shared" si="93"/>
        <v>200</v>
      </c>
      <c r="L175" s="81">
        <f t="shared" si="93"/>
        <v>0</v>
      </c>
      <c r="M175" s="81">
        <f t="shared" si="93"/>
        <v>200</v>
      </c>
      <c r="N175" s="81">
        <f t="shared" si="93"/>
        <v>0</v>
      </c>
      <c r="O175" s="81">
        <f t="shared" si="93"/>
        <v>200</v>
      </c>
      <c r="P175" s="81">
        <f t="shared" si="93"/>
        <v>0</v>
      </c>
      <c r="Q175" s="81">
        <f t="shared" si="93"/>
        <v>200</v>
      </c>
      <c r="R175" s="81">
        <f t="shared" si="93"/>
        <v>0</v>
      </c>
    </row>
    <row r="176" spans="1:18" ht="18.75">
      <c r="A176" s="111" t="s">
        <v>180</v>
      </c>
      <c r="B176" s="113">
        <v>115</v>
      </c>
      <c r="C176" s="112" t="s">
        <v>122</v>
      </c>
      <c r="D176" s="112" t="s">
        <v>117</v>
      </c>
      <c r="E176" s="112" t="s">
        <v>353</v>
      </c>
      <c r="F176" s="112" t="s">
        <v>179</v>
      </c>
      <c r="G176" s="81">
        <f>H176+I176+J176</f>
        <v>200</v>
      </c>
      <c r="H176" s="81"/>
      <c r="I176" s="81">
        <v>200</v>
      </c>
      <c r="J176" s="81"/>
      <c r="K176" s="81">
        <f>L176+M176+N176</f>
        <v>200</v>
      </c>
      <c r="L176" s="81"/>
      <c r="M176" s="81">
        <v>200</v>
      </c>
      <c r="N176" s="81"/>
      <c r="O176" s="81">
        <f>P176+Q176+R176</f>
        <v>200</v>
      </c>
      <c r="P176" s="81"/>
      <c r="Q176" s="81">
        <v>200</v>
      </c>
      <c r="R176" s="81"/>
    </row>
    <row r="177" spans="1:18" ht="46.5" customHeight="1">
      <c r="A177" s="111" t="s">
        <v>461</v>
      </c>
      <c r="B177" s="113">
        <v>115</v>
      </c>
      <c r="C177" s="112" t="s">
        <v>122</v>
      </c>
      <c r="D177" s="112" t="s">
        <v>117</v>
      </c>
      <c r="E177" s="113" t="s">
        <v>266</v>
      </c>
      <c r="F177" s="112"/>
      <c r="G177" s="81">
        <f>G178</f>
        <v>426685.10000000003</v>
      </c>
      <c r="H177" s="81">
        <f aca="true" t="shared" si="94" ref="H177:R177">H178</f>
        <v>321486.80000000005</v>
      </c>
      <c r="I177" s="81">
        <f t="shared" si="94"/>
        <v>105198.29999999999</v>
      </c>
      <c r="J177" s="81">
        <f t="shared" si="94"/>
        <v>0</v>
      </c>
      <c r="K177" s="81">
        <f t="shared" si="94"/>
        <v>391039.4</v>
      </c>
      <c r="L177" s="81">
        <f t="shared" si="94"/>
        <v>285009.99999999994</v>
      </c>
      <c r="M177" s="81">
        <f t="shared" si="94"/>
        <v>106029.40000000001</v>
      </c>
      <c r="N177" s="81">
        <f t="shared" si="94"/>
        <v>0</v>
      </c>
      <c r="O177" s="81">
        <f t="shared" si="94"/>
        <v>391564.3000000001</v>
      </c>
      <c r="P177" s="81">
        <f t="shared" si="94"/>
        <v>285654.50000000006</v>
      </c>
      <c r="Q177" s="81">
        <f t="shared" si="94"/>
        <v>105909.8</v>
      </c>
      <c r="R177" s="81">
        <f t="shared" si="94"/>
        <v>0</v>
      </c>
    </row>
    <row r="178" spans="1:18" ht="21.75" customHeight="1">
      <c r="A178" s="138" t="s">
        <v>18</v>
      </c>
      <c r="B178" s="113">
        <v>115</v>
      </c>
      <c r="C178" s="112" t="s">
        <v>122</v>
      </c>
      <c r="D178" s="112" t="s">
        <v>117</v>
      </c>
      <c r="E178" s="113" t="s">
        <v>267</v>
      </c>
      <c r="F178" s="112"/>
      <c r="G178" s="81">
        <f>G179+G190+G193+G198+G210+G213+G219+G203+G222+G216</f>
        <v>426685.10000000003</v>
      </c>
      <c r="H178" s="81">
        <f aca="true" t="shared" si="95" ref="H178:R178">H179+H190+H193+H198+H210+H213+H219+H203+H222+H216</f>
        <v>321486.80000000005</v>
      </c>
      <c r="I178" s="81">
        <f t="shared" si="95"/>
        <v>105198.29999999999</v>
      </c>
      <c r="J178" s="81">
        <f t="shared" si="95"/>
        <v>0</v>
      </c>
      <c r="K178" s="81">
        <f t="shared" si="95"/>
        <v>391039.4</v>
      </c>
      <c r="L178" s="81">
        <f t="shared" si="95"/>
        <v>285009.99999999994</v>
      </c>
      <c r="M178" s="81">
        <f t="shared" si="95"/>
        <v>106029.40000000001</v>
      </c>
      <c r="N178" s="81">
        <f t="shared" si="95"/>
        <v>0</v>
      </c>
      <c r="O178" s="81">
        <f t="shared" si="95"/>
        <v>391564.3000000001</v>
      </c>
      <c r="P178" s="81">
        <f t="shared" si="95"/>
        <v>285654.50000000006</v>
      </c>
      <c r="Q178" s="81">
        <f t="shared" si="95"/>
        <v>105909.8</v>
      </c>
      <c r="R178" s="81">
        <f t="shared" si="95"/>
        <v>0</v>
      </c>
    </row>
    <row r="179" spans="1:18" ht="78.75" customHeight="1">
      <c r="A179" s="138" t="s">
        <v>278</v>
      </c>
      <c r="B179" s="113">
        <v>115</v>
      </c>
      <c r="C179" s="112" t="s">
        <v>122</v>
      </c>
      <c r="D179" s="112" t="s">
        <v>117</v>
      </c>
      <c r="E179" s="113" t="s">
        <v>268</v>
      </c>
      <c r="F179" s="112"/>
      <c r="G179" s="81">
        <f>G180+G186+G184+G182+G188</f>
        <v>328504.6</v>
      </c>
      <c r="H179" s="81">
        <f aca="true" t="shared" si="96" ref="H179:R179">H180+H186+H184+H182+H188</f>
        <v>233798.3</v>
      </c>
      <c r="I179" s="81">
        <f t="shared" si="96"/>
        <v>94706.29999999999</v>
      </c>
      <c r="J179" s="81">
        <f t="shared" si="96"/>
        <v>0</v>
      </c>
      <c r="K179" s="81">
        <f>K180+K186+K184+K182+K188</f>
        <v>343855.49999999994</v>
      </c>
      <c r="L179" s="81">
        <f t="shared" si="96"/>
        <v>244758.89999999997</v>
      </c>
      <c r="M179" s="81">
        <f t="shared" si="96"/>
        <v>99096.6</v>
      </c>
      <c r="N179" s="81">
        <f t="shared" si="96"/>
        <v>0</v>
      </c>
      <c r="O179" s="81">
        <f t="shared" si="96"/>
        <v>356926.10000000003</v>
      </c>
      <c r="P179" s="81">
        <f t="shared" si="96"/>
        <v>257846</v>
      </c>
      <c r="Q179" s="81">
        <f t="shared" si="96"/>
        <v>99080.1</v>
      </c>
      <c r="R179" s="81">
        <f t="shared" si="96"/>
        <v>0</v>
      </c>
    </row>
    <row r="180" spans="1:18" ht="22.5" customHeight="1">
      <c r="A180" s="111" t="s">
        <v>202</v>
      </c>
      <c r="B180" s="113">
        <v>115</v>
      </c>
      <c r="C180" s="112" t="s">
        <v>122</v>
      </c>
      <c r="D180" s="112" t="s">
        <v>117</v>
      </c>
      <c r="E180" s="113" t="s">
        <v>19</v>
      </c>
      <c r="F180" s="112"/>
      <c r="G180" s="81">
        <f>G181</f>
        <v>72052.8</v>
      </c>
      <c r="H180" s="81">
        <f aca="true" t="shared" si="97" ref="H180:O180">H181</f>
        <v>0</v>
      </c>
      <c r="I180" s="81">
        <f t="shared" si="97"/>
        <v>72052.8</v>
      </c>
      <c r="J180" s="81">
        <f t="shared" si="97"/>
        <v>0</v>
      </c>
      <c r="K180" s="81">
        <f t="shared" si="97"/>
        <v>75872.3</v>
      </c>
      <c r="L180" s="81">
        <f t="shared" si="97"/>
        <v>0</v>
      </c>
      <c r="M180" s="81">
        <f t="shared" si="97"/>
        <v>75872.3</v>
      </c>
      <c r="N180" s="81">
        <f t="shared" si="97"/>
        <v>0</v>
      </c>
      <c r="O180" s="81">
        <f t="shared" si="97"/>
        <v>75804.2</v>
      </c>
      <c r="P180" s="81">
        <f>P181</f>
        <v>0</v>
      </c>
      <c r="Q180" s="81">
        <f>Q181</f>
        <v>75804.2</v>
      </c>
      <c r="R180" s="81">
        <f>R181</f>
        <v>0</v>
      </c>
    </row>
    <row r="181" spans="1:18" ht="18.75">
      <c r="A181" s="111" t="s">
        <v>180</v>
      </c>
      <c r="B181" s="113">
        <v>115</v>
      </c>
      <c r="C181" s="112" t="s">
        <v>122</v>
      </c>
      <c r="D181" s="112" t="s">
        <v>117</v>
      </c>
      <c r="E181" s="113" t="s">
        <v>19</v>
      </c>
      <c r="F181" s="112" t="s">
        <v>179</v>
      </c>
      <c r="G181" s="81">
        <f>H181+I181+J181</f>
        <v>72052.8</v>
      </c>
      <c r="H181" s="81"/>
      <c r="I181" s="81">
        <v>72052.8</v>
      </c>
      <c r="J181" s="81"/>
      <c r="K181" s="81">
        <f>L181+M181+N181</f>
        <v>75872.3</v>
      </c>
      <c r="L181" s="81"/>
      <c r="M181" s="81">
        <v>75872.3</v>
      </c>
      <c r="N181" s="81"/>
      <c r="O181" s="81">
        <f>P181+Q181+R181</f>
        <v>75804.2</v>
      </c>
      <c r="P181" s="91"/>
      <c r="Q181" s="85">
        <v>75804.2</v>
      </c>
      <c r="R181" s="91"/>
    </row>
    <row r="182" spans="1:18" ht="140.25" customHeight="1">
      <c r="A182" s="129" t="s">
        <v>565</v>
      </c>
      <c r="B182" s="113">
        <v>115</v>
      </c>
      <c r="C182" s="112" t="s">
        <v>122</v>
      </c>
      <c r="D182" s="112" t="s">
        <v>117</v>
      </c>
      <c r="E182" s="113" t="s">
        <v>564</v>
      </c>
      <c r="F182" s="112"/>
      <c r="G182" s="81">
        <f>G183</f>
        <v>15901.3</v>
      </c>
      <c r="H182" s="81">
        <f aca="true" t="shared" si="98" ref="H182:R182">H183</f>
        <v>15901.3</v>
      </c>
      <c r="I182" s="81">
        <f t="shared" si="98"/>
        <v>0</v>
      </c>
      <c r="J182" s="81">
        <f t="shared" si="98"/>
        <v>0</v>
      </c>
      <c r="K182" s="81">
        <f t="shared" si="98"/>
        <v>15901.3</v>
      </c>
      <c r="L182" s="81">
        <f t="shared" si="98"/>
        <v>15901.3</v>
      </c>
      <c r="M182" s="81">
        <f t="shared" si="98"/>
        <v>0</v>
      </c>
      <c r="N182" s="81">
        <f t="shared" si="98"/>
        <v>0</v>
      </c>
      <c r="O182" s="81">
        <f t="shared" si="98"/>
        <v>15901.3</v>
      </c>
      <c r="P182" s="81">
        <f t="shared" si="98"/>
        <v>15901.3</v>
      </c>
      <c r="Q182" s="81">
        <f t="shared" si="98"/>
        <v>0</v>
      </c>
      <c r="R182" s="81">
        <f t="shared" si="98"/>
        <v>0</v>
      </c>
    </row>
    <row r="183" spans="1:18" ht="18.75">
      <c r="A183" s="111" t="s">
        <v>180</v>
      </c>
      <c r="B183" s="113">
        <v>115</v>
      </c>
      <c r="C183" s="112" t="s">
        <v>122</v>
      </c>
      <c r="D183" s="112" t="s">
        <v>117</v>
      </c>
      <c r="E183" s="113" t="s">
        <v>564</v>
      </c>
      <c r="F183" s="112" t="s">
        <v>179</v>
      </c>
      <c r="G183" s="81">
        <f>H183+I183+J183</f>
        <v>15901.3</v>
      </c>
      <c r="H183" s="81">
        <v>15901.3</v>
      </c>
      <c r="I183" s="81"/>
      <c r="J183" s="81"/>
      <c r="K183" s="81">
        <f>L183+M183+N183</f>
        <v>15901.3</v>
      </c>
      <c r="L183" s="81">
        <v>15901.3</v>
      </c>
      <c r="M183" s="81"/>
      <c r="N183" s="81"/>
      <c r="O183" s="81">
        <f>P183+Q183+R183</f>
        <v>15901.3</v>
      </c>
      <c r="P183" s="81">
        <v>15901.3</v>
      </c>
      <c r="Q183" s="85"/>
      <c r="R183" s="85"/>
    </row>
    <row r="184" spans="1:18" ht="41.25" customHeight="1">
      <c r="A184" s="114" t="s">
        <v>685</v>
      </c>
      <c r="B184" s="113">
        <v>115</v>
      </c>
      <c r="C184" s="112" t="s">
        <v>122</v>
      </c>
      <c r="D184" s="112" t="s">
        <v>117</v>
      </c>
      <c r="E184" s="112" t="s">
        <v>416</v>
      </c>
      <c r="F184" s="112"/>
      <c r="G184" s="81">
        <f>G185</f>
        <v>22608.6</v>
      </c>
      <c r="H184" s="81">
        <f aca="true" t="shared" si="99" ref="H184:R184">H185</f>
        <v>0</v>
      </c>
      <c r="I184" s="81">
        <f t="shared" si="99"/>
        <v>22608.6</v>
      </c>
      <c r="J184" s="81">
        <f t="shared" si="99"/>
        <v>0</v>
      </c>
      <c r="K184" s="81">
        <f t="shared" si="99"/>
        <v>23224.3</v>
      </c>
      <c r="L184" s="81">
        <f t="shared" si="99"/>
        <v>0</v>
      </c>
      <c r="M184" s="81">
        <f t="shared" si="99"/>
        <v>23224.3</v>
      </c>
      <c r="N184" s="81">
        <f t="shared" si="99"/>
        <v>0</v>
      </c>
      <c r="O184" s="81">
        <f t="shared" si="99"/>
        <v>23275.9</v>
      </c>
      <c r="P184" s="81">
        <f t="shared" si="99"/>
        <v>0</v>
      </c>
      <c r="Q184" s="81">
        <f t="shared" si="99"/>
        <v>23275.9</v>
      </c>
      <c r="R184" s="81">
        <f t="shared" si="99"/>
        <v>0</v>
      </c>
    </row>
    <row r="185" spans="1:18" ht="18.75">
      <c r="A185" s="111" t="s">
        <v>180</v>
      </c>
      <c r="B185" s="113">
        <v>115</v>
      </c>
      <c r="C185" s="112" t="s">
        <v>122</v>
      </c>
      <c r="D185" s="112" t="s">
        <v>117</v>
      </c>
      <c r="E185" s="112" t="s">
        <v>416</v>
      </c>
      <c r="F185" s="112" t="s">
        <v>179</v>
      </c>
      <c r="G185" s="81">
        <f>H185+I185+J185</f>
        <v>22608.6</v>
      </c>
      <c r="H185" s="81"/>
      <c r="I185" s="81">
        <v>22608.6</v>
      </c>
      <c r="J185" s="81"/>
      <c r="K185" s="81">
        <f>L185+M185+N185</f>
        <v>23224.3</v>
      </c>
      <c r="L185" s="81"/>
      <c r="M185" s="81">
        <v>23224.3</v>
      </c>
      <c r="N185" s="81"/>
      <c r="O185" s="81">
        <f>P185+Q185+R185</f>
        <v>23275.9</v>
      </c>
      <c r="P185" s="91"/>
      <c r="Q185" s="90">
        <v>23275.9</v>
      </c>
      <c r="R185" s="91"/>
    </row>
    <row r="186" spans="1:18" ht="99" customHeight="1">
      <c r="A186" s="152" t="s">
        <v>307</v>
      </c>
      <c r="B186" s="113">
        <v>115</v>
      </c>
      <c r="C186" s="112" t="s">
        <v>122</v>
      </c>
      <c r="D186" s="112" t="s">
        <v>117</v>
      </c>
      <c r="E186" s="113" t="s">
        <v>47</v>
      </c>
      <c r="F186" s="112"/>
      <c r="G186" s="81">
        <f>G187</f>
        <v>215697</v>
      </c>
      <c r="H186" s="81">
        <f aca="true" t="shared" si="100" ref="H186:R186">H187</f>
        <v>215697</v>
      </c>
      <c r="I186" s="81">
        <f t="shared" si="100"/>
        <v>0</v>
      </c>
      <c r="J186" s="81">
        <f t="shared" si="100"/>
        <v>0</v>
      </c>
      <c r="K186" s="81">
        <f t="shared" si="100"/>
        <v>228857.59999999998</v>
      </c>
      <c r="L186" s="81">
        <f t="shared" si="100"/>
        <v>228857.59999999998</v>
      </c>
      <c r="M186" s="81">
        <f t="shared" si="100"/>
        <v>0</v>
      </c>
      <c r="N186" s="81">
        <f t="shared" si="100"/>
        <v>0</v>
      </c>
      <c r="O186" s="81">
        <f t="shared" si="100"/>
        <v>241944.7</v>
      </c>
      <c r="P186" s="81">
        <f t="shared" si="100"/>
        <v>241944.7</v>
      </c>
      <c r="Q186" s="81">
        <f t="shared" si="100"/>
        <v>0</v>
      </c>
      <c r="R186" s="81">
        <f t="shared" si="100"/>
        <v>0</v>
      </c>
    </row>
    <row r="187" spans="1:18" ht="18.75">
      <c r="A187" s="111" t="s">
        <v>180</v>
      </c>
      <c r="B187" s="113">
        <v>115</v>
      </c>
      <c r="C187" s="112" t="s">
        <v>122</v>
      </c>
      <c r="D187" s="112" t="s">
        <v>117</v>
      </c>
      <c r="E187" s="113" t="s">
        <v>47</v>
      </c>
      <c r="F187" s="113">
        <v>610</v>
      </c>
      <c r="G187" s="81">
        <f>H187+I187+J187</f>
        <v>215697</v>
      </c>
      <c r="H187" s="81">
        <f>183246.8+5212+27238.2</f>
        <v>215697</v>
      </c>
      <c r="I187" s="81"/>
      <c r="J187" s="81"/>
      <c r="K187" s="81">
        <f>L187+M187+N187</f>
        <v>228857.59999999998</v>
      </c>
      <c r="L187" s="81">
        <f>196370.8+5212+27274.8</f>
        <v>228857.59999999998</v>
      </c>
      <c r="M187" s="81"/>
      <c r="N187" s="81"/>
      <c r="O187" s="81">
        <f>R187+Q187+P187</f>
        <v>241944.7</v>
      </c>
      <c r="P187" s="81">
        <f>209510+5212+27222.7</f>
        <v>241944.7</v>
      </c>
      <c r="Q187" s="81"/>
      <c r="R187" s="81"/>
    </row>
    <row r="188" spans="1:18" ht="52.5" customHeight="1">
      <c r="A188" s="111" t="s">
        <v>647</v>
      </c>
      <c r="B188" s="113">
        <v>115</v>
      </c>
      <c r="C188" s="112" t="s">
        <v>122</v>
      </c>
      <c r="D188" s="112" t="s">
        <v>117</v>
      </c>
      <c r="E188" s="113" t="s">
        <v>646</v>
      </c>
      <c r="F188" s="113"/>
      <c r="G188" s="81">
        <f>G189</f>
        <v>2244.9</v>
      </c>
      <c r="H188" s="81">
        <f aca="true" t="shared" si="101" ref="H188:P188">H189</f>
        <v>2200</v>
      </c>
      <c r="I188" s="81">
        <f t="shared" si="101"/>
        <v>44.9</v>
      </c>
      <c r="J188" s="81">
        <f t="shared" si="101"/>
        <v>0</v>
      </c>
      <c r="K188" s="81">
        <f t="shared" si="101"/>
        <v>0</v>
      </c>
      <c r="L188" s="81">
        <f t="shared" si="101"/>
        <v>0</v>
      </c>
      <c r="M188" s="81">
        <f t="shared" si="101"/>
        <v>0</v>
      </c>
      <c r="N188" s="81">
        <f t="shared" si="101"/>
        <v>0</v>
      </c>
      <c r="O188" s="81">
        <f t="shared" si="101"/>
        <v>0</v>
      </c>
      <c r="P188" s="81">
        <f t="shared" si="101"/>
        <v>0</v>
      </c>
      <c r="Q188" s="81">
        <f>Q189</f>
        <v>0</v>
      </c>
      <c r="R188" s="81">
        <f>R189</f>
        <v>0</v>
      </c>
    </row>
    <row r="189" spans="1:18" ht="18.75">
      <c r="A189" s="111" t="s">
        <v>180</v>
      </c>
      <c r="B189" s="113">
        <v>115</v>
      </c>
      <c r="C189" s="112" t="s">
        <v>122</v>
      </c>
      <c r="D189" s="112" t="s">
        <v>117</v>
      </c>
      <c r="E189" s="113" t="s">
        <v>646</v>
      </c>
      <c r="F189" s="113">
        <v>610</v>
      </c>
      <c r="G189" s="81">
        <f>H189+I189+J189</f>
        <v>2244.9</v>
      </c>
      <c r="H189" s="81">
        <v>2200</v>
      </c>
      <c r="I189" s="81">
        <v>44.9</v>
      </c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1:18" ht="42" customHeight="1">
      <c r="A190" s="138" t="s">
        <v>275</v>
      </c>
      <c r="B190" s="113">
        <v>115</v>
      </c>
      <c r="C190" s="112" t="s">
        <v>122</v>
      </c>
      <c r="D190" s="112" t="s">
        <v>117</v>
      </c>
      <c r="E190" s="113" t="s">
        <v>269</v>
      </c>
      <c r="F190" s="113"/>
      <c r="G190" s="81">
        <f>G191</f>
        <v>11201.4</v>
      </c>
      <c r="H190" s="81">
        <f aca="true" t="shared" si="102" ref="H190:R190">H191</f>
        <v>11201.4</v>
      </c>
      <c r="I190" s="81">
        <f t="shared" si="102"/>
        <v>0</v>
      </c>
      <c r="J190" s="81">
        <f t="shared" si="102"/>
        <v>0</v>
      </c>
      <c r="K190" s="81">
        <f t="shared" si="102"/>
        <v>11201.4</v>
      </c>
      <c r="L190" s="81">
        <f t="shared" si="102"/>
        <v>11201.4</v>
      </c>
      <c r="M190" s="81">
        <f t="shared" si="102"/>
        <v>0</v>
      </c>
      <c r="N190" s="81">
        <f t="shared" si="102"/>
        <v>0</v>
      </c>
      <c r="O190" s="81">
        <f t="shared" si="102"/>
        <v>11201.4</v>
      </c>
      <c r="P190" s="81">
        <f t="shared" si="102"/>
        <v>11201.4</v>
      </c>
      <c r="Q190" s="81">
        <f t="shared" si="102"/>
        <v>0</v>
      </c>
      <c r="R190" s="81">
        <f t="shared" si="102"/>
        <v>0</v>
      </c>
    </row>
    <row r="191" spans="1:18" ht="77.25" customHeight="1">
      <c r="A191" s="111" t="s">
        <v>92</v>
      </c>
      <c r="B191" s="113">
        <v>115</v>
      </c>
      <c r="C191" s="112" t="s">
        <v>122</v>
      </c>
      <c r="D191" s="112" t="s">
        <v>117</v>
      </c>
      <c r="E191" s="113" t="s">
        <v>17</v>
      </c>
      <c r="F191" s="112"/>
      <c r="G191" s="81">
        <f>G192</f>
        <v>11201.4</v>
      </c>
      <c r="H191" s="81">
        <f aca="true" t="shared" si="103" ref="H191:R191">H192</f>
        <v>11201.4</v>
      </c>
      <c r="I191" s="81">
        <f t="shared" si="103"/>
        <v>0</v>
      </c>
      <c r="J191" s="81">
        <f t="shared" si="103"/>
        <v>0</v>
      </c>
      <c r="K191" s="81">
        <f t="shared" si="103"/>
        <v>11201.4</v>
      </c>
      <c r="L191" s="81">
        <f t="shared" si="103"/>
        <v>11201.4</v>
      </c>
      <c r="M191" s="81">
        <f t="shared" si="103"/>
        <v>0</v>
      </c>
      <c r="N191" s="81">
        <f t="shared" si="103"/>
        <v>0</v>
      </c>
      <c r="O191" s="81">
        <f t="shared" si="103"/>
        <v>11201.4</v>
      </c>
      <c r="P191" s="81">
        <f t="shared" si="103"/>
        <v>11201.4</v>
      </c>
      <c r="Q191" s="81">
        <f t="shared" si="103"/>
        <v>0</v>
      </c>
      <c r="R191" s="81">
        <f t="shared" si="103"/>
        <v>0</v>
      </c>
    </row>
    <row r="192" spans="1:18" ht="18.75">
      <c r="A192" s="111" t="s">
        <v>180</v>
      </c>
      <c r="B192" s="113">
        <v>115</v>
      </c>
      <c r="C192" s="112" t="s">
        <v>122</v>
      </c>
      <c r="D192" s="112" t="s">
        <v>117</v>
      </c>
      <c r="E192" s="113" t="s">
        <v>17</v>
      </c>
      <c r="F192" s="112" t="s">
        <v>179</v>
      </c>
      <c r="G192" s="81">
        <f>H192+I192+J192</f>
        <v>11201.4</v>
      </c>
      <c r="H192" s="81">
        <v>11201.4</v>
      </c>
      <c r="I192" s="81"/>
      <c r="J192" s="81"/>
      <c r="K192" s="81">
        <f>L192+M192+N192</f>
        <v>11201.4</v>
      </c>
      <c r="L192" s="81">
        <v>11201.4</v>
      </c>
      <c r="M192" s="81"/>
      <c r="N192" s="81"/>
      <c r="O192" s="81">
        <f>P192+Q192+R192</f>
        <v>11201.4</v>
      </c>
      <c r="P192" s="81">
        <v>11201.4</v>
      </c>
      <c r="Q192" s="91"/>
      <c r="R192" s="91"/>
    </row>
    <row r="193" spans="1:18" ht="59.25" customHeight="1">
      <c r="A193" s="138" t="s">
        <v>274</v>
      </c>
      <c r="B193" s="113">
        <v>115</v>
      </c>
      <c r="C193" s="112" t="s">
        <v>122</v>
      </c>
      <c r="D193" s="112" t="s">
        <v>117</v>
      </c>
      <c r="E193" s="113" t="s">
        <v>48</v>
      </c>
      <c r="F193" s="112"/>
      <c r="G193" s="81">
        <f>G194+G196</f>
        <v>3396.8</v>
      </c>
      <c r="H193" s="81">
        <f aca="true" t="shared" si="104" ref="H193:R193">H194+H196</f>
        <v>2916.5</v>
      </c>
      <c r="I193" s="81">
        <f t="shared" si="104"/>
        <v>480.3</v>
      </c>
      <c r="J193" s="81">
        <f t="shared" si="104"/>
        <v>0</v>
      </c>
      <c r="K193" s="81">
        <f t="shared" si="104"/>
        <v>3396.8</v>
      </c>
      <c r="L193" s="81">
        <f t="shared" si="104"/>
        <v>2916.5</v>
      </c>
      <c r="M193" s="81">
        <f t="shared" si="104"/>
        <v>480.3</v>
      </c>
      <c r="N193" s="81">
        <f t="shared" si="104"/>
        <v>0</v>
      </c>
      <c r="O193" s="81">
        <f t="shared" si="104"/>
        <v>3396.8</v>
      </c>
      <c r="P193" s="81">
        <f t="shared" si="104"/>
        <v>2916.5</v>
      </c>
      <c r="Q193" s="81">
        <f t="shared" si="104"/>
        <v>480.3</v>
      </c>
      <c r="R193" s="81">
        <f t="shared" si="104"/>
        <v>0</v>
      </c>
    </row>
    <row r="194" spans="1:18" ht="66" customHeight="1">
      <c r="A194" s="111" t="s">
        <v>92</v>
      </c>
      <c r="B194" s="113">
        <v>115</v>
      </c>
      <c r="C194" s="112" t="s">
        <v>122</v>
      </c>
      <c r="D194" s="112" t="s">
        <v>117</v>
      </c>
      <c r="E194" s="113" t="s">
        <v>49</v>
      </c>
      <c r="F194" s="112"/>
      <c r="G194" s="81">
        <f>G195</f>
        <v>995.5</v>
      </c>
      <c r="H194" s="81">
        <f aca="true" t="shared" si="105" ref="H194:R194">H195</f>
        <v>995.5</v>
      </c>
      <c r="I194" s="81">
        <f t="shared" si="105"/>
        <v>0</v>
      </c>
      <c r="J194" s="81">
        <f t="shared" si="105"/>
        <v>0</v>
      </c>
      <c r="K194" s="81">
        <f t="shared" si="105"/>
        <v>995.5</v>
      </c>
      <c r="L194" s="81">
        <f t="shared" si="105"/>
        <v>995.5</v>
      </c>
      <c r="M194" s="81">
        <f t="shared" si="105"/>
        <v>0</v>
      </c>
      <c r="N194" s="81">
        <f t="shared" si="105"/>
        <v>0</v>
      </c>
      <c r="O194" s="81">
        <f t="shared" si="105"/>
        <v>995.5</v>
      </c>
      <c r="P194" s="81">
        <f t="shared" si="105"/>
        <v>995.5</v>
      </c>
      <c r="Q194" s="81">
        <f t="shared" si="105"/>
        <v>0</v>
      </c>
      <c r="R194" s="81">
        <f t="shared" si="105"/>
        <v>0</v>
      </c>
    </row>
    <row r="195" spans="1:18" ht="18.75">
      <c r="A195" s="111" t="s">
        <v>180</v>
      </c>
      <c r="B195" s="113">
        <v>115</v>
      </c>
      <c r="C195" s="112" t="s">
        <v>122</v>
      </c>
      <c r="D195" s="112" t="s">
        <v>117</v>
      </c>
      <c r="E195" s="113" t="s">
        <v>49</v>
      </c>
      <c r="F195" s="112" t="s">
        <v>179</v>
      </c>
      <c r="G195" s="81">
        <f>H195+I195+J195</f>
        <v>995.5</v>
      </c>
      <c r="H195" s="81">
        <f>814.2+181.3</f>
        <v>995.5</v>
      </c>
      <c r="I195" s="81"/>
      <c r="J195" s="81"/>
      <c r="K195" s="81">
        <f>L195+M195+N195</f>
        <v>995.5</v>
      </c>
      <c r="L195" s="81">
        <f>814.2+181.3</f>
        <v>995.5</v>
      </c>
      <c r="M195" s="81"/>
      <c r="N195" s="81"/>
      <c r="O195" s="81">
        <f>P195+Q195+R195</f>
        <v>995.5</v>
      </c>
      <c r="P195" s="90">
        <f>814.2+181.3</f>
        <v>995.5</v>
      </c>
      <c r="Q195" s="91"/>
      <c r="R195" s="91"/>
    </row>
    <row r="196" spans="1:18" ht="56.25">
      <c r="A196" s="136" t="s">
        <v>659</v>
      </c>
      <c r="B196" s="113">
        <v>115</v>
      </c>
      <c r="C196" s="112" t="s">
        <v>122</v>
      </c>
      <c r="D196" s="112" t="s">
        <v>117</v>
      </c>
      <c r="E196" s="90" t="s">
        <v>624</v>
      </c>
      <c r="F196" s="112"/>
      <c r="G196" s="81">
        <f>G197</f>
        <v>2401.3</v>
      </c>
      <c r="H196" s="81">
        <f aca="true" t="shared" si="106" ref="H196:R196">H197</f>
        <v>1921</v>
      </c>
      <c r="I196" s="81">
        <f t="shared" si="106"/>
        <v>480.3</v>
      </c>
      <c r="J196" s="81">
        <f t="shared" si="106"/>
        <v>0</v>
      </c>
      <c r="K196" s="81">
        <f t="shared" si="106"/>
        <v>2401.3</v>
      </c>
      <c r="L196" s="81">
        <f t="shared" si="106"/>
        <v>1921</v>
      </c>
      <c r="M196" s="81">
        <f t="shared" si="106"/>
        <v>480.3</v>
      </c>
      <c r="N196" s="81">
        <f t="shared" si="106"/>
        <v>0</v>
      </c>
      <c r="O196" s="81">
        <f t="shared" si="106"/>
        <v>2401.3</v>
      </c>
      <c r="P196" s="81">
        <f t="shared" si="106"/>
        <v>1921</v>
      </c>
      <c r="Q196" s="81">
        <f t="shared" si="106"/>
        <v>480.3</v>
      </c>
      <c r="R196" s="81">
        <f t="shared" si="106"/>
        <v>0</v>
      </c>
    </row>
    <row r="197" spans="1:18" ht="18.75">
      <c r="A197" s="111" t="s">
        <v>180</v>
      </c>
      <c r="B197" s="113">
        <v>115</v>
      </c>
      <c r="C197" s="112" t="s">
        <v>122</v>
      </c>
      <c r="D197" s="112" t="s">
        <v>117</v>
      </c>
      <c r="E197" s="90" t="s">
        <v>624</v>
      </c>
      <c r="F197" s="112" t="s">
        <v>179</v>
      </c>
      <c r="G197" s="81">
        <f>H197+I197+J197</f>
        <v>2401.3</v>
      </c>
      <c r="H197" s="81">
        <v>1921</v>
      </c>
      <c r="I197" s="81">
        <v>480.3</v>
      </c>
      <c r="J197" s="81"/>
      <c r="K197" s="81">
        <f>L197+M197+N197</f>
        <v>2401.3</v>
      </c>
      <c r="L197" s="81">
        <v>1921</v>
      </c>
      <c r="M197" s="81">
        <v>480.3</v>
      </c>
      <c r="N197" s="81"/>
      <c r="O197" s="81">
        <f>P197+Q197+R197</f>
        <v>2401.3</v>
      </c>
      <c r="P197" s="81">
        <v>1921</v>
      </c>
      <c r="Q197" s="81">
        <v>480.3</v>
      </c>
      <c r="R197" s="91"/>
    </row>
    <row r="198" spans="1:18" ht="80.25" customHeight="1">
      <c r="A198" s="138" t="s">
        <v>279</v>
      </c>
      <c r="B198" s="113">
        <v>115</v>
      </c>
      <c r="C198" s="112" t="s">
        <v>122</v>
      </c>
      <c r="D198" s="112" t="s">
        <v>117</v>
      </c>
      <c r="E198" s="113" t="s">
        <v>270</v>
      </c>
      <c r="F198" s="112"/>
      <c r="G198" s="81">
        <f>G199+G201</f>
        <v>5687.9</v>
      </c>
      <c r="H198" s="81">
        <f aca="true" t="shared" si="107" ref="H198:R198">H199+H201</f>
        <v>0</v>
      </c>
      <c r="I198" s="81">
        <f t="shared" si="107"/>
        <v>5687.9</v>
      </c>
      <c r="J198" s="81">
        <f t="shared" si="107"/>
        <v>0</v>
      </c>
      <c r="K198" s="81">
        <f t="shared" si="107"/>
        <v>6040.5</v>
      </c>
      <c r="L198" s="81">
        <f t="shared" si="107"/>
        <v>0</v>
      </c>
      <c r="M198" s="81">
        <f t="shared" si="107"/>
        <v>6040.5</v>
      </c>
      <c r="N198" s="81">
        <f t="shared" si="107"/>
        <v>0</v>
      </c>
      <c r="O198" s="81">
        <f t="shared" si="107"/>
        <v>6096</v>
      </c>
      <c r="P198" s="81">
        <f t="shared" si="107"/>
        <v>0</v>
      </c>
      <c r="Q198" s="81">
        <f t="shared" si="107"/>
        <v>6096</v>
      </c>
      <c r="R198" s="81">
        <f t="shared" si="107"/>
        <v>0</v>
      </c>
    </row>
    <row r="199" spans="1:18" ht="57.75" customHeight="1">
      <c r="A199" s="111" t="s">
        <v>280</v>
      </c>
      <c r="B199" s="113">
        <v>115</v>
      </c>
      <c r="C199" s="112" t="s">
        <v>122</v>
      </c>
      <c r="D199" s="112" t="s">
        <v>117</v>
      </c>
      <c r="E199" s="113" t="s">
        <v>50</v>
      </c>
      <c r="F199" s="112"/>
      <c r="G199" s="81">
        <f>G200</f>
        <v>4141.8</v>
      </c>
      <c r="H199" s="81">
        <f aca="true" t="shared" si="108" ref="H199:R199">H200</f>
        <v>0</v>
      </c>
      <c r="I199" s="81">
        <f t="shared" si="108"/>
        <v>4141.8</v>
      </c>
      <c r="J199" s="81">
        <f t="shared" si="108"/>
        <v>0</v>
      </c>
      <c r="K199" s="81">
        <f t="shared" si="108"/>
        <v>4431.8</v>
      </c>
      <c r="L199" s="81">
        <f t="shared" si="108"/>
        <v>0</v>
      </c>
      <c r="M199" s="81">
        <f t="shared" si="108"/>
        <v>4431.8</v>
      </c>
      <c r="N199" s="81">
        <f t="shared" si="108"/>
        <v>0</v>
      </c>
      <c r="O199" s="81">
        <f t="shared" si="108"/>
        <v>4423</v>
      </c>
      <c r="P199" s="81">
        <f t="shared" si="108"/>
        <v>0</v>
      </c>
      <c r="Q199" s="81">
        <f t="shared" si="108"/>
        <v>4423</v>
      </c>
      <c r="R199" s="81">
        <f t="shared" si="108"/>
        <v>0</v>
      </c>
    </row>
    <row r="200" spans="1:18" ht="18.75">
      <c r="A200" s="111" t="s">
        <v>180</v>
      </c>
      <c r="B200" s="113">
        <v>115</v>
      </c>
      <c r="C200" s="112" t="s">
        <v>122</v>
      </c>
      <c r="D200" s="112" t="s">
        <v>117</v>
      </c>
      <c r="E200" s="113" t="s">
        <v>50</v>
      </c>
      <c r="F200" s="112" t="s">
        <v>179</v>
      </c>
      <c r="G200" s="81">
        <f>H200+I200+J200</f>
        <v>4141.8</v>
      </c>
      <c r="H200" s="81"/>
      <c r="I200" s="81">
        <v>4141.8</v>
      </c>
      <c r="J200" s="81"/>
      <c r="K200" s="81">
        <f>L200+M200+N200</f>
        <v>4431.8</v>
      </c>
      <c r="L200" s="81"/>
      <c r="M200" s="81">
        <v>4431.8</v>
      </c>
      <c r="N200" s="81"/>
      <c r="O200" s="81">
        <f>P200+Q200+R200</f>
        <v>4423</v>
      </c>
      <c r="P200" s="91"/>
      <c r="Q200" s="99">
        <v>4423</v>
      </c>
      <c r="R200" s="91"/>
    </row>
    <row r="201" spans="1:18" ht="39.75" customHeight="1">
      <c r="A201" s="114" t="s">
        <v>685</v>
      </c>
      <c r="B201" s="113">
        <v>115</v>
      </c>
      <c r="C201" s="112" t="s">
        <v>122</v>
      </c>
      <c r="D201" s="112" t="s">
        <v>117</v>
      </c>
      <c r="E201" s="112" t="s">
        <v>417</v>
      </c>
      <c r="F201" s="112"/>
      <c r="G201" s="81">
        <f>G202</f>
        <v>1546.1</v>
      </c>
      <c r="H201" s="81">
        <f aca="true" t="shared" si="109" ref="H201:R201">H202</f>
        <v>0</v>
      </c>
      <c r="I201" s="81">
        <f t="shared" si="109"/>
        <v>1546.1</v>
      </c>
      <c r="J201" s="81">
        <f t="shared" si="109"/>
        <v>0</v>
      </c>
      <c r="K201" s="81">
        <f t="shared" si="109"/>
        <v>1608.7</v>
      </c>
      <c r="L201" s="81">
        <f t="shared" si="109"/>
        <v>0</v>
      </c>
      <c r="M201" s="81">
        <f t="shared" si="109"/>
        <v>1608.7</v>
      </c>
      <c r="N201" s="81">
        <f t="shared" si="109"/>
        <v>0</v>
      </c>
      <c r="O201" s="81">
        <f t="shared" si="109"/>
        <v>1673</v>
      </c>
      <c r="P201" s="81">
        <f t="shared" si="109"/>
        <v>0</v>
      </c>
      <c r="Q201" s="81">
        <f t="shared" si="109"/>
        <v>1673</v>
      </c>
      <c r="R201" s="81">
        <f t="shared" si="109"/>
        <v>0</v>
      </c>
    </row>
    <row r="202" spans="1:18" ht="18.75">
      <c r="A202" s="111" t="s">
        <v>180</v>
      </c>
      <c r="B202" s="113">
        <v>115</v>
      </c>
      <c r="C202" s="112" t="s">
        <v>122</v>
      </c>
      <c r="D202" s="112" t="s">
        <v>117</v>
      </c>
      <c r="E202" s="112" t="s">
        <v>417</v>
      </c>
      <c r="F202" s="112" t="s">
        <v>179</v>
      </c>
      <c r="G202" s="81">
        <f>H202+I202+J202</f>
        <v>1546.1</v>
      </c>
      <c r="H202" s="81"/>
      <c r="I202" s="81">
        <v>1546.1</v>
      </c>
      <c r="J202" s="81"/>
      <c r="K202" s="81">
        <f>L202+M202+N202</f>
        <v>1608.7</v>
      </c>
      <c r="L202" s="81"/>
      <c r="M202" s="81">
        <v>1608.7</v>
      </c>
      <c r="N202" s="81"/>
      <c r="O202" s="81">
        <f>P202+Q202+R202</f>
        <v>1673</v>
      </c>
      <c r="P202" s="91"/>
      <c r="Q202" s="90">
        <v>1673</v>
      </c>
      <c r="R202" s="91"/>
    </row>
    <row r="203" spans="1:18" ht="37.5">
      <c r="A203" s="111" t="s">
        <v>602</v>
      </c>
      <c r="B203" s="113">
        <v>115</v>
      </c>
      <c r="C203" s="112" t="s">
        <v>122</v>
      </c>
      <c r="D203" s="112" t="s">
        <v>117</v>
      </c>
      <c r="E203" s="113" t="s">
        <v>398</v>
      </c>
      <c r="F203" s="112"/>
      <c r="G203" s="81">
        <f>G204+G206+G208</f>
        <v>58288</v>
      </c>
      <c r="H203" s="81">
        <f aca="true" t="shared" si="110" ref="H203:Q203">H204+H206+H208</f>
        <v>54363</v>
      </c>
      <c r="I203" s="81">
        <f t="shared" si="110"/>
        <v>3925</v>
      </c>
      <c r="J203" s="81">
        <f t="shared" si="110"/>
        <v>0</v>
      </c>
      <c r="K203" s="81">
        <f t="shared" si="110"/>
        <v>0</v>
      </c>
      <c r="L203" s="81">
        <f t="shared" si="110"/>
        <v>0</v>
      </c>
      <c r="M203" s="81">
        <f t="shared" si="110"/>
        <v>0</v>
      </c>
      <c r="N203" s="81">
        <f t="shared" si="110"/>
        <v>0</v>
      </c>
      <c r="O203" s="81">
        <f t="shared" si="110"/>
        <v>0</v>
      </c>
      <c r="P203" s="81">
        <f t="shared" si="110"/>
        <v>0</v>
      </c>
      <c r="Q203" s="81">
        <f t="shared" si="110"/>
        <v>0</v>
      </c>
      <c r="R203" s="81">
        <f>R204</f>
        <v>0</v>
      </c>
    </row>
    <row r="204" spans="1:18" ht="56.25">
      <c r="A204" s="139" t="s">
        <v>601</v>
      </c>
      <c r="B204" s="113">
        <v>115</v>
      </c>
      <c r="C204" s="112" t="s">
        <v>122</v>
      </c>
      <c r="D204" s="112" t="s">
        <v>117</v>
      </c>
      <c r="E204" s="113" t="s">
        <v>504</v>
      </c>
      <c r="F204" s="112"/>
      <c r="G204" s="81">
        <f>G205</f>
        <v>2933.8</v>
      </c>
      <c r="H204" s="81">
        <f aca="true" t="shared" si="111" ref="H204:Q204">H205</f>
        <v>0</v>
      </c>
      <c r="I204" s="81">
        <f t="shared" si="111"/>
        <v>2933.8</v>
      </c>
      <c r="J204" s="81">
        <f t="shared" si="111"/>
        <v>0</v>
      </c>
      <c r="K204" s="81">
        <f t="shared" si="111"/>
        <v>0</v>
      </c>
      <c r="L204" s="81">
        <f t="shared" si="111"/>
        <v>0</v>
      </c>
      <c r="M204" s="81">
        <f t="shared" si="111"/>
        <v>0</v>
      </c>
      <c r="N204" s="81">
        <f t="shared" si="111"/>
        <v>0</v>
      </c>
      <c r="O204" s="81">
        <f t="shared" si="111"/>
        <v>0</v>
      </c>
      <c r="P204" s="81">
        <f t="shared" si="111"/>
        <v>0</v>
      </c>
      <c r="Q204" s="81">
        <f t="shared" si="111"/>
        <v>0</v>
      </c>
      <c r="R204" s="91"/>
    </row>
    <row r="205" spans="1:18" ht="18.75">
      <c r="A205" s="111" t="s">
        <v>180</v>
      </c>
      <c r="B205" s="113">
        <v>115</v>
      </c>
      <c r="C205" s="112" t="s">
        <v>122</v>
      </c>
      <c r="D205" s="112" t="s">
        <v>117</v>
      </c>
      <c r="E205" s="113" t="s">
        <v>504</v>
      </c>
      <c r="F205" s="112" t="s">
        <v>179</v>
      </c>
      <c r="G205" s="81">
        <f>H205+I205+J205</f>
        <v>2933.8</v>
      </c>
      <c r="H205" s="81"/>
      <c r="I205" s="81">
        <f>400+1500+1033.8</f>
        <v>2933.8</v>
      </c>
      <c r="J205" s="81"/>
      <c r="K205" s="81">
        <f>L205+M205+N205</f>
        <v>0</v>
      </c>
      <c r="L205" s="81"/>
      <c r="M205" s="81"/>
      <c r="N205" s="81"/>
      <c r="O205" s="81">
        <f>P205+Q205+R205</f>
        <v>0</v>
      </c>
      <c r="P205" s="91"/>
      <c r="Q205" s="98"/>
      <c r="R205" s="91"/>
    </row>
    <row r="206" spans="1:18" ht="50.25" customHeight="1">
      <c r="A206" s="111" t="s">
        <v>660</v>
      </c>
      <c r="B206" s="113">
        <v>115</v>
      </c>
      <c r="C206" s="112" t="s">
        <v>122</v>
      </c>
      <c r="D206" s="112" t="s">
        <v>117</v>
      </c>
      <c r="E206" s="113" t="s">
        <v>596</v>
      </c>
      <c r="F206" s="112"/>
      <c r="G206" s="81">
        <f>G207</f>
        <v>49254.2</v>
      </c>
      <c r="H206" s="81">
        <f>H207</f>
        <v>48269.1</v>
      </c>
      <c r="I206" s="81">
        <f aca="true" t="shared" si="112" ref="I206:R206">I207</f>
        <v>985.1</v>
      </c>
      <c r="J206" s="81">
        <f t="shared" si="112"/>
        <v>0</v>
      </c>
      <c r="K206" s="81">
        <f t="shared" si="112"/>
        <v>0</v>
      </c>
      <c r="L206" s="81">
        <f t="shared" si="112"/>
        <v>0</v>
      </c>
      <c r="M206" s="81">
        <f t="shared" si="112"/>
        <v>0</v>
      </c>
      <c r="N206" s="81">
        <f t="shared" si="112"/>
        <v>0</v>
      </c>
      <c r="O206" s="81">
        <f t="shared" si="112"/>
        <v>0</v>
      </c>
      <c r="P206" s="81">
        <f t="shared" si="112"/>
        <v>0</v>
      </c>
      <c r="Q206" s="81">
        <f t="shared" si="112"/>
        <v>0</v>
      </c>
      <c r="R206" s="81">
        <f t="shared" si="112"/>
        <v>0</v>
      </c>
    </row>
    <row r="207" spans="1:18" ht="18.75">
      <c r="A207" s="111" t="s">
        <v>180</v>
      </c>
      <c r="B207" s="113">
        <v>115</v>
      </c>
      <c r="C207" s="112" t="s">
        <v>122</v>
      </c>
      <c r="D207" s="112" t="s">
        <v>117</v>
      </c>
      <c r="E207" s="113" t="s">
        <v>596</v>
      </c>
      <c r="F207" s="112" t="s">
        <v>179</v>
      </c>
      <c r="G207" s="81">
        <f>H207+I207+J207</f>
        <v>49254.2</v>
      </c>
      <c r="H207" s="81">
        <v>48269.1</v>
      </c>
      <c r="I207" s="81">
        <v>985.1</v>
      </c>
      <c r="J207" s="81"/>
      <c r="K207" s="81">
        <f>L207+M207+N207</f>
        <v>0</v>
      </c>
      <c r="L207" s="81"/>
      <c r="M207" s="81"/>
      <c r="N207" s="81"/>
      <c r="O207" s="81">
        <f>P207+Q207+R207</f>
        <v>0</v>
      </c>
      <c r="P207" s="91"/>
      <c r="Q207" s="91"/>
      <c r="R207" s="91"/>
    </row>
    <row r="208" spans="1:18" ht="30" customHeight="1">
      <c r="A208" s="135" t="s">
        <v>598</v>
      </c>
      <c r="B208" s="113">
        <v>115</v>
      </c>
      <c r="C208" s="112" t="s">
        <v>122</v>
      </c>
      <c r="D208" s="112" t="s">
        <v>117</v>
      </c>
      <c r="E208" s="113" t="s">
        <v>599</v>
      </c>
      <c r="F208" s="112"/>
      <c r="G208" s="81">
        <f>G209</f>
        <v>6100</v>
      </c>
      <c r="H208" s="81">
        <f aca="true" t="shared" si="113" ref="H208:R208">H209</f>
        <v>6093.9</v>
      </c>
      <c r="I208" s="81">
        <f t="shared" si="113"/>
        <v>6.1</v>
      </c>
      <c r="J208" s="81">
        <f t="shared" si="113"/>
        <v>0</v>
      </c>
      <c r="K208" s="81">
        <f t="shared" si="113"/>
        <v>0</v>
      </c>
      <c r="L208" s="81">
        <f t="shared" si="113"/>
        <v>0</v>
      </c>
      <c r="M208" s="81">
        <f t="shared" si="113"/>
        <v>0</v>
      </c>
      <c r="N208" s="81">
        <f t="shared" si="113"/>
        <v>0</v>
      </c>
      <c r="O208" s="81">
        <f t="shared" si="113"/>
        <v>0</v>
      </c>
      <c r="P208" s="81">
        <f t="shared" si="113"/>
        <v>0</v>
      </c>
      <c r="Q208" s="81">
        <f t="shared" si="113"/>
        <v>0</v>
      </c>
      <c r="R208" s="81">
        <f t="shared" si="113"/>
        <v>0</v>
      </c>
    </row>
    <row r="209" spans="1:18" ht="18.75">
      <c r="A209" s="111" t="s">
        <v>180</v>
      </c>
      <c r="B209" s="113">
        <v>115</v>
      </c>
      <c r="C209" s="112" t="s">
        <v>122</v>
      </c>
      <c r="D209" s="112" t="s">
        <v>117</v>
      </c>
      <c r="E209" s="113" t="s">
        <v>599</v>
      </c>
      <c r="F209" s="112" t="s">
        <v>179</v>
      </c>
      <c r="G209" s="81">
        <f>H209+I209+J209</f>
        <v>6100</v>
      </c>
      <c r="H209" s="81">
        <v>6093.9</v>
      </c>
      <c r="I209" s="81">
        <v>6.1</v>
      </c>
      <c r="J209" s="81"/>
      <c r="K209" s="81">
        <f>L209+M209+N209</f>
        <v>0</v>
      </c>
      <c r="L209" s="81"/>
      <c r="M209" s="81"/>
      <c r="N209" s="81"/>
      <c r="O209" s="81">
        <f>P209+Q209+R209</f>
        <v>0</v>
      </c>
      <c r="P209" s="91"/>
      <c r="Q209" s="91"/>
      <c r="R209" s="91"/>
    </row>
    <row r="210" spans="1:18" ht="31.5" customHeight="1">
      <c r="A210" s="138" t="s">
        <v>527</v>
      </c>
      <c r="B210" s="113">
        <v>115</v>
      </c>
      <c r="C210" s="112" t="s">
        <v>122</v>
      </c>
      <c r="D210" s="121" t="s">
        <v>117</v>
      </c>
      <c r="E210" s="153" t="s">
        <v>469</v>
      </c>
      <c r="F210" s="112"/>
      <c r="G210" s="81">
        <f>G211</f>
        <v>2195.2999999999997</v>
      </c>
      <c r="H210" s="81">
        <f aca="true" t="shared" si="114" ref="H210:R211">H211</f>
        <v>2195.1</v>
      </c>
      <c r="I210" s="81">
        <f t="shared" si="114"/>
        <v>0.2</v>
      </c>
      <c r="J210" s="81">
        <f t="shared" si="114"/>
        <v>0</v>
      </c>
      <c r="K210" s="81">
        <f t="shared" si="114"/>
        <v>8840.4</v>
      </c>
      <c r="L210" s="81">
        <f t="shared" si="114"/>
        <v>8839.5</v>
      </c>
      <c r="M210" s="81">
        <f t="shared" si="114"/>
        <v>0.9</v>
      </c>
      <c r="N210" s="81">
        <f t="shared" si="114"/>
        <v>0</v>
      </c>
      <c r="O210" s="81">
        <f t="shared" si="114"/>
        <v>0</v>
      </c>
      <c r="P210" s="81">
        <f t="shared" si="114"/>
        <v>0</v>
      </c>
      <c r="Q210" s="81">
        <f t="shared" si="114"/>
        <v>0</v>
      </c>
      <c r="R210" s="81">
        <f t="shared" si="114"/>
        <v>0</v>
      </c>
    </row>
    <row r="211" spans="1:18" ht="82.5" customHeight="1">
      <c r="A211" s="135" t="s">
        <v>673</v>
      </c>
      <c r="B211" s="113">
        <v>115</v>
      </c>
      <c r="C211" s="112" t="s">
        <v>122</v>
      </c>
      <c r="D211" s="112" t="s">
        <v>117</v>
      </c>
      <c r="E211" s="113" t="s">
        <v>674</v>
      </c>
      <c r="F211" s="112"/>
      <c r="G211" s="81">
        <f>G212</f>
        <v>2195.2999999999997</v>
      </c>
      <c r="H211" s="81">
        <f t="shared" si="114"/>
        <v>2195.1</v>
      </c>
      <c r="I211" s="81">
        <f t="shared" si="114"/>
        <v>0.2</v>
      </c>
      <c r="J211" s="81">
        <f t="shared" si="114"/>
        <v>0</v>
      </c>
      <c r="K211" s="81">
        <f t="shared" si="114"/>
        <v>8840.4</v>
      </c>
      <c r="L211" s="81">
        <f t="shared" si="114"/>
        <v>8839.5</v>
      </c>
      <c r="M211" s="81">
        <f t="shared" si="114"/>
        <v>0.9</v>
      </c>
      <c r="N211" s="81">
        <f t="shared" si="114"/>
        <v>0</v>
      </c>
      <c r="O211" s="81">
        <f t="shared" si="114"/>
        <v>0</v>
      </c>
      <c r="P211" s="81">
        <f t="shared" si="114"/>
        <v>0</v>
      </c>
      <c r="Q211" s="81">
        <f t="shared" si="114"/>
        <v>0</v>
      </c>
      <c r="R211" s="81">
        <f t="shared" si="114"/>
        <v>0</v>
      </c>
    </row>
    <row r="212" spans="1:18" ht="18.75">
      <c r="A212" s="111" t="s">
        <v>180</v>
      </c>
      <c r="B212" s="113">
        <v>115</v>
      </c>
      <c r="C212" s="112" t="s">
        <v>122</v>
      </c>
      <c r="D212" s="112" t="s">
        <v>117</v>
      </c>
      <c r="E212" s="113" t="s">
        <v>674</v>
      </c>
      <c r="F212" s="112" t="s">
        <v>179</v>
      </c>
      <c r="G212" s="81">
        <f>H212+I212+J212</f>
        <v>2195.2999999999997</v>
      </c>
      <c r="H212" s="81">
        <v>2195.1</v>
      </c>
      <c r="I212" s="81">
        <v>0.2</v>
      </c>
      <c r="J212" s="81"/>
      <c r="K212" s="81">
        <f>L212+M212+N212</f>
        <v>8840.4</v>
      </c>
      <c r="L212" s="81">
        <v>8839.5</v>
      </c>
      <c r="M212" s="81">
        <v>0.9</v>
      </c>
      <c r="N212" s="81"/>
      <c r="O212" s="81">
        <f>P212+Q212+R212</f>
        <v>0</v>
      </c>
      <c r="P212" s="81"/>
      <c r="Q212" s="81"/>
      <c r="R212" s="81"/>
    </row>
    <row r="213" spans="1:18" ht="43.5" customHeight="1">
      <c r="A213" s="111" t="s">
        <v>528</v>
      </c>
      <c r="B213" s="113">
        <v>115</v>
      </c>
      <c r="C213" s="112" t="s">
        <v>122</v>
      </c>
      <c r="D213" s="112" t="s">
        <v>117</v>
      </c>
      <c r="E213" s="113" t="s">
        <v>470</v>
      </c>
      <c r="F213" s="112"/>
      <c r="G213" s="81">
        <f>G214</f>
        <v>3339.5</v>
      </c>
      <c r="H213" s="81">
        <f aca="true" t="shared" si="115" ref="H213:R214">H214</f>
        <v>3196.9</v>
      </c>
      <c r="I213" s="81">
        <f t="shared" si="115"/>
        <v>142.6</v>
      </c>
      <c r="J213" s="81">
        <f t="shared" si="115"/>
        <v>0</v>
      </c>
      <c r="K213" s="81">
        <f t="shared" si="115"/>
        <v>3633.2</v>
      </c>
      <c r="L213" s="81">
        <f>L214</f>
        <v>3478.1</v>
      </c>
      <c r="M213" s="81">
        <f t="shared" si="115"/>
        <v>155.1</v>
      </c>
      <c r="N213" s="81">
        <f t="shared" si="115"/>
        <v>0</v>
      </c>
      <c r="O213" s="81">
        <f t="shared" si="115"/>
        <v>0</v>
      </c>
      <c r="P213" s="81">
        <f t="shared" si="115"/>
        <v>0</v>
      </c>
      <c r="Q213" s="81">
        <f t="shared" si="115"/>
        <v>0</v>
      </c>
      <c r="R213" s="81">
        <f t="shared" si="115"/>
        <v>0</v>
      </c>
    </row>
    <row r="214" spans="1:18" ht="66" customHeight="1">
      <c r="A214" s="135" t="s">
        <v>671</v>
      </c>
      <c r="B214" s="113">
        <v>115</v>
      </c>
      <c r="C214" s="112" t="s">
        <v>122</v>
      </c>
      <c r="D214" s="112" t="s">
        <v>117</v>
      </c>
      <c r="E214" s="113" t="s">
        <v>672</v>
      </c>
      <c r="F214" s="112"/>
      <c r="G214" s="81">
        <f>G215</f>
        <v>3339.5</v>
      </c>
      <c r="H214" s="81">
        <f t="shared" si="115"/>
        <v>3196.9</v>
      </c>
      <c r="I214" s="81">
        <f t="shared" si="115"/>
        <v>142.6</v>
      </c>
      <c r="J214" s="81">
        <f t="shared" si="115"/>
        <v>0</v>
      </c>
      <c r="K214" s="81">
        <f t="shared" si="115"/>
        <v>3633.2</v>
      </c>
      <c r="L214" s="81">
        <f t="shared" si="115"/>
        <v>3478.1</v>
      </c>
      <c r="M214" s="81">
        <f t="shared" si="115"/>
        <v>155.1</v>
      </c>
      <c r="N214" s="81">
        <f t="shared" si="115"/>
        <v>0</v>
      </c>
      <c r="O214" s="81">
        <f t="shared" si="115"/>
        <v>0</v>
      </c>
      <c r="P214" s="81">
        <f t="shared" si="115"/>
        <v>0</v>
      </c>
      <c r="Q214" s="81">
        <f t="shared" si="115"/>
        <v>0</v>
      </c>
      <c r="R214" s="81">
        <f t="shared" si="115"/>
        <v>0</v>
      </c>
    </row>
    <row r="215" spans="1:18" ht="18.75">
      <c r="A215" s="111" t="s">
        <v>180</v>
      </c>
      <c r="B215" s="113">
        <v>115</v>
      </c>
      <c r="C215" s="112" t="s">
        <v>122</v>
      </c>
      <c r="D215" s="112" t="s">
        <v>117</v>
      </c>
      <c r="E215" s="113" t="s">
        <v>672</v>
      </c>
      <c r="F215" s="112" t="s">
        <v>179</v>
      </c>
      <c r="G215" s="81">
        <f>H215+I215+J215</f>
        <v>3339.5</v>
      </c>
      <c r="H215" s="81">
        <v>3196.9</v>
      </c>
      <c r="I215" s="81">
        <v>142.6</v>
      </c>
      <c r="J215" s="81"/>
      <c r="K215" s="81">
        <f>L215+M215+N215</f>
        <v>3633.2</v>
      </c>
      <c r="L215" s="81">
        <v>3478.1</v>
      </c>
      <c r="M215" s="81">
        <v>155.1</v>
      </c>
      <c r="N215" s="81"/>
      <c r="O215" s="81">
        <f>P215+Q215+R215</f>
        <v>0</v>
      </c>
      <c r="P215" s="81"/>
      <c r="Q215" s="81"/>
      <c r="R215" s="81"/>
    </row>
    <row r="216" spans="1:18" ht="37.5">
      <c r="A216" s="111" t="s">
        <v>683</v>
      </c>
      <c r="B216" s="113">
        <v>115</v>
      </c>
      <c r="C216" s="112" t="s">
        <v>122</v>
      </c>
      <c r="D216" s="112" t="s">
        <v>117</v>
      </c>
      <c r="E216" s="113" t="s">
        <v>682</v>
      </c>
      <c r="F216" s="112"/>
      <c r="G216" s="81">
        <f>G217</f>
        <v>1203.9</v>
      </c>
      <c r="H216" s="81">
        <f aca="true" t="shared" si="116" ref="H216:R217">H217</f>
        <v>1203.9</v>
      </c>
      <c r="I216" s="81">
        <f t="shared" si="116"/>
        <v>0</v>
      </c>
      <c r="J216" s="81">
        <f t="shared" si="116"/>
        <v>0</v>
      </c>
      <c r="K216" s="81">
        <f t="shared" si="116"/>
        <v>1203.9</v>
      </c>
      <c r="L216" s="81">
        <f t="shared" si="116"/>
        <v>1203.9</v>
      </c>
      <c r="M216" s="81">
        <f t="shared" si="116"/>
        <v>0</v>
      </c>
      <c r="N216" s="81">
        <f t="shared" si="116"/>
        <v>0</v>
      </c>
      <c r="O216" s="81">
        <f t="shared" si="116"/>
        <v>1203.9</v>
      </c>
      <c r="P216" s="81">
        <f t="shared" si="116"/>
        <v>1203.9</v>
      </c>
      <c r="Q216" s="81">
        <f t="shared" si="116"/>
        <v>0</v>
      </c>
      <c r="R216" s="81">
        <f t="shared" si="116"/>
        <v>0</v>
      </c>
    </row>
    <row r="217" spans="1:18" ht="56.25">
      <c r="A217" s="111" t="s">
        <v>681</v>
      </c>
      <c r="B217" s="113">
        <v>115</v>
      </c>
      <c r="C217" s="112" t="s">
        <v>122</v>
      </c>
      <c r="D217" s="112" t="s">
        <v>117</v>
      </c>
      <c r="E217" s="113" t="s">
        <v>684</v>
      </c>
      <c r="F217" s="112"/>
      <c r="G217" s="81">
        <f>G218</f>
        <v>1203.9</v>
      </c>
      <c r="H217" s="81">
        <f t="shared" si="116"/>
        <v>1203.9</v>
      </c>
      <c r="I217" s="81">
        <f t="shared" si="116"/>
        <v>0</v>
      </c>
      <c r="J217" s="81">
        <f t="shared" si="116"/>
        <v>0</v>
      </c>
      <c r="K217" s="81">
        <f t="shared" si="116"/>
        <v>1203.9</v>
      </c>
      <c r="L217" s="81">
        <f t="shared" si="116"/>
        <v>1203.9</v>
      </c>
      <c r="M217" s="81">
        <f t="shared" si="116"/>
        <v>0</v>
      </c>
      <c r="N217" s="81">
        <f t="shared" si="116"/>
        <v>0</v>
      </c>
      <c r="O217" s="81">
        <f t="shared" si="116"/>
        <v>1203.9</v>
      </c>
      <c r="P217" s="81">
        <f t="shared" si="116"/>
        <v>1203.9</v>
      </c>
      <c r="Q217" s="81">
        <f t="shared" si="116"/>
        <v>0</v>
      </c>
      <c r="R217" s="81">
        <f t="shared" si="116"/>
        <v>0</v>
      </c>
    </row>
    <row r="218" spans="1:18" ht="18.75">
      <c r="A218" s="111" t="s">
        <v>180</v>
      </c>
      <c r="B218" s="113">
        <v>115</v>
      </c>
      <c r="C218" s="112" t="s">
        <v>122</v>
      </c>
      <c r="D218" s="112" t="s">
        <v>117</v>
      </c>
      <c r="E218" s="113" t="s">
        <v>684</v>
      </c>
      <c r="F218" s="112" t="s">
        <v>179</v>
      </c>
      <c r="G218" s="81">
        <f>H218+I218+J218</f>
        <v>1203.9</v>
      </c>
      <c r="H218" s="81">
        <f>1155.7+48.2</f>
        <v>1203.9</v>
      </c>
      <c r="I218" s="81"/>
      <c r="J218" s="81"/>
      <c r="K218" s="81">
        <f>L218+M218+N218</f>
        <v>1203.9</v>
      </c>
      <c r="L218" s="81">
        <f>1155.7+48.2</f>
        <v>1203.9</v>
      </c>
      <c r="M218" s="81"/>
      <c r="N218" s="81"/>
      <c r="O218" s="81">
        <f>P218+Q218+R218</f>
        <v>1203.9</v>
      </c>
      <c r="P218" s="81">
        <f>1155.7+48.2</f>
        <v>1203.9</v>
      </c>
      <c r="Q218" s="81"/>
      <c r="R218" s="81"/>
    </row>
    <row r="219" spans="1:18" ht="58.5" customHeight="1">
      <c r="A219" s="111" t="s">
        <v>549</v>
      </c>
      <c r="B219" s="113">
        <v>115</v>
      </c>
      <c r="C219" s="112" t="s">
        <v>122</v>
      </c>
      <c r="D219" s="112" t="s">
        <v>117</v>
      </c>
      <c r="E219" s="113" t="s">
        <v>548</v>
      </c>
      <c r="F219" s="112"/>
      <c r="G219" s="81">
        <f>G220</f>
        <v>12723.3</v>
      </c>
      <c r="H219" s="81">
        <f aca="true" t="shared" si="117" ref="H219:R220">H220</f>
        <v>12468.8</v>
      </c>
      <c r="I219" s="81">
        <f t="shared" si="117"/>
        <v>254.5</v>
      </c>
      <c r="J219" s="81">
        <f t="shared" si="117"/>
        <v>0</v>
      </c>
      <c r="K219" s="81">
        <f t="shared" si="117"/>
        <v>12723.3</v>
      </c>
      <c r="L219" s="81">
        <f t="shared" si="117"/>
        <v>12468.8</v>
      </c>
      <c r="M219" s="81">
        <f t="shared" si="117"/>
        <v>254.5</v>
      </c>
      <c r="N219" s="81">
        <f t="shared" si="117"/>
        <v>0</v>
      </c>
      <c r="O219" s="81">
        <f t="shared" si="117"/>
        <v>12595.699999999999</v>
      </c>
      <c r="P219" s="81">
        <f t="shared" si="117"/>
        <v>12343.8</v>
      </c>
      <c r="Q219" s="81">
        <f t="shared" si="117"/>
        <v>251.9</v>
      </c>
      <c r="R219" s="81">
        <f t="shared" si="117"/>
        <v>0</v>
      </c>
    </row>
    <row r="220" spans="1:18" ht="43.5" customHeight="1">
      <c r="A220" s="111" t="s">
        <v>538</v>
      </c>
      <c r="B220" s="113">
        <v>115</v>
      </c>
      <c r="C220" s="112" t="s">
        <v>122</v>
      </c>
      <c r="D220" s="112" t="s">
        <v>117</v>
      </c>
      <c r="E220" s="113" t="s">
        <v>550</v>
      </c>
      <c r="F220" s="112"/>
      <c r="G220" s="81">
        <f>G221</f>
        <v>12723.3</v>
      </c>
      <c r="H220" s="81">
        <f t="shared" si="117"/>
        <v>12468.8</v>
      </c>
      <c r="I220" s="81">
        <f t="shared" si="117"/>
        <v>254.5</v>
      </c>
      <c r="J220" s="81">
        <f t="shared" si="117"/>
        <v>0</v>
      </c>
      <c r="K220" s="81">
        <f t="shared" si="117"/>
        <v>12723.3</v>
      </c>
      <c r="L220" s="81">
        <f t="shared" si="117"/>
        <v>12468.8</v>
      </c>
      <c r="M220" s="81">
        <f t="shared" si="117"/>
        <v>254.5</v>
      </c>
      <c r="N220" s="81">
        <f t="shared" si="117"/>
        <v>0</v>
      </c>
      <c r="O220" s="81">
        <f t="shared" si="117"/>
        <v>12595.699999999999</v>
      </c>
      <c r="P220" s="81">
        <f t="shared" si="117"/>
        <v>12343.8</v>
      </c>
      <c r="Q220" s="81">
        <f t="shared" si="117"/>
        <v>251.9</v>
      </c>
      <c r="R220" s="81">
        <f t="shared" si="117"/>
        <v>0</v>
      </c>
    </row>
    <row r="221" spans="1:18" ht="18.75">
      <c r="A221" s="111" t="s">
        <v>180</v>
      </c>
      <c r="B221" s="113">
        <v>115</v>
      </c>
      <c r="C221" s="112" t="s">
        <v>122</v>
      </c>
      <c r="D221" s="112" t="s">
        <v>117</v>
      </c>
      <c r="E221" s="113" t="s">
        <v>550</v>
      </c>
      <c r="F221" s="112" t="s">
        <v>179</v>
      </c>
      <c r="G221" s="81">
        <f>H221+I221+J221</f>
        <v>12723.3</v>
      </c>
      <c r="H221" s="81">
        <v>12468.8</v>
      </c>
      <c r="I221" s="81">
        <v>254.5</v>
      </c>
      <c r="J221" s="81"/>
      <c r="K221" s="81">
        <f>L221+M221+N221</f>
        <v>12723.3</v>
      </c>
      <c r="L221" s="81">
        <v>12468.8</v>
      </c>
      <c r="M221" s="81">
        <v>254.5</v>
      </c>
      <c r="N221" s="81"/>
      <c r="O221" s="81">
        <f>P221+Q221+R221</f>
        <v>12595.699999999999</v>
      </c>
      <c r="P221" s="81">
        <v>12343.8</v>
      </c>
      <c r="Q221" s="81">
        <v>251.9</v>
      </c>
      <c r="R221" s="81"/>
    </row>
    <row r="222" spans="1:18" ht="18.75">
      <c r="A222" s="111" t="s">
        <v>675</v>
      </c>
      <c r="B222" s="113">
        <v>115</v>
      </c>
      <c r="C222" s="112" t="s">
        <v>122</v>
      </c>
      <c r="D222" s="112" t="s">
        <v>117</v>
      </c>
      <c r="E222" s="113" t="s">
        <v>676</v>
      </c>
      <c r="F222" s="112"/>
      <c r="G222" s="81">
        <f>G223</f>
        <v>144.4</v>
      </c>
      <c r="H222" s="81">
        <f aca="true" t="shared" si="118" ref="H222:R223">H223</f>
        <v>142.9</v>
      </c>
      <c r="I222" s="81">
        <f t="shared" si="118"/>
        <v>1.5</v>
      </c>
      <c r="J222" s="81">
        <f t="shared" si="118"/>
        <v>0</v>
      </c>
      <c r="K222" s="81">
        <f t="shared" si="118"/>
        <v>144.4</v>
      </c>
      <c r="L222" s="81">
        <f t="shared" si="118"/>
        <v>142.9</v>
      </c>
      <c r="M222" s="81">
        <f t="shared" si="118"/>
        <v>1.5</v>
      </c>
      <c r="N222" s="81">
        <f t="shared" si="118"/>
        <v>0</v>
      </c>
      <c r="O222" s="81">
        <f t="shared" si="118"/>
        <v>144.4</v>
      </c>
      <c r="P222" s="81">
        <f t="shared" si="118"/>
        <v>142.9</v>
      </c>
      <c r="Q222" s="81">
        <f t="shared" si="118"/>
        <v>1.5</v>
      </c>
      <c r="R222" s="81">
        <f t="shared" si="118"/>
        <v>0</v>
      </c>
    </row>
    <row r="223" spans="1:18" ht="37.5">
      <c r="A223" s="111" t="s">
        <v>678</v>
      </c>
      <c r="B223" s="113">
        <v>115</v>
      </c>
      <c r="C223" s="112" t="s">
        <v>122</v>
      </c>
      <c r="D223" s="112" t="s">
        <v>117</v>
      </c>
      <c r="E223" s="113" t="s">
        <v>677</v>
      </c>
      <c r="F223" s="112"/>
      <c r="G223" s="81">
        <f>G224</f>
        <v>144.4</v>
      </c>
      <c r="H223" s="81">
        <f t="shared" si="118"/>
        <v>142.9</v>
      </c>
      <c r="I223" s="81">
        <f t="shared" si="118"/>
        <v>1.5</v>
      </c>
      <c r="J223" s="81">
        <f t="shared" si="118"/>
        <v>0</v>
      </c>
      <c r="K223" s="81">
        <f t="shared" si="118"/>
        <v>144.4</v>
      </c>
      <c r="L223" s="81">
        <f t="shared" si="118"/>
        <v>142.9</v>
      </c>
      <c r="M223" s="81">
        <f t="shared" si="118"/>
        <v>1.5</v>
      </c>
      <c r="N223" s="81">
        <f t="shared" si="118"/>
        <v>0</v>
      </c>
      <c r="O223" s="81">
        <f t="shared" si="118"/>
        <v>144.4</v>
      </c>
      <c r="P223" s="81">
        <f t="shared" si="118"/>
        <v>142.9</v>
      </c>
      <c r="Q223" s="81">
        <f t="shared" si="118"/>
        <v>1.5</v>
      </c>
      <c r="R223" s="81">
        <f t="shared" si="118"/>
        <v>0</v>
      </c>
    </row>
    <row r="224" spans="1:18" ht="18.75">
      <c r="A224" s="111" t="s">
        <v>180</v>
      </c>
      <c r="B224" s="113">
        <v>115</v>
      </c>
      <c r="C224" s="112" t="s">
        <v>122</v>
      </c>
      <c r="D224" s="112" t="s">
        <v>117</v>
      </c>
      <c r="E224" s="113" t="s">
        <v>677</v>
      </c>
      <c r="F224" s="112" t="s">
        <v>179</v>
      </c>
      <c r="G224" s="81">
        <f>H224+I224+J224</f>
        <v>144.4</v>
      </c>
      <c r="H224" s="81">
        <v>142.9</v>
      </c>
      <c r="I224" s="81">
        <v>1.5</v>
      </c>
      <c r="J224" s="81"/>
      <c r="K224" s="81">
        <f>L224+M224+N224</f>
        <v>144.4</v>
      </c>
      <c r="L224" s="81">
        <v>142.9</v>
      </c>
      <c r="M224" s="81">
        <v>1.5</v>
      </c>
      <c r="N224" s="81"/>
      <c r="O224" s="81">
        <f>P224+Q224+R224</f>
        <v>144.4</v>
      </c>
      <c r="P224" s="81">
        <v>142.9</v>
      </c>
      <c r="Q224" s="81">
        <v>1.5</v>
      </c>
      <c r="R224" s="81"/>
    </row>
    <row r="225" spans="1:18" ht="18.75">
      <c r="A225" s="111" t="s">
        <v>99</v>
      </c>
      <c r="B225" s="113">
        <v>115</v>
      </c>
      <c r="C225" s="112" t="s">
        <v>122</v>
      </c>
      <c r="D225" s="112" t="s">
        <v>116</v>
      </c>
      <c r="E225" s="113"/>
      <c r="F225" s="112"/>
      <c r="G225" s="81">
        <f>G226</f>
        <v>19628.5</v>
      </c>
      <c r="H225" s="81">
        <f aca="true" t="shared" si="119" ref="H225:R225">H226</f>
        <v>0</v>
      </c>
      <c r="I225" s="81">
        <f t="shared" si="119"/>
        <v>19628.5</v>
      </c>
      <c r="J225" s="81">
        <f t="shared" si="119"/>
        <v>0</v>
      </c>
      <c r="K225" s="81">
        <f t="shared" si="119"/>
        <v>20205.9</v>
      </c>
      <c r="L225" s="81">
        <f t="shared" si="119"/>
        <v>0</v>
      </c>
      <c r="M225" s="81">
        <f t="shared" si="119"/>
        <v>20205.9</v>
      </c>
      <c r="N225" s="81">
        <f t="shared" si="119"/>
        <v>0</v>
      </c>
      <c r="O225" s="81">
        <f t="shared" si="119"/>
        <v>20191.2</v>
      </c>
      <c r="P225" s="81">
        <f t="shared" si="119"/>
        <v>0</v>
      </c>
      <c r="Q225" s="81">
        <f t="shared" si="119"/>
        <v>20191.2</v>
      </c>
      <c r="R225" s="81">
        <f t="shared" si="119"/>
        <v>0</v>
      </c>
    </row>
    <row r="226" spans="1:18" ht="37.5">
      <c r="A226" s="111" t="s">
        <v>461</v>
      </c>
      <c r="B226" s="113">
        <v>115</v>
      </c>
      <c r="C226" s="112" t="s">
        <v>122</v>
      </c>
      <c r="D226" s="112" t="s">
        <v>116</v>
      </c>
      <c r="E226" s="113" t="s">
        <v>266</v>
      </c>
      <c r="F226" s="112"/>
      <c r="G226" s="81">
        <f>G227</f>
        <v>19628.5</v>
      </c>
      <c r="H226" s="81">
        <f aca="true" t="shared" si="120" ref="H226:R226">H227</f>
        <v>0</v>
      </c>
      <c r="I226" s="81">
        <f t="shared" si="120"/>
        <v>19628.5</v>
      </c>
      <c r="J226" s="81">
        <f t="shared" si="120"/>
        <v>0</v>
      </c>
      <c r="K226" s="81">
        <f t="shared" si="120"/>
        <v>20205.9</v>
      </c>
      <c r="L226" s="81">
        <f t="shared" si="120"/>
        <v>0</v>
      </c>
      <c r="M226" s="81">
        <f t="shared" si="120"/>
        <v>20205.9</v>
      </c>
      <c r="N226" s="81">
        <f t="shared" si="120"/>
        <v>0</v>
      </c>
      <c r="O226" s="81">
        <f t="shared" si="120"/>
        <v>20191.2</v>
      </c>
      <c r="P226" s="81">
        <f t="shared" si="120"/>
        <v>0</v>
      </c>
      <c r="Q226" s="81">
        <f t="shared" si="120"/>
        <v>20191.2</v>
      </c>
      <c r="R226" s="81">
        <f t="shared" si="120"/>
        <v>0</v>
      </c>
    </row>
    <row r="227" spans="1:18" ht="24" customHeight="1">
      <c r="A227" s="138" t="s">
        <v>18</v>
      </c>
      <c r="B227" s="113">
        <v>115</v>
      </c>
      <c r="C227" s="112" t="s">
        <v>122</v>
      </c>
      <c r="D227" s="112" t="s">
        <v>116</v>
      </c>
      <c r="E227" s="113" t="s">
        <v>267</v>
      </c>
      <c r="F227" s="112"/>
      <c r="G227" s="81">
        <f>G228+G233</f>
        <v>19628.5</v>
      </c>
      <c r="H227" s="81">
        <f aca="true" t="shared" si="121" ref="H227:R227">H228+H233</f>
        <v>0</v>
      </c>
      <c r="I227" s="81">
        <f t="shared" si="121"/>
        <v>19628.5</v>
      </c>
      <c r="J227" s="81">
        <f t="shared" si="121"/>
        <v>0</v>
      </c>
      <c r="K227" s="81">
        <f t="shared" si="121"/>
        <v>20205.9</v>
      </c>
      <c r="L227" s="81">
        <f t="shared" si="121"/>
        <v>0</v>
      </c>
      <c r="M227" s="81">
        <f t="shared" si="121"/>
        <v>20205.9</v>
      </c>
      <c r="N227" s="81">
        <f t="shared" si="121"/>
        <v>0</v>
      </c>
      <c r="O227" s="81">
        <f t="shared" si="121"/>
        <v>20191.2</v>
      </c>
      <c r="P227" s="81">
        <f t="shared" si="121"/>
        <v>0</v>
      </c>
      <c r="Q227" s="81">
        <f t="shared" si="121"/>
        <v>20191.2</v>
      </c>
      <c r="R227" s="81">
        <f t="shared" si="121"/>
        <v>0</v>
      </c>
    </row>
    <row r="228" spans="1:18" ht="45.75" customHeight="1">
      <c r="A228" s="111" t="s">
        <v>52</v>
      </c>
      <c r="B228" s="113">
        <v>115</v>
      </c>
      <c r="C228" s="112" t="s">
        <v>122</v>
      </c>
      <c r="D228" s="112" t="s">
        <v>116</v>
      </c>
      <c r="E228" s="112" t="s">
        <v>53</v>
      </c>
      <c r="F228" s="112"/>
      <c r="G228" s="81">
        <f>G229+G231</f>
        <v>12928.5</v>
      </c>
      <c r="H228" s="81">
        <f aca="true" t="shared" si="122" ref="H228:R228">H229+H231</f>
        <v>0</v>
      </c>
      <c r="I228" s="81">
        <f t="shared" si="122"/>
        <v>12928.5</v>
      </c>
      <c r="J228" s="81">
        <f t="shared" si="122"/>
        <v>0</v>
      </c>
      <c r="K228" s="81">
        <f t="shared" si="122"/>
        <v>13304</v>
      </c>
      <c r="L228" s="81">
        <f t="shared" si="122"/>
        <v>0</v>
      </c>
      <c r="M228" s="81">
        <f t="shared" si="122"/>
        <v>13304</v>
      </c>
      <c r="N228" s="81">
        <f t="shared" si="122"/>
        <v>0</v>
      </c>
      <c r="O228" s="81">
        <f t="shared" si="122"/>
        <v>13298.7</v>
      </c>
      <c r="P228" s="81">
        <f t="shared" si="122"/>
        <v>0</v>
      </c>
      <c r="Q228" s="81">
        <f t="shared" si="122"/>
        <v>13298.7</v>
      </c>
      <c r="R228" s="81">
        <f t="shared" si="122"/>
        <v>0</v>
      </c>
    </row>
    <row r="229" spans="1:18" ht="18.75">
      <c r="A229" s="111" t="s">
        <v>141</v>
      </c>
      <c r="B229" s="113">
        <v>115</v>
      </c>
      <c r="C229" s="112" t="s">
        <v>122</v>
      </c>
      <c r="D229" s="112" t="s">
        <v>116</v>
      </c>
      <c r="E229" s="112" t="s">
        <v>54</v>
      </c>
      <c r="F229" s="112"/>
      <c r="G229" s="81">
        <f>G230</f>
        <v>6777.1</v>
      </c>
      <c r="H229" s="81">
        <f aca="true" t="shared" si="123" ref="H229:R229">H230</f>
        <v>0</v>
      </c>
      <c r="I229" s="81">
        <f t="shared" si="123"/>
        <v>6777.1</v>
      </c>
      <c r="J229" s="81">
        <f t="shared" si="123"/>
        <v>0</v>
      </c>
      <c r="K229" s="81">
        <f t="shared" si="123"/>
        <v>7116</v>
      </c>
      <c r="L229" s="81">
        <f t="shared" si="123"/>
        <v>0</v>
      </c>
      <c r="M229" s="81">
        <f t="shared" si="123"/>
        <v>7116</v>
      </c>
      <c r="N229" s="81">
        <f t="shared" si="123"/>
        <v>0</v>
      </c>
      <c r="O229" s="81">
        <f t="shared" si="123"/>
        <v>7101.8</v>
      </c>
      <c r="P229" s="81">
        <f t="shared" si="123"/>
        <v>0</v>
      </c>
      <c r="Q229" s="81">
        <f t="shared" si="123"/>
        <v>7101.8</v>
      </c>
      <c r="R229" s="81">
        <f t="shared" si="123"/>
        <v>0</v>
      </c>
    </row>
    <row r="230" spans="1:18" ht="18.75">
      <c r="A230" s="111" t="s">
        <v>180</v>
      </c>
      <c r="B230" s="113">
        <v>115</v>
      </c>
      <c r="C230" s="112" t="s">
        <v>122</v>
      </c>
      <c r="D230" s="112" t="s">
        <v>116</v>
      </c>
      <c r="E230" s="112" t="s">
        <v>54</v>
      </c>
      <c r="F230" s="112" t="s">
        <v>179</v>
      </c>
      <c r="G230" s="81">
        <f>H230+I230+J230</f>
        <v>6777.1</v>
      </c>
      <c r="H230" s="81"/>
      <c r="I230" s="81">
        <v>6777.1</v>
      </c>
      <c r="J230" s="81"/>
      <c r="K230" s="81">
        <f>L230+M230+N230</f>
        <v>7116</v>
      </c>
      <c r="L230" s="81"/>
      <c r="M230" s="81">
        <v>7116</v>
      </c>
      <c r="N230" s="81"/>
      <c r="O230" s="81">
        <f>P230+Q230+R230</f>
        <v>7101.8</v>
      </c>
      <c r="P230" s="91"/>
      <c r="Q230" s="81">
        <v>7101.8</v>
      </c>
      <c r="R230" s="91"/>
    </row>
    <row r="231" spans="1:18" ht="42.75" customHeight="1">
      <c r="A231" s="114" t="s">
        <v>685</v>
      </c>
      <c r="B231" s="113">
        <v>115</v>
      </c>
      <c r="C231" s="112" t="s">
        <v>122</v>
      </c>
      <c r="D231" s="112" t="s">
        <v>116</v>
      </c>
      <c r="E231" s="112" t="s">
        <v>419</v>
      </c>
      <c r="F231" s="112"/>
      <c r="G231" s="81">
        <f>G232</f>
        <v>6151.4</v>
      </c>
      <c r="H231" s="81">
        <f aca="true" t="shared" si="124" ref="H231:R231">H232</f>
        <v>0</v>
      </c>
      <c r="I231" s="81">
        <f t="shared" si="124"/>
        <v>6151.4</v>
      </c>
      <c r="J231" s="81">
        <f t="shared" si="124"/>
        <v>0</v>
      </c>
      <c r="K231" s="81">
        <f t="shared" si="124"/>
        <v>6188</v>
      </c>
      <c r="L231" s="81">
        <f t="shared" si="124"/>
        <v>0</v>
      </c>
      <c r="M231" s="81">
        <f t="shared" si="124"/>
        <v>6188</v>
      </c>
      <c r="N231" s="81">
        <f t="shared" si="124"/>
        <v>0</v>
      </c>
      <c r="O231" s="81">
        <f t="shared" si="124"/>
        <v>6196.9</v>
      </c>
      <c r="P231" s="81">
        <f t="shared" si="124"/>
        <v>0</v>
      </c>
      <c r="Q231" s="81">
        <f t="shared" si="124"/>
        <v>6196.9</v>
      </c>
      <c r="R231" s="81">
        <f t="shared" si="124"/>
        <v>0</v>
      </c>
    </row>
    <row r="232" spans="1:18" ht="18.75">
      <c r="A232" s="111" t="s">
        <v>180</v>
      </c>
      <c r="B232" s="113">
        <v>115</v>
      </c>
      <c r="C232" s="112" t="s">
        <v>122</v>
      </c>
      <c r="D232" s="112" t="s">
        <v>116</v>
      </c>
      <c r="E232" s="112" t="s">
        <v>419</v>
      </c>
      <c r="F232" s="112" t="s">
        <v>179</v>
      </c>
      <c r="G232" s="81">
        <f>H232+I232+J232</f>
        <v>6151.4</v>
      </c>
      <c r="H232" s="81"/>
      <c r="I232" s="81">
        <v>6151.4</v>
      </c>
      <c r="J232" s="81"/>
      <c r="K232" s="81">
        <f>L232+M232+N232</f>
        <v>6188</v>
      </c>
      <c r="L232" s="81"/>
      <c r="M232" s="81">
        <v>6188</v>
      </c>
      <c r="N232" s="81"/>
      <c r="O232" s="81">
        <f>P232+Q232+R232</f>
        <v>6196.9</v>
      </c>
      <c r="P232" s="91"/>
      <c r="Q232" s="90">
        <v>6196.9</v>
      </c>
      <c r="R232" s="91"/>
    </row>
    <row r="233" spans="1:18" ht="63" customHeight="1">
      <c r="A233" s="111" t="s">
        <v>387</v>
      </c>
      <c r="B233" s="113">
        <v>115</v>
      </c>
      <c r="C233" s="112" t="s">
        <v>122</v>
      </c>
      <c r="D233" s="112" t="s">
        <v>116</v>
      </c>
      <c r="E233" s="113" t="s">
        <v>333</v>
      </c>
      <c r="F233" s="112"/>
      <c r="G233" s="81">
        <f>G234+G236</f>
        <v>6700</v>
      </c>
      <c r="H233" s="81">
        <f aca="true" t="shared" si="125" ref="H233:R233">H234+H236</f>
        <v>0</v>
      </c>
      <c r="I233" s="81">
        <f t="shared" si="125"/>
        <v>6700</v>
      </c>
      <c r="J233" s="81">
        <f t="shared" si="125"/>
        <v>0</v>
      </c>
      <c r="K233" s="81">
        <f t="shared" si="125"/>
        <v>6901.9</v>
      </c>
      <c r="L233" s="81">
        <f t="shared" si="125"/>
        <v>0</v>
      </c>
      <c r="M233" s="81">
        <f t="shared" si="125"/>
        <v>6901.9</v>
      </c>
      <c r="N233" s="81">
        <f t="shared" si="125"/>
        <v>0</v>
      </c>
      <c r="O233" s="81">
        <f t="shared" si="125"/>
        <v>6892.5</v>
      </c>
      <c r="P233" s="81">
        <f t="shared" si="125"/>
        <v>0</v>
      </c>
      <c r="Q233" s="81">
        <f t="shared" si="125"/>
        <v>6892.5</v>
      </c>
      <c r="R233" s="81">
        <f t="shared" si="125"/>
        <v>0</v>
      </c>
    </row>
    <row r="234" spans="1:18" ht="18.75">
      <c r="A234" s="111" t="s">
        <v>141</v>
      </c>
      <c r="B234" s="113">
        <v>115</v>
      </c>
      <c r="C234" s="112" t="s">
        <v>122</v>
      </c>
      <c r="D234" s="112" t="s">
        <v>116</v>
      </c>
      <c r="E234" s="112" t="s">
        <v>332</v>
      </c>
      <c r="F234" s="112"/>
      <c r="G234" s="81">
        <f>G235</f>
        <v>4037.5</v>
      </c>
      <c r="H234" s="81">
        <f aca="true" t="shared" si="126" ref="H234:R234">H235</f>
        <v>0</v>
      </c>
      <c r="I234" s="81">
        <f t="shared" si="126"/>
        <v>4037.5</v>
      </c>
      <c r="J234" s="81">
        <f t="shared" si="126"/>
        <v>0</v>
      </c>
      <c r="K234" s="81">
        <f t="shared" si="126"/>
        <v>4239.4</v>
      </c>
      <c r="L234" s="81">
        <f t="shared" si="126"/>
        <v>0</v>
      </c>
      <c r="M234" s="81">
        <f t="shared" si="126"/>
        <v>4239.4</v>
      </c>
      <c r="N234" s="81">
        <f t="shared" si="126"/>
        <v>0</v>
      </c>
      <c r="O234" s="81">
        <f t="shared" si="126"/>
        <v>4230</v>
      </c>
      <c r="P234" s="81">
        <f t="shared" si="126"/>
        <v>0</v>
      </c>
      <c r="Q234" s="81">
        <f t="shared" si="126"/>
        <v>4230</v>
      </c>
      <c r="R234" s="81">
        <f t="shared" si="126"/>
        <v>0</v>
      </c>
    </row>
    <row r="235" spans="1:18" ht="37.5">
      <c r="A235" s="111" t="s">
        <v>86</v>
      </c>
      <c r="B235" s="113">
        <v>115</v>
      </c>
      <c r="C235" s="112" t="s">
        <v>122</v>
      </c>
      <c r="D235" s="112" t="s">
        <v>116</v>
      </c>
      <c r="E235" s="112" t="s">
        <v>332</v>
      </c>
      <c r="F235" s="112" t="s">
        <v>177</v>
      </c>
      <c r="G235" s="81">
        <f>H235+I235+J235</f>
        <v>4037.5</v>
      </c>
      <c r="H235" s="81"/>
      <c r="I235" s="81">
        <v>4037.5</v>
      </c>
      <c r="J235" s="81"/>
      <c r="K235" s="81">
        <f>L235+M235+N235</f>
        <v>4239.4</v>
      </c>
      <c r="L235" s="81"/>
      <c r="M235" s="81">
        <v>4239.4</v>
      </c>
      <c r="N235" s="81"/>
      <c r="O235" s="81">
        <f>P235+Q235+R235</f>
        <v>4230</v>
      </c>
      <c r="P235" s="85"/>
      <c r="Q235" s="81">
        <v>4230</v>
      </c>
      <c r="R235" s="85"/>
    </row>
    <row r="236" spans="1:18" ht="39.75" customHeight="1">
      <c r="A236" s="114" t="s">
        <v>685</v>
      </c>
      <c r="B236" s="113">
        <v>115</v>
      </c>
      <c r="C236" s="112" t="s">
        <v>122</v>
      </c>
      <c r="D236" s="112" t="s">
        <v>116</v>
      </c>
      <c r="E236" s="112" t="s">
        <v>543</v>
      </c>
      <c r="F236" s="112"/>
      <c r="G236" s="81">
        <f>G237</f>
        <v>2662.5</v>
      </c>
      <c r="H236" s="81">
        <f aca="true" t="shared" si="127" ref="H236:R236">H237</f>
        <v>0</v>
      </c>
      <c r="I236" s="81">
        <f t="shared" si="127"/>
        <v>2662.5</v>
      </c>
      <c r="J236" s="81">
        <f t="shared" si="127"/>
        <v>0</v>
      </c>
      <c r="K236" s="81">
        <f t="shared" si="127"/>
        <v>2662.5</v>
      </c>
      <c r="L236" s="81">
        <f t="shared" si="127"/>
        <v>0</v>
      </c>
      <c r="M236" s="81">
        <f t="shared" si="127"/>
        <v>2662.5</v>
      </c>
      <c r="N236" s="81">
        <f t="shared" si="127"/>
        <v>0</v>
      </c>
      <c r="O236" s="81">
        <f t="shared" si="127"/>
        <v>2662.5</v>
      </c>
      <c r="P236" s="81">
        <f t="shared" si="127"/>
        <v>0</v>
      </c>
      <c r="Q236" s="81">
        <f t="shared" si="127"/>
        <v>2662.5</v>
      </c>
      <c r="R236" s="81">
        <f t="shared" si="127"/>
        <v>0</v>
      </c>
    </row>
    <row r="237" spans="1:18" ht="49.5" customHeight="1">
      <c r="A237" s="111" t="s">
        <v>86</v>
      </c>
      <c r="B237" s="113">
        <v>115</v>
      </c>
      <c r="C237" s="112" t="s">
        <v>122</v>
      </c>
      <c r="D237" s="112" t="s">
        <v>116</v>
      </c>
      <c r="E237" s="112" t="s">
        <v>543</v>
      </c>
      <c r="F237" s="112" t="s">
        <v>177</v>
      </c>
      <c r="G237" s="81">
        <f>H237+I237+J237</f>
        <v>2662.5</v>
      </c>
      <c r="H237" s="81"/>
      <c r="I237" s="81">
        <v>2662.5</v>
      </c>
      <c r="J237" s="81"/>
      <c r="K237" s="81">
        <f>L237+M237+N237</f>
        <v>2662.5</v>
      </c>
      <c r="L237" s="81"/>
      <c r="M237" s="81">
        <v>2662.5</v>
      </c>
      <c r="N237" s="81"/>
      <c r="O237" s="81">
        <f>P237+Q237+R237</f>
        <v>2662.5</v>
      </c>
      <c r="P237" s="85"/>
      <c r="Q237" s="81">
        <v>2662.5</v>
      </c>
      <c r="R237" s="85"/>
    </row>
    <row r="238" spans="1:18" ht="18.75">
      <c r="A238" s="111" t="s">
        <v>100</v>
      </c>
      <c r="B238" s="113">
        <v>115</v>
      </c>
      <c r="C238" s="112" t="s">
        <v>122</v>
      </c>
      <c r="D238" s="112" t="s">
        <v>122</v>
      </c>
      <c r="E238" s="112"/>
      <c r="F238" s="112"/>
      <c r="G238" s="81">
        <f>G239+G250</f>
        <v>1394.9</v>
      </c>
      <c r="H238" s="81">
        <f aca="true" t="shared" si="128" ref="H238:R238">H239+H250</f>
        <v>0</v>
      </c>
      <c r="I238" s="81">
        <f t="shared" si="128"/>
        <v>1394.9</v>
      </c>
      <c r="J238" s="81">
        <f t="shared" si="128"/>
        <v>0</v>
      </c>
      <c r="K238" s="81">
        <f t="shared" si="128"/>
        <v>1394.9</v>
      </c>
      <c r="L238" s="81">
        <f t="shared" si="128"/>
        <v>0</v>
      </c>
      <c r="M238" s="81">
        <f>M239+M250</f>
        <v>1394.9</v>
      </c>
      <c r="N238" s="81">
        <f t="shared" si="128"/>
        <v>0</v>
      </c>
      <c r="O238" s="81">
        <f t="shared" si="128"/>
        <v>1394.9</v>
      </c>
      <c r="P238" s="81">
        <f t="shared" si="128"/>
        <v>0</v>
      </c>
      <c r="Q238" s="81">
        <f t="shared" si="128"/>
        <v>1394.9</v>
      </c>
      <c r="R238" s="81">
        <f t="shared" si="128"/>
        <v>0</v>
      </c>
    </row>
    <row r="239" spans="1:18" ht="41.25" customHeight="1">
      <c r="A239" s="111" t="s">
        <v>475</v>
      </c>
      <c r="B239" s="113">
        <v>115</v>
      </c>
      <c r="C239" s="112" t="s">
        <v>122</v>
      </c>
      <c r="D239" s="112" t="s">
        <v>122</v>
      </c>
      <c r="E239" s="112" t="s">
        <v>9</v>
      </c>
      <c r="F239" s="112"/>
      <c r="G239" s="81">
        <f>G240</f>
        <v>1193.3</v>
      </c>
      <c r="H239" s="81">
        <f aca="true" t="shared" si="129" ref="H239:R239">H240</f>
        <v>0</v>
      </c>
      <c r="I239" s="81">
        <f t="shared" si="129"/>
        <v>1193.3</v>
      </c>
      <c r="J239" s="81">
        <f t="shared" si="129"/>
        <v>0</v>
      </c>
      <c r="K239" s="81">
        <f t="shared" si="129"/>
        <v>1193.3</v>
      </c>
      <c r="L239" s="81">
        <f t="shared" si="129"/>
        <v>0</v>
      </c>
      <c r="M239" s="81">
        <f t="shared" si="129"/>
        <v>1193.3</v>
      </c>
      <c r="N239" s="81">
        <f t="shared" si="129"/>
        <v>0</v>
      </c>
      <c r="O239" s="81">
        <f t="shared" si="129"/>
        <v>1193.3</v>
      </c>
      <c r="P239" s="81">
        <f t="shared" si="129"/>
        <v>0</v>
      </c>
      <c r="Q239" s="81">
        <f t="shared" si="129"/>
        <v>1193.3</v>
      </c>
      <c r="R239" s="81">
        <f t="shared" si="129"/>
        <v>0</v>
      </c>
    </row>
    <row r="240" spans="1:18" ht="41.25" customHeight="1">
      <c r="A240" s="111" t="s">
        <v>481</v>
      </c>
      <c r="B240" s="113">
        <v>115</v>
      </c>
      <c r="C240" s="112" t="s">
        <v>122</v>
      </c>
      <c r="D240" s="112" t="s">
        <v>122</v>
      </c>
      <c r="E240" s="112" t="s">
        <v>10</v>
      </c>
      <c r="F240" s="112"/>
      <c r="G240" s="81">
        <f>G241+G244+G247</f>
        <v>1193.3</v>
      </c>
      <c r="H240" s="81">
        <f aca="true" t="shared" si="130" ref="H240:R240">H241+H244+H247</f>
        <v>0</v>
      </c>
      <c r="I240" s="81">
        <f t="shared" si="130"/>
        <v>1193.3</v>
      </c>
      <c r="J240" s="81">
        <f t="shared" si="130"/>
        <v>0</v>
      </c>
      <c r="K240" s="81">
        <f t="shared" si="130"/>
        <v>1193.3</v>
      </c>
      <c r="L240" s="81">
        <f t="shared" si="130"/>
        <v>0</v>
      </c>
      <c r="M240" s="81">
        <f t="shared" si="130"/>
        <v>1193.3</v>
      </c>
      <c r="N240" s="81">
        <f t="shared" si="130"/>
        <v>0</v>
      </c>
      <c r="O240" s="81">
        <f t="shared" si="130"/>
        <v>1193.3</v>
      </c>
      <c r="P240" s="81">
        <f t="shared" si="130"/>
        <v>0</v>
      </c>
      <c r="Q240" s="81">
        <f t="shared" si="130"/>
        <v>1193.3</v>
      </c>
      <c r="R240" s="81">
        <f t="shared" si="130"/>
        <v>0</v>
      </c>
    </row>
    <row r="241" spans="1:18" ht="39.75" customHeight="1">
      <c r="A241" s="111" t="s">
        <v>337</v>
      </c>
      <c r="B241" s="113">
        <v>115</v>
      </c>
      <c r="C241" s="112" t="s">
        <v>122</v>
      </c>
      <c r="D241" s="112" t="s">
        <v>122</v>
      </c>
      <c r="E241" s="112" t="s">
        <v>11</v>
      </c>
      <c r="F241" s="112"/>
      <c r="G241" s="81">
        <f>G242</f>
        <v>748.3</v>
      </c>
      <c r="H241" s="81">
        <f aca="true" t="shared" si="131" ref="H241:R242">H242</f>
        <v>0</v>
      </c>
      <c r="I241" s="81">
        <f t="shared" si="131"/>
        <v>748.3</v>
      </c>
      <c r="J241" s="81">
        <f t="shared" si="131"/>
        <v>0</v>
      </c>
      <c r="K241" s="81">
        <f t="shared" si="131"/>
        <v>748.3</v>
      </c>
      <c r="L241" s="81">
        <f t="shared" si="131"/>
        <v>0</v>
      </c>
      <c r="M241" s="81">
        <f t="shared" si="131"/>
        <v>748.3</v>
      </c>
      <c r="N241" s="81">
        <f t="shared" si="131"/>
        <v>0</v>
      </c>
      <c r="O241" s="81">
        <f t="shared" si="131"/>
        <v>748.3</v>
      </c>
      <c r="P241" s="81">
        <f t="shared" si="131"/>
        <v>0</v>
      </c>
      <c r="Q241" s="81">
        <f t="shared" si="131"/>
        <v>748.3</v>
      </c>
      <c r="R241" s="81">
        <f t="shared" si="131"/>
        <v>0</v>
      </c>
    </row>
    <row r="242" spans="1:18" ht="18.75">
      <c r="A242" s="111" t="s">
        <v>39</v>
      </c>
      <c r="B242" s="113">
        <v>115</v>
      </c>
      <c r="C242" s="112" t="s">
        <v>122</v>
      </c>
      <c r="D242" s="112" t="s">
        <v>122</v>
      </c>
      <c r="E242" s="112" t="s">
        <v>38</v>
      </c>
      <c r="F242" s="112"/>
      <c r="G242" s="81">
        <f>G243</f>
        <v>748.3</v>
      </c>
      <c r="H242" s="81">
        <f t="shared" si="131"/>
        <v>0</v>
      </c>
      <c r="I242" s="81">
        <f t="shared" si="131"/>
        <v>748.3</v>
      </c>
      <c r="J242" s="81">
        <f t="shared" si="131"/>
        <v>0</v>
      </c>
      <c r="K242" s="81">
        <f t="shared" si="131"/>
        <v>748.3</v>
      </c>
      <c r="L242" s="81">
        <f t="shared" si="131"/>
        <v>0</v>
      </c>
      <c r="M242" s="81">
        <f t="shared" si="131"/>
        <v>748.3</v>
      </c>
      <c r="N242" s="81">
        <f t="shared" si="131"/>
        <v>0</v>
      </c>
      <c r="O242" s="81">
        <f t="shared" si="131"/>
        <v>748.3</v>
      </c>
      <c r="P242" s="81">
        <f t="shared" si="131"/>
        <v>0</v>
      </c>
      <c r="Q242" s="81">
        <f t="shared" si="131"/>
        <v>748.3</v>
      </c>
      <c r="R242" s="81">
        <f t="shared" si="131"/>
        <v>0</v>
      </c>
    </row>
    <row r="243" spans="1:18" ht="18.75">
      <c r="A243" s="111" t="s">
        <v>180</v>
      </c>
      <c r="B243" s="113">
        <v>115</v>
      </c>
      <c r="C243" s="112" t="s">
        <v>122</v>
      </c>
      <c r="D243" s="112" t="s">
        <v>122</v>
      </c>
      <c r="E243" s="112" t="s">
        <v>38</v>
      </c>
      <c r="F243" s="112" t="s">
        <v>179</v>
      </c>
      <c r="G243" s="81">
        <f>H243+I243+J243</f>
        <v>748.3</v>
      </c>
      <c r="H243" s="81"/>
      <c r="I243" s="81">
        <v>748.3</v>
      </c>
      <c r="J243" s="81"/>
      <c r="K243" s="81">
        <f>L243+M243+N243</f>
        <v>748.3</v>
      </c>
      <c r="L243" s="81"/>
      <c r="M243" s="81">
        <v>748.3</v>
      </c>
      <c r="N243" s="81"/>
      <c r="O243" s="81">
        <f>P243+Q243+R243</f>
        <v>748.3</v>
      </c>
      <c r="P243" s="85"/>
      <c r="Q243" s="81">
        <v>748.3</v>
      </c>
      <c r="R243" s="85"/>
    </row>
    <row r="244" spans="1:18" ht="47.25" customHeight="1">
      <c r="A244" s="111" t="s">
        <v>20</v>
      </c>
      <c r="B244" s="113">
        <v>115</v>
      </c>
      <c r="C244" s="112" t="s">
        <v>122</v>
      </c>
      <c r="D244" s="112" t="s">
        <v>122</v>
      </c>
      <c r="E244" s="112" t="s">
        <v>484</v>
      </c>
      <c r="F244" s="112"/>
      <c r="G244" s="81">
        <f>G245</f>
        <v>410</v>
      </c>
      <c r="H244" s="81">
        <f aca="true" t="shared" si="132" ref="H244:R245">H245</f>
        <v>0</v>
      </c>
      <c r="I244" s="81">
        <f t="shared" si="132"/>
        <v>410</v>
      </c>
      <c r="J244" s="81">
        <f t="shared" si="132"/>
        <v>0</v>
      </c>
      <c r="K244" s="81">
        <f t="shared" si="132"/>
        <v>410</v>
      </c>
      <c r="L244" s="81">
        <f t="shared" si="132"/>
        <v>0</v>
      </c>
      <c r="M244" s="81">
        <f t="shared" si="132"/>
        <v>410</v>
      </c>
      <c r="N244" s="81">
        <f t="shared" si="132"/>
        <v>0</v>
      </c>
      <c r="O244" s="81">
        <f t="shared" si="132"/>
        <v>410</v>
      </c>
      <c r="P244" s="81">
        <f t="shared" si="132"/>
        <v>0</v>
      </c>
      <c r="Q244" s="81">
        <f t="shared" si="132"/>
        <v>410</v>
      </c>
      <c r="R244" s="81">
        <f t="shared" si="132"/>
        <v>0</v>
      </c>
    </row>
    <row r="245" spans="1:18" ht="24" customHeight="1">
      <c r="A245" s="111" t="s">
        <v>39</v>
      </c>
      <c r="B245" s="113">
        <v>115</v>
      </c>
      <c r="C245" s="112" t="s">
        <v>122</v>
      </c>
      <c r="D245" s="112" t="s">
        <v>122</v>
      </c>
      <c r="E245" s="112" t="s">
        <v>485</v>
      </c>
      <c r="F245" s="112"/>
      <c r="G245" s="81">
        <f>G246</f>
        <v>410</v>
      </c>
      <c r="H245" s="81">
        <f t="shared" si="132"/>
        <v>0</v>
      </c>
      <c r="I245" s="81">
        <f t="shared" si="132"/>
        <v>410</v>
      </c>
      <c r="J245" s="81">
        <f t="shared" si="132"/>
        <v>0</v>
      </c>
      <c r="K245" s="81">
        <f t="shared" si="132"/>
        <v>410</v>
      </c>
      <c r="L245" s="81">
        <f t="shared" si="132"/>
        <v>0</v>
      </c>
      <c r="M245" s="81">
        <f t="shared" si="132"/>
        <v>410</v>
      </c>
      <c r="N245" s="81">
        <f t="shared" si="132"/>
        <v>0</v>
      </c>
      <c r="O245" s="81">
        <f t="shared" si="132"/>
        <v>410</v>
      </c>
      <c r="P245" s="81">
        <f t="shared" si="132"/>
        <v>0</v>
      </c>
      <c r="Q245" s="81">
        <f t="shared" si="132"/>
        <v>410</v>
      </c>
      <c r="R245" s="81">
        <f t="shared" si="132"/>
        <v>0</v>
      </c>
    </row>
    <row r="246" spans="1:18" ht="18.75">
      <c r="A246" s="111" t="s">
        <v>180</v>
      </c>
      <c r="B246" s="113">
        <v>115</v>
      </c>
      <c r="C246" s="112" t="s">
        <v>122</v>
      </c>
      <c r="D246" s="112" t="s">
        <v>122</v>
      </c>
      <c r="E246" s="112" t="s">
        <v>485</v>
      </c>
      <c r="F246" s="112" t="s">
        <v>179</v>
      </c>
      <c r="G246" s="81">
        <f>H246+I246+J246</f>
        <v>410</v>
      </c>
      <c r="H246" s="81"/>
      <c r="I246" s="81">
        <v>410</v>
      </c>
      <c r="J246" s="81"/>
      <c r="K246" s="81">
        <f>L246+N246+M246</f>
        <v>410</v>
      </c>
      <c r="L246" s="81"/>
      <c r="M246" s="81">
        <v>410</v>
      </c>
      <c r="N246" s="81"/>
      <c r="O246" s="81">
        <f>P246+R246+Q246</f>
        <v>410</v>
      </c>
      <c r="P246" s="85"/>
      <c r="Q246" s="81">
        <v>410</v>
      </c>
      <c r="R246" s="85"/>
    </row>
    <row r="247" spans="1:18" ht="60.75" customHeight="1">
      <c r="A247" s="111" t="s">
        <v>340</v>
      </c>
      <c r="B247" s="113">
        <v>115</v>
      </c>
      <c r="C247" s="112" t="s">
        <v>122</v>
      </c>
      <c r="D247" s="112" t="s">
        <v>122</v>
      </c>
      <c r="E247" s="112" t="s">
        <v>36</v>
      </c>
      <c r="F247" s="112"/>
      <c r="G247" s="81">
        <f>G248</f>
        <v>35</v>
      </c>
      <c r="H247" s="81">
        <f aca="true" t="shared" si="133" ref="H247:R248">H248</f>
        <v>0</v>
      </c>
      <c r="I247" s="81">
        <f t="shared" si="133"/>
        <v>35</v>
      </c>
      <c r="J247" s="81">
        <f t="shared" si="133"/>
        <v>0</v>
      </c>
      <c r="K247" s="81">
        <f t="shared" si="133"/>
        <v>35</v>
      </c>
      <c r="L247" s="81">
        <f t="shared" si="133"/>
        <v>0</v>
      </c>
      <c r="M247" s="81">
        <f t="shared" si="133"/>
        <v>35</v>
      </c>
      <c r="N247" s="81">
        <f t="shared" si="133"/>
        <v>0</v>
      </c>
      <c r="O247" s="81">
        <f t="shared" si="133"/>
        <v>35</v>
      </c>
      <c r="P247" s="81">
        <f t="shared" si="133"/>
        <v>0</v>
      </c>
      <c r="Q247" s="81">
        <f t="shared" si="133"/>
        <v>35</v>
      </c>
      <c r="R247" s="81">
        <f t="shared" si="133"/>
        <v>0</v>
      </c>
    </row>
    <row r="248" spans="1:18" ht="27" customHeight="1">
      <c r="A248" s="111" t="s">
        <v>39</v>
      </c>
      <c r="B248" s="113">
        <v>115</v>
      </c>
      <c r="C248" s="112" t="s">
        <v>122</v>
      </c>
      <c r="D248" s="112" t="s">
        <v>122</v>
      </c>
      <c r="E248" s="112" t="s">
        <v>37</v>
      </c>
      <c r="F248" s="112"/>
      <c r="G248" s="81">
        <f>G249</f>
        <v>35</v>
      </c>
      <c r="H248" s="81">
        <f t="shared" si="133"/>
        <v>0</v>
      </c>
      <c r="I248" s="81">
        <f t="shared" si="133"/>
        <v>35</v>
      </c>
      <c r="J248" s="81">
        <f t="shared" si="133"/>
        <v>0</v>
      </c>
      <c r="K248" s="81">
        <f t="shared" si="133"/>
        <v>35</v>
      </c>
      <c r="L248" s="81">
        <f t="shared" si="133"/>
        <v>0</v>
      </c>
      <c r="M248" s="81">
        <f t="shared" si="133"/>
        <v>35</v>
      </c>
      <c r="N248" s="81">
        <f t="shared" si="133"/>
        <v>0</v>
      </c>
      <c r="O248" s="81">
        <f t="shared" si="133"/>
        <v>35</v>
      </c>
      <c r="P248" s="81">
        <f t="shared" si="133"/>
        <v>0</v>
      </c>
      <c r="Q248" s="81">
        <f t="shared" si="133"/>
        <v>35</v>
      </c>
      <c r="R248" s="81">
        <f t="shared" si="133"/>
        <v>0</v>
      </c>
    </row>
    <row r="249" spans="1:18" ht="18.75">
      <c r="A249" s="111" t="s">
        <v>180</v>
      </c>
      <c r="B249" s="113">
        <v>115</v>
      </c>
      <c r="C249" s="112" t="s">
        <v>122</v>
      </c>
      <c r="D249" s="112" t="s">
        <v>122</v>
      </c>
      <c r="E249" s="112" t="s">
        <v>486</v>
      </c>
      <c r="F249" s="112" t="s">
        <v>179</v>
      </c>
      <c r="G249" s="81">
        <f>H249+I249+J249</f>
        <v>35</v>
      </c>
      <c r="H249" s="81"/>
      <c r="I249" s="81">
        <v>35</v>
      </c>
      <c r="J249" s="81"/>
      <c r="K249" s="81">
        <f>L249+M249+N249</f>
        <v>35</v>
      </c>
      <c r="L249" s="81"/>
      <c r="M249" s="81">
        <v>35</v>
      </c>
      <c r="N249" s="81"/>
      <c r="O249" s="81">
        <f>P249+Q249+R249</f>
        <v>35</v>
      </c>
      <c r="P249" s="91"/>
      <c r="Q249" s="96">
        <v>35</v>
      </c>
      <c r="R249" s="91"/>
    </row>
    <row r="250" spans="1:18" ht="41.25" customHeight="1">
      <c r="A250" s="111" t="s">
        <v>457</v>
      </c>
      <c r="B250" s="113">
        <v>115</v>
      </c>
      <c r="C250" s="112" t="s">
        <v>122</v>
      </c>
      <c r="D250" s="112" t="s">
        <v>122</v>
      </c>
      <c r="E250" s="112" t="s">
        <v>237</v>
      </c>
      <c r="F250" s="112"/>
      <c r="G250" s="81">
        <f>G251+G254+G257+G260</f>
        <v>201.60000000000002</v>
      </c>
      <c r="H250" s="81">
        <f aca="true" t="shared" si="134" ref="H250:R250">H251+H254+H257+H260</f>
        <v>0</v>
      </c>
      <c r="I250" s="81">
        <f t="shared" si="134"/>
        <v>201.60000000000002</v>
      </c>
      <c r="J250" s="81">
        <f t="shared" si="134"/>
        <v>0</v>
      </c>
      <c r="K250" s="81">
        <f t="shared" si="134"/>
        <v>201.60000000000002</v>
      </c>
      <c r="L250" s="81">
        <f t="shared" si="134"/>
        <v>0</v>
      </c>
      <c r="M250" s="81">
        <f t="shared" si="134"/>
        <v>201.60000000000002</v>
      </c>
      <c r="N250" s="81">
        <f t="shared" si="134"/>
        <v>0</v>
      </c>
      <c r="O250" s="81">
        <f t="shared" si="134"/>
        <v>201.60000000000002</v>
      </c>
      <c r="P250" s="81">
        <f t="shared" si="134"/>
        <v>0</v>
      </c>
      <c r="Q250" s="81">
        <f t="shared" si="134"/>
        <v>201.60000000000002</v>
      </c>
      <c r="R250" s="81">
        <f t="shared" si="134"/>
        <v>0</v>
      </c>
    </row>
    <row r="251" spans="1:18" ht="42" customHeight="1">
      <c r="A251" s="111" t="s">
        <v>238</v>
      </c>
      <c r="B251" s="113">
        <v>115</v>
      </c>
      <c r="C251" s="112" t="s">
        <v>122</v>
      </c>
      <c r="D251" s="112" t="s">
        <v>122</v>
      </c>
      <c r="E251" s="112" t="s">
        <v>459</v>
      </c>
      <c r="F251" s="112"/>
      <c r="G251" s="81">
        <f>G252</f>
        <v>140.8</v>
      </c>
      <c r="H251" s="81">
        <f aca="true" t="shared" si="135" ref="H251:R252">H252</f>
        <v>0</v>
      </c>
      <c r="I251" s="81">
        <f t="shared" si="135"/>
        <v>140.8</v>
      </c>
      <c r="J251" s="81">
        <f t="shared" si="135"/>
        <v>0</v>
      </c>
      <c r="K251" s="81">
        <f t="shared" si="135"/>
        <v>140.8</v>
      </c>
      <c r="L251" s="81">
        <f t="shared" si="135"/>
        <v>0</v>
      </c>
      <c r="M251" s="81">
        <f t="shared" si="135"/>
        <v>140.8</v>
      </c>
      <c r="N251" s="81">
        <f t="shared" si="135"/>
        <v>0</v>
      </c>
      <c r="O251" s="81">
        <f t="shared" si="135"/>
        <v>140.8</v>
      </c>
      <c r="P251" s="81">
        <f t="shared" si="135"/>
        <v>0</v>
      </c>
      <c r="Q251" s="81">
        <f t="shared" si="135"/>
        <v>140.8</v>
      </c>
      <c r="R251" s="81">
        <f t="shared" si="135"/>
        <v>0</v>
      </c>
    </row>
    <row r="252" spans="1:18" ht="21.75" customHeight="1">
      <c r="A252" s="111" t="s">
        <v>169</v>
      </c>
      <c r="B252" s="113">
        <v>115</v>
      </c>
      <c r="C252" s="112" t="s">
        <v>122</v>
      </c>
      <c r="D252" s="112" t="s">
        <v>122</v>
      </c>
      <c r="E252" s="112" t="s">
        <v>460</v>
      </c>
      <c r="F252" s="112"/>
      <c r="G252" s="81">
        <f>G253</f>
        <v>140.8</v>
      </c>
      <c r="H252" s="81">
        <f t="shared" si="135"/>
        <v>0</v>
      </c>
      <c r="I252" s="81">
        <f t="shared" si="135"/>
        <v>140.8</v>
      </c>
      <c r="J252" s="81">
        <f t="shared" si="135"/>
        <v>0</v>
      </c>
      <c r="K252" s="81">
        <f t="shared" si="135"/>
        <v>140.8</v>
      </c>
      <c r="L252" s="81">
        <f t="shared" si="135"/>
        <v>0</v>
      </c>
      <c r="M252" s="81">
        <f t="shared" si="135"/>
        <v>140.8</v>
      </c>
      <c r="N252" s="81">
        <f t="shared" si="135"/>
        <v>0</v>
      </c>
      <c r="O252" s="81">
        <f t="shared" si="135"/>
        <v>140.8</v>
      </c>
      <c r="P252" s="81">
        <f t="shared" si="135"/>
        <v>0</v>
      </c>
      <c r="Q252" s="81">
        <f t="shared" si="135"/>
        <v>140.8</v>
      </c>
      <c r="R252" s="81">
        <f t="shared" si="135"/>
        <v>0</v>
      </c>
    </row>
    <row r="253" spans="1:18" ht="18.75">
      <c r="A253" s="111" t="s">
        <v>180</v>
      </c>
      <c r="B253" s="113">
        <v>115</v>
      </c>
      <c r="C253" s="112" t="s">
        <v>122</v>
      </c>
      <c r="D253" s="112" t="s">
        <v>122</v>
      </c>
      <c r="E253" s="112" t="s">
        <v>460</v>
      </c>
      <c r="F253" s="112" t="s">
        <v>179</v>
      </c>
      <c r="G253" s="81">
        <f>H253+I253+J253</f>
        <v>140.8</v>
      </c>
      <c r="H253" s="81"/>
      <c r="I253" s="81">
        <v>140.8</v>
      </c>
      <c r="J253" s="81"/>
      <c r="K253" s="81">
        <f>L253+M253+N253</f>
        <v>140.8</v>
      </c>
      <c r="L253" s="81"/>
      <c r="M253" s="81">
        <v>140.8</v>
      </c>
      <c r="N253" s="81"/>
      <c r="O253" s="81">
        <f>P253+Q253+R253</f>
        <v>140.8</v>
      </c>
      <c r="P253" s="81"/>
      <c r="Q253" s="81">
        <v>140.8</v>
      </c>
      <c r="R253" s="81"/>
    </row>
    <row r="254" spans="1:18" ht="48" customHeight="1">
      <c r="A254" s="111" t="s">
        <v>458</v>
      </c>
      <c r="B254" s="113">
        <v>115</v>
      </c>
      <c r="C254" s="112" t="s">
        <v>122</v>
      </c>
      <c r="D254" s="112" t="s">
        <v>122</v>
      </c>
      <c r="E254" s="112" t="s">
        <v>239</v>
      </c>
      <c r="F254" s="112"/>
      <c r="G254" s="81">
        <f>G255</f>
        <v>3.6</v>
      </c>
      <c r="H254" s="81">
        <f aca="true" t="shared" si="136" ref="H254:R255">H255</f>
        <v>0</v>
      </c>
      <c r="I254" s="81">
        <f t="shared" si="136"/>
        <v>3.6</v>
      </c>
      <c r="J254" s="81">
        <f t="shared" si="136"/>
        <v>0</v>
      </c>
      <c r="K254" s="81">
        <f t="shared" si="136"/>
        <v>3.6</v>
      </c>
      <c r="L254" s="81">
        <f t="shared" si="136"/>
        <v>0</v>
      </c>
      <c r="M254" s="81">
        <f t="shared" si="136"/>
        <v>3.6</v>
      </c>
      <c r="N254" s="81">
        <f t="shared" si="136"/>
        <v>0</v>
      </c>
      <c r="O254" s="81">
        <f t="shared" si="136"/>
        <v>3.6</v>
      </c>
      <c r="P254" s="81">
        <f t="shared" si="136"/>
        <v>0</v>
      </c>
      <c r="Q254" s="81">
        <f t="shared" si="136"/>
        <v>3.6</v>
      </c>
      <c r="R254" s="81">
        <f t="shared" si="136"/>
        <v>0</v>
      </c>
    </row>
    <row r="255" spans="1:18" ht="30.75" customHeight="1">
      <c r="A255" s="111" t="s">
        <v>169</v>
      </c>
      <c r="B255" s="113">
        <v>115</v>
      </c>
      <c r="C255" s="112" t="s">
        <v>122</v>
      </c>
      <c r="D255" s="112" t="s">
        <v>122</v>
      </c>
      <c r="E255" s="112" t="s">
        <v>240</v>
      </c>
      <c r="F255" s="112"/>
      <c r="G255" s="81">
        <f>G256</f>
        <v>3.6</v>
      </c>
      <c r="H255" s="81">
        <f t="shared" si="136"/>
        <v>0</v>
      </c>
      <c r="I255" s="81">
        <f t="shared" si="136"/>
        <v>3.6</v>
      </c>
      <c r="J255" s="81">
        <f t="shared" si="136"/>
        <v>0</v>
      </c>
      <c r="K255" s="81">
        <f t="shared" si="136"/>
        <v>3.6</v>
      </c>
      <c r="L255" s="81">
        <f t="shared" si="136"/>
        <v>0</v>
      </c>
      <c r="M255" s="81">
        <f t="shared" si="136"/>
        <v>3.6</v>
      </c>
      <c r="N255" s="81">
        <f t="shared" si="136"/>
        <v>0</v>
      </c>
      <c r="O255" s="81">
        <f t="shared" si="136"/>
        <v>3.6</v>
      </c>
      <c r="P255" s="81">
        <f t="shared" si="136"/>
        <v>0</v>
      </c>
      <c r="Q255" s="81">
        <f t="shared" si="136"/>
        <v>3.6</v>
      </c>
      <c r="R255" s="81">
        <f t="shared" si="136"/>
        <v>0</v>
      </c>
    </row>
    <row r="256" spans="1:18" ht="18.75">
      <c r="A256" s="111" t="s">
        <v>180</v>
      </c>
      <c r="B256" s="113">
        <v>115</v>
      </c>
      <c r="C256" s="112" t="s">
        <v>122</v>
      </c>
      <c r="D256" s="112" t="s">
        <v>122</v>
      </c>
      <c r="E256" s="112" t="s">
        <v>240</v>
      </c>
      <c r="F256" s="112" t="s">
        <v>179</v>
      </c>
      <c r="G256" s="81">
        <f>H256+I256+J256</f>
        <v>3.6</v>
      </c>
      <c r="H256" s="81"/>
      <c r="I256" s="81">
        <v>3.6</v>
      </c>
      <c r="J256" s="81"/>
      <c r="K256" s="81">
        <f>L256+N256+M256</f>
        <v>3.6</v>
      </c>
      <c r="L256" s="81"/>
      <c r="M256" s="81">
        <v>3.6</v>
      </c>
      <c r="N256" s="81"/>
      <c r="O256" s="81">
        <f>P256+R256+Q256</f>
        <v>3.6</v>
      </c>
      <c r="P256" s="81"/>
      <c r="Q256" s="81">
        <v>3.6</v>
      </c>
      <c r="R256" s="81"/>
    </row>
    <row r="257" spans="1:18" ht="41.25" customHeight="1">
      <c r="A257" s="111" t="s">
        <v>31</v>
      </c>
      <c r="B257" s="113">
        <v>115</v>
      </c>
      <c r="C257" s="112" t="s">
        <v>122</v>
      </c>
      <c r="D257" s="112" t="s">
        <v>122</v>
      </c>
      <c r="E257" s="112" t="s">
        <v>241</v>
      </c>
      <c r="F257" s="112"/>
      <c r="G257" s="81">
        <f>G258</f>
        <v>15</v>
      </c>
      <c r="H257" s="81">
        <f aca="true" t="shared" si="137" ref="H257:R258">H258</f>
        <v>0</v>
      </c>
      <c r="I257" s="81">
        <f t="shared" si="137"/>
        <v>15</v>
      </c>
      <c r="J257" s="81">
        <f t="shared" si="137"/>
        <v>0</v>
      </c>
      <c r="K257" s="81">
        <f t="shared" si="137"/>
        <v>15</v>
      </c>
      <c r="L257" s="81">
        <f t="shared" si="137"/>
        <v>0</v>
      </c>
      <c r="M257" s="81">
        <f t="shared" si="137"/>
        <v>15</v>
      </c>
      <c r="N257" s="81">
        <f t="shared" si="137"/>
        <v>0</v>
      </c>
      <c r="O257" s="81">
        <f t="shared" si="137"/>
        <v>15</v>
      </c>
      <c r="P257" s="81">
        <f t="shared" si="137"/>
        <v>0</v>
      </c>
      <c r="Q257" s="81">
        <f t="shared" si="137"/>
        <v>15</v>
      </c>
      <c r="R257" s="81">
        <f t="shared" si="137"/>
        <v>0</v>
      </c>
    </row>
    <row r="258" spans="1:18" ht="23.25" customHeight="1">
      <c r="A258" s="111" t="s">
        <v>169</v>
      </c>
      <c r="B258" s="113">
        <v>115</v>
      </c>
      <c r="C258" s="112" t="s">
        <v>122</v>
      </c>
      <c r="D258" s="112" t="s">
        <v>122</v>
      </c>
      <c r="E258" s="112" t="s">
        <v>242</v>
      </c>
      <c r="F258" s="112"/>
      <c r="G258" s="81">
        <f>G259</f>
        <v>15</v>
      </c>
      <c r="H258" s="81">
        <f t="shared" si="137"/>
        <v>0</v>
      </c>
      <c r="I258" s="81">
        <f t="shared" si="137"/>
        <v>15</v>
      </c>
      <c r="J258" s="81">
        <f t="shared" si="137"/>
        <v>0</v>
      </c>
      <c r="K258" s="81">
        <f t="shared" si="137"/>
        <v>15</v>
      </c>
      <c r="L258" s="81">
        <f t="shared" si="137"/>
        <v>0</v>
      </c>
      <c r="M258" s="81">
        <f t="shared" si="137"/>
        <v>15</v>
      </c>
      <c r="N258" s="81">
        <f t="shared" si="137"/>
        <v>0</v>
      </c>
      <c r="O258" s="81">
        <f t="shared" si="137"/>
        <v>15</v>
      </c>
      <c r="P258" s="81">
        <f t="shared" si="137"/>
        <v>0</v>
      </c>
      <c r="Q258" s="81">
        <f t="shared" si="137"/>
        <v>15</v>
      </c>
      <c r="R258" s="81">
        <f t="shared" si="137"/>
        <v>0</v>
      </c>
    </row>
    <row r="259" spans="1:18" ht="18.75">
      <c r="A259" s="111" t="s">
        <v>180</v>
      </c>
      <c r="B259" s="113">
        <v>115</v>
      </c>
      <c r="C259" s="112" t="s">
        <v>122</v>
      </c>
      <c r="D259" s="112" t="s">
        <v>122</v>
      </c>
      <c r="E259" s="112" t="s">
        <v>242</v>
      </c>
      <c r="F259" s="112" t="s">
        <v>179</v>
      </c>
      <c r="G259" s="81">
        <f>H259+I259+J259</f>
        <v>15</v>
      </c>
      <c r="H259" s="81"/>
      <c r="I259" s="81">
        <v>15</v>
      </c>
      <c r="J259" s="81"/>
      <c r="K259" s="81">
        <f>L259+M259+N259</f>
        <v>15</v>
      </c>
      <c r="L259" s="81"/>
      <c r="M259" s="81">
        <v>15</v>
      </c>
      <c r="N259" s="81"/>
      <c r="O259" s="81">
        <f>P259+Q259+R259</f>
        <v>15</v>
      </c>
      <c r="P259" s="81"/>
      <c r="Q259" s="81">
        <v>15</v>
      </c>
      <c r="R259" s="81"/>
    </row>
    <row r="260" spans="1:18" ht="41.25" customHeight="1">
      <c r="A260" s="111" t="s">
        <v>245</v>
      </c>
      <c r="B260" s="113">
        <v>115</v>
      </c>
      <c r="C260" s="112" t="s">
        <v>122</v>
      </c>
      <c r="D260" s="112" t="s">
        <v>122</v>
      </c>
      <c r="E260" s="112" t="s">
        <v>243</v>
      </c>
      <c r="F260" s="112"/>
      <c r="G260" s="81">
        <f>G261</f>
        <v>42.2</v>
      </c>
      <c r="H260" s="81">
        <f aca="true" t="shared" si="138" ref="H260:R261">H261</f>
        <v>0</v>
      </c>
      <c r="I260" s="81">
        <f t="shared" si="138"/>
        <v>42.2</v>
      </c>
      <c r="J260" s="81">
        <f t="shared" si="138"/>
        <v>0</v>
      </c>
      <c r="K260" s="81">
        <f t="shared" si="138"/>
        <v>42.2</v>
      </c>
      <c r="L260" s="81">
        <f t="shared" si="138"/>
        <v>0</v>
      </c>
      <c r="M260" s="81">
        <f t="shared" si="138"/>
        <v>42.2</v>
      </c>
      <c r="N260" s="81">
        <f t="shared" si="138"/>
        <v>0</v>
      </c>
      <c r="O260" s="81">
        <f t="shared" si="138"/>
        <v>42.2</v>
      </c>
      <c r="P260" s="81">
        <f t="shared" si="138"/>
        <v>0</v>
      </c>
      <c r="Q260" s="81">
        <f t="shared" si="138"/>
        <v>42.2</v>
      </c>
      <c r="R260" s="81">
        <f t="shared" si="138"/>
        <v>0</v>
      </c>
    </row>
    <row r="261" spans="1:18" ht="24.75" customHeight="1">
      <c r="A261" s="111" t="s">
        <v>169</v>
      </c>
      <c r="B261" s="113">
        <v>115</v>
      </c>
      <c r="C261" s="112" t="s">
        <v>122</v>
      </c>
      <c r="D261" s="112" t="s">
        <v>122</v>
      </c>
      <c r="E261" s="112" t="s">
        <v>244</v>
      </c>
      <c r="F261" s="112"/>
      <c r="G261" s="81">
        <f>G262</f>
        <v>42.2</v>
      </c>
      <c r="H261" s="81">
        <f t="shared" si="138"/>
        <v>0</v>
      </c>
      <c r="I261" s="81">
        <f t="shared" si="138"/>
        <v>42.2</v>
      </c>
      <c r="J261" s="81">
        <f t="shared" si="138"/>
        <v>0</v>
      </c>
      <c r="K261" s="81">
        <f t="shared" si="138"/>
        <v>42.2</v>
      </c>
      <c r="L261" s="81">
        <f t="shared" si="138"/>
        <v>0</v>
      </c>
      <c r="M261" s="81">
        <f t="shared" si="138"/>
        <v>42.2</v>
      </c>
      <c r="N261" s="81">
        <f t="shared" si="138"/>
        <v>0</v>
      </c>
      <c r="O261" s="81">
        <f t="shared" si="138"/>
        <v>42.2</v>
      </c>
      <c r="P261" s="81">
        <f t="shared" si="138"/>
        <v>0</v>
      </c>
      <c r="Q261" s="81">
        <f t="shared" si="138"/>
        <v>42.2</v>
      </c>
      <c r="R261" s="81">
        <f t="shared" si="138"/>
        <v>0</v>
      </c>
    </row>
    <row r="262" spans="1:18" ht="18.75">
      <c r="A262" s="111" t="s">
        <v>180</v>
      </c>
      <c r="B262" s="113">
        <v>115</v>
      </c>
      <c r="C262" s="112" t="s">
        <v>122</v>
      </c>
      <c r="D262" s="112" t="s">
        <v>122</v>
      </c>
      <c r="E262" s="112" t="s">
        <v>244</v>
      </c>
      <c r="F262" s="112" t="s">
        <v>179</v>
      </c>
      <c r="G262" s="81">
        <f>H262+I262+J262</f>
        <v>42.2</v>
      </c>
      <c r="H262" s="81"/>
      <c r="I262" s="81">
        <v>42.2</v>
      </c>
      <c r="J262" s="81"/>
      <c r="K262" s="81">
        <f>L262+M262+N262</f>
        <v>42.2</v>
      </c>
      <c r="L262" s="81"/>
      <c r="M262" s="81">
        <v>42.2</v>
      </c>
      <c r="N262" s="81"/>
      <c r="O262" s="81">
        <f>P262+Q262+R262</f>
        <v>42.2</v>
      </c>
      <c r="P262" s="81"/>
      <c r="Q262" s="81">
        <v>42.2</v>
      </c>
      <c r="R262" s="81"/>
    </row>
    <row r="263" spans="1:18" ht="18.75">
      <c r="A263" s="111" t="s">
        <v>145</v>
      </c>
      <c r="B263" s="113">
        <v>115</v>
      </c>
      <c r="C263" s="112" t="s">
        <v>122</v>
      </c>
      <c r="D263" s="112" t="s">
        <v>118</v>
      </c>
      <c r="E263" s="112"/>
      <c r="F263" s="112"/>
      <c r="G263" s="81">
        <f aca="true" t="shared" si="139" ref="G263:R263">G264+G280</f>
        <v>3967</v>
      </c>
      <c r="H263" s="81">
        <f t="shared" si="139"/>
        <v>27.8</v>
      </c>
      <c r="I263" s="81">
        <f t="shared" si="139"/>
        <v>3939.2</v>
      </c>
      <c r="J263" s="81">
        <f t="shared" si="139"/>
        <v>0</v>
      </c>
      <c r="K263" s="81">
        <f t="shared" si="139"/>
        <v>4028.5</v>
      </c>
      <c r="L263" s="81">
        <f t="shared" si="139"/>
        <v>27.8</v>
      </c>
      <c r="M263" s="81">
        <f t="shared" si="139"/>
        <v>4000.7</v>
      </c>
      <c r="N263" s="81">
        <f t="shared" si="139"/>
        <v>0</v>
      </c>
      <c r="O263" s="81">
        <f t="shared" si="139"/>
        <v>3967</v>
      </c>
      <c r="P263" s="81">
        <f t="shared" si="139"/>
        <v>27.8</v>
      </c>
      <c r="Q263" s="81">
        <f t="shared" si="139"/>
        <v>3939.2</v>
      </c>
      <c r="R263" s="81">
        <f t="shared" si="139"/>
        <v>0</v>
      </c>
    </row>
    <row r="264" spans="1:18" ht="42.75" customHeight="1">
      <c r="A264" s="111" t="s">
        <v>461</v>
      </c>
      <c r="B264" s="113">
        <v>115</v>
      </c>
      <c r="C264" s="112" t="s">
        <v>122</v>
      </c>
      <c r="D264" s="112" t="s">
        <v>118</v>
      </c>
      <c r="E264" s="113" t="s">
        <v>266</v>
      </c>
      <c r="F264" s="112"/>
      <c r="G264" s="81">
        <f aca="true" t="shared" si="140" ref="G264:R264">G265+G272</f>
        <v>3944.5</v>
      </c>
      <c r="H264" s="81">
        <f t="shared" si="140"/>
        <v>27.8</v>
      </c>
      <c r="I264" s="81">
        <f t="shared" si="140"/>
        <v>3916.7</v>
      </c>
      <c r="J264" s="81">
        <f t="shared" si="140"/>
        <v>0</v>
      </c>
      <c r="K264" s="81">
        <f t="shared" si="140"/>
        <v>4006</v>
      </c>
      <c r="L264" s="81">
        <f t="shared" si="140"/>
        <v>27.8</v>
      </c>
      <c r="M264" s="81">
        <f t="shared" si="140"/>
        <v>3978.2</v>
      </c>
      <c r="N264" s="81">
        <f t="shared" si="140"/>
        <v>0</v>
      </c>
      <c r="O264" s="81">
        <f t="shared" si="140"/>
        <v>3944.5</v>
      </c>
      <c r="P264" s="81">
        <f t="shared" si="140"/>
        <v>27.8</v>
      </c>
      <c r="Q264" s="81">
        <f t="shared" si="140"/>
        <v>3916.7</v>
      </c>
      <c r="R264" s="81">
        <f t="shared" si="140"/>
        <v>0</v>
      </c>
    </row>
    <row r="265" spans="1:18" ht="21.75" customHeight="1">
      <c r="A265" s="138" t="s">
        <v>18</v>
      </c>
      <c r="B265" s="113">
        <v>115</v>
      </c>
      <c r="C265" s="112" t="s">
        <v>122</v>
      </c>
      <c r="D265" s="112" t="s">
        <v>118</v>
      </c>
      <c r="E265" s="113" t="s">
        <v>267</v>
      </c>
      <c r="F265" s="112"/>
      <c r="G265" s="81">
        <f>G266+G269</f>
        <v>27.8</v>
      </c>
      <c r="H265" s="81">
        <f aca="true" t="shared" si="141" ref="H265:R265">H266+H269</f>
        <v>27.8</v>
      </c>
      <c r="I265" s="81">
        <f t="shared" si="141"/>
        <v>0</v>
      </c>
      <c r="J265" s="81">
        <f t="shared" si="141"/>
        <v>0</v>
      </c>
      <c r="K265" s="81">
        <f t="shared" si="141"/>
        <v>27.8</v>
      </c>
      <c r="L265" s="81">
        <f t="shared" si="141"/>
        <v>27.8</v>
      </c>
      <c r="M265" s="81">
        <f t="shared" si="141"/>
        <v>0</v>
      </c>
      <c r="N265" s="81">
        <f t="shared" si="141"/>
        <v>0</v>
      </c>
      <c r="O265" s="81">
        <f t="shared" si="141"/>
        <v>27.8</v>
      </c>
      <c r="P265" s="81">
        <f t="shared" si="141"/>
        <v>27.8</v>
      </c>
      <c r="Q265" s="81">
        <f t="shared" si="141"/>
        <v>0</v>
      </c>
      <c r="R265" s="81">
        <f t="shared" si="141"/>
        <v>0</v>
      </c>
    </row>
    <row r="266" spans="1:18" ht="64.5" customHeight="1">
      <c r="A266" s="138" t="s">
        <v>274</v>
      </c>
      <c r="B266" s="113">
        <v>115</v>
      </c>
      <c r="C266" s="112" t="s">
        <v>122</v>
      </c>
      <c r="D266" s="112" t="s">
        <v>118</v>
      </c>
      <c r="E266" s="113" t="s">
        <v>48</v>
      </c>
      <c r="F266" s="112"/>
      <c r="G266" s="81">
        <f>G267</f>
        <v>7.8</v>
      </c>
      <c r="H266" s="81">
        <f aca="true" t="shared" si="142" ref="H266:R267">H267</f>
        <v>7.8</v>
      </c>
      <c r="I266" s="81">
        <f t="shared" si="142"/>
        <v>0</v>
      </c>
      <c r="J266" s="81">
        <f t="shared" si="142"/>
        <v>0</v>
      </c>
      <c r="K266" s="81">
        <f t="shared" si="142"/>
        <v>7.8</v>
      </c>
      <c r="L266" s="81">
        <f t="shared" si="142"/>
        <v>7.8</v>
      </c>
      <c r="M266" s="81">
        <f t="shared" si="142"/>
        <v>0</v>
      </c>
      <c r="N266" s="81">
        <f t="shared" si="142"/>
        <v>0</v>
      </c>
      <c r="O266" s="81">
        <f t="shared" si="142"/>
        <v>7.8</v>
      </c>
      <c r="P266" s="81">
        <f t="shared" si="142"/>
        <v>7.8</v>
      </c>
      <c r="Q266" s="81">
        <f t="shared" si="142"/>
        <v>0</v>
      </c>
      <c r="R266" s="81">
        <f t="shared" si="142"/>
        <v>0</v>
      </c>
    </row>
    <row r="267" spans="1:18" ht="72" customHeight="1">
      <c r="A267" s="111" t="s">
        <v>92</v>
      </c>
      <c r="B267" s="113">
        <v>115</v>
      </c>
      <c r="C267" s="112" t="s">
        <v>122</v>
      </c>
      <c r="D267" s="112" t="s">
        <v>118</v>
      </c>
      <c r="E267" s="113" t="s">
        <v>49</v>
      </c>
      <c r="F267" s="112"/>
      <c r="G267" s="81">
        <f>G268</f>
        <v>7.8</v>
      </c>
      <c r="H267" s="81">
        <f t="shared" si="142"/>
        <v>7.8</v>
      </c>
      <c r="I267" s="81">
        <f t="shared" si="142"/>
        <v>0</v>
      </c>
      <c r="J267" s="81">
        <f t="shared" si="142"/>
        <v>0</v>
      </c>
      <c r="K267" s="81">
        <f t="shared" si="142"/>
        <v>7.8</v>
      </c>
      <c r="L267" s="81">
        <f t="shared" si="142"/>
        <v>7.8</v>
      </c>
      <c r="M267" s="81">
        <f t="shared" si="142"/>
        <v>0</v>
      </c>
      <c r="N267" s="81">
        <f t="shared" si="142"/>
        <v>0</v>
      </c>
      <c r="O267" s="81">
        <f t="shared" si="142"/>
        <v>7.8</v>
      </c>
      <c r="P267" s="81">
        <f t="shared" si="142"/>
        <v>7.8</v>
      </c>
      <c r="Q267" s="81">
        <f t="shared" si="142"/>
        <v>0</v>
      </c>
      <c r="R267" s="81">
        <f t="shared" si="142"/>
        <v>0</v>
      </c>
    </row>
    <row r="268" spans="1:18" ht="27" customHeight="1">
      <c r="A268" s="111" t="s">
        <v>210</v>
      </c>
      <c r="B268" s="113">
        <v>115</v>
      </c>
      <c r="C268" s="112" t="s">
        <v>122</v>
      </c>
      <c r="D268" s="112" t="s">
        <v>118</v>
      </c>
      <c r="E268" s="113" t="s">
        <v>49</v>
      </c>
      <c r="F268" s="112" t="s">
        <v>209</v>
      </c>
      <c r="G268" s="81">
        <f>H268+I268+J268</f>
        <v>7.8</v>
      </c>
      <c r="H268" s="81">
        <v>7.8</v>
      </c>
      <c r="I268" s="81"/>
      <c r="J268" s="81"/>
      <c r="K268" s="81">
        <f>L268+M268+N268</f>
        <v>7.8</v>
      </c>
      <c r="L268" s="81">
        <v>7.8</v>
      </c>
      <c r="M268" s="81"/>
      <c r="N268" s="81"/>
      <c r="O268" s="81">
        <f>P268+Q268+R268</f>
        <v>7.8</v>
      </c>
      <c r="P268" s="90">
        <v>7.8</v>
      </c>
      <c r="Q268" s="91"/>
      <c r="R268" s="91"/>
    </row>
    <row r="269" spans="1:18" ht="49.5" customHeight="1">
      <c r="A269" s="111" t="s">
        <v>334</v>
      </c>
      <c r="B269" s="113">
        <v>115</v>
      </c>
      <c r="C269" s="112" t="s">
        <v>122</v>
      </c>
      <c r="D269" s="112" t="s">
        <v>118</v>
      </c>
      <c r="E269" s="113" t="s">
        <v>271</v>
      </c>
      <c r="F269" s="112"/>
      <c r="G269" s="81">
        <f>G270</f>
        <v>20</v>
      </c>
      <c r="H269" s="81">
        <f aca="true" t="shared" si="143" ref="H269:R270">H270</f>
        <v>20</v>
      </c>
      <c r="I269" s="81">
        <f t="shared" si="143"/>
        <v>0</v>
      </c>
      <c r="J269" s="81">
        <f t="shared" si="143"/>
        <v>0</v>
      </c>
      <c r="K269" s="81">
        <f t="shared" si="143"/>
        <v>20</v>
      </c>
      <c r="L269" s="81">
        <f>L270</f>
        <v>20</v>
      </c>
      <c r="M269" s="81">
        <f t="shared" si="143"/>
        <v>0</v>
      </c>
      <c r="N269" s="81">
        <f t="shared" si="143"/>
        <v>0</v>
      </c>
      <c r="O269" s="81">
        <f t="shared" si="143"/>
        <v>20</v>
      </c>
      <c r="P269" s="81">
        <f t="shared" si="143"/>
        <v>20</v>
      </c>
      <c r="Q269" s="81">
        <f t="shared" si="143"/>
        <v>0</v>
      </c>
      <c r="R269" s="81">
        <f t="shared" si="143"/>
        <v>0</v>
      </c>
    </row>
    <row r="270" spans="1:18" ht="70.5" customHeight="1">
      <c r="A270" s="111" t="s">
        <v>92</v>
      </c>
      <c r="B270" s="113">
        <v>115</v>
      </c>
      <c r="C270" s="112" t="s">
        <v>122</v>
      </c>
      <c r="D270" s="112" t="s">
        <v>118</v>
      </c>
      <c r="E270" s="113" t="s">
        <v>51</v>
      </c>
      <c r="F270" s="112"/>
      <c r="G270" s="81">
        <f>G271</f>
        <v>20</v>
      </c>
      <c r="H270" s="81">
        <f t="shared" si="143"/>
        <v>20</v>
      </c>
      <c r="I270" s="81">
        <f t="shared" si="143"/>
        <v>0</v>
      </c>
      <c r="J270" s="81">
        <f t="shared" si="143"/>
        <v>0</v>
      </c>
      <c r="K270" s="81">
        <f t="shared" si="143"/>
        <v>20</v>
      </c>
      <c r="L270" s="81">
        <f t="shared" si="143"/>
        <v>20</v>
      </c>
      <c r="M270" s="81">
        <f t="shared" si="143"/>
        <v>0</v>
      </c>
      <c r="N270" s="81">
        <f t="shared" si="143"/>
        <v>0</v>
      </c>
      <c r="O270" s="81">
        <f t="shared" si="143"/>
        <v>20</v>
      </c>
      <c r="P270" s="81">
        <f t="shared" si="143"/>
        <v>20</v>
      </c>
      <c r="Q270" s="81">
        <f t="shared" si="143"/>
        <v>0</v>
      </c>
      <c r="R270" s="81">
        <f t="shared" si="143"/>
        <v>0</v>
      </c>
    </row>
    <row r="271" spans="1:18" ht="30" customHeight="1">
      <c r="A271" s="111" t="s">
        <v>210</v>
      </c>
      <c r="B271" s="113">
        <v>115</v>
      </c>
      <c r="C271" s="112" t="s">
        <v>122</v>
      </c>
      <c r="D271" s="112" t="s">
        <v>118</v>
      </c>
      <c r="E271" s="113" t="s">
        <v>51</v>
      </c>
      <c r="F271" s="112" t="s">
        <v>209</v>
      </c>
      <c r="G271" s="81">
        <f>H271+I271+J271</f>
        <v>20</v>
      </c>
      <c r="H271" s="81">
        <v>20</v>
      </c>
      <c r="I271" s="81"/>
      <c r="J271" s="81"/>
      <c r="K271" s="81">
        <f>L271+M271+N271</f>
        <v>20</v>
      </c>
      <c r="L271" s="81">
        <v>20</v>
      </c>
      <c r="M271" s="81"/>
      <c r="N271" s="81"/>
      <c r="O271" s="81">
        <f>P271+Q271+R271</f>
        <v>20</v>
      </c>
      <c r="P271" s="81">
        <v>20</v>
      </c>
      <c r="Q271" s="81"/>
      <c r="R271" s="81"/>
    </row>
    <row r="272" spans="1:18" ht="27.75" customHeight="1">
      <c r="A272" s="144" t="s">
        <v>29</v>
      </c>
      <c r="B272" s="113">
        <v>115</v>
      </c>
      <c r="C272" s="112" t="s">
        <v>122</v>
      </c>
      <c r="D272" s="112" t="s">
        <v>118</v>
      </c>
      <c r="E272" s="112" t="s">
        <v>74</v>
      </c>
      <c r="F272" s="112"/>
      <c r="G272" s="81">
        <f>G273</f>
        <v>3916.7</v>
      </c>
      <c r="H272" s="81">
        <f aca="true" t="shared" si="144" ref="H272:R272">H273</f>
        <v>0</v>
      </c>
      <c r="I272" s="81">
        <f t="shared" si="144"/>
        <v>3916.7</v>
      </c>
      <c r="J272" s="81">
        <f t="shared" si="144"/>
        <v>0</v>
      </c>
      <c r="K272" s="81">
        <f t="shared" si="144"/>
        <v>3978.2</v>
      </c>
      <c r="L272" s="81">
        <f t="shared" si="144"/>
        <v>0</v>
      </c>
      <c r="M272" s="81">
        <f t="shared" si="144"/>
        <v>3978.2</v>
      </c>
      <c r="N272" s="81">
        <f t="shared" si="144"/>
        <v>0</v>
      </c>
      <c r="O272" s="81">
        <f t="shared" si="144"/>
        <v>3916.7</v>
      </c>
      <c r="P272" s="81">
        <f t="shared" si="144"/>
        <v>0</v>
      </c>
      <c r="Q272" s="81">
        <f t="shared" si="144"/>
        <v>3916.7</v>
      </c>
      <c r="R272" s="81">
        <f t="shared" si="144"/>
        <v>0</v>
      </c>
    </row>
    <row r="273" spans="1:18" ht="48.75" customHeight="1">
      <c r="A273" s="111" t="s">
        <v>315</v>
      </c>
      <c r="B273" s="113">
        <v>115</v>
      </c>
      <c r="C273" s="112" t="s">
        <v>122</v>
      </c>
      <c r="D273" s="112" t="s">
        <v>118</v>
      </c>
      <c r="E273" s="112" t="s">
        <v>104</v>
      </c>
      <c r="F273" s="112"/>
      <c r="G273" s="81">
        <f>G274+G278</f>
        <v>3916.7</v>
      </c>
      <c r="H273" s="81">
        <f aca="true" t="shared" si="145" ref="H273:R273">H274+H278</f>
        <v>0</v>
      </c>
      <c r="I273" s="81">
        <f t="shared" si="145"/>
        <v>3916.7</v>
      </c>
      <c r="J273" s="81">
        <f t="shared" si="145"/>
        <v>0</v>
      </c>
      <c r="K273" s="81">
        <f t="shared" si="145"/>
        <v>3978.2</v>
      </c>
      <c r="L273" s="81">
        <f t="shared" si="145"/>
        <v>0</v>
      </c>
      <c r="M273" s="81">
        <f t="shared" si="145"/>
        <v>3978.2</v>
      </c>
      <c r="N273" s="81">
        <f t="shared" si="145"/>
        <v>0</v>
      </c>
      <c r="O273" s="81">
        <f t="shared" si="145"/>
        <v>3916.7</v>
      </c>
      <c r="P273" s="81">
        <f t="shared" si="145"/>
        <v>0</v>
      </c>
      <c r="Q273" s="81">
        <f t="shared" si="145"/>
        <v>3916.7</v>
      </c>
      <c r="R273" s="81">
        <f t="shared" si="145"/>
        <v>0</v>
      </c>
    </row>
    <row r="274" spans="1:18" ht="30" customHeight="1">
      <c r="A274" s="111" t="s">
        <v>178</v>
      </c>
      <c r="B274" s="113">
        <v>115</v>
      </c>
      <c r="C274" s="112" t="s">
        <v>122</v>
      </c>
      <c r="D274" s="112" t="s">
        <v>118</v>
      </c>
      <c r="E274" s="112" t="s">
        <v>105</v>
      </c>
      <c r="F274" s="112"/>
      <c r="G274" s="81">
        <f>G275+G276+G277</f>
        <v>2903.5</v>
      </c>
      <c r="H274" s="81">
        <f aca="true" t="shared" si="146" ref="H274:R274">H275+H276+H277</f>
        <v>0</v>
      </c>
      <c r="I274" s="81">
        <f t="shared" si="146"/>
        <v>2903.5</v>
      </c>
      <c r="J274" s="81">
        <f t="shared" si="146"/>
        <v>0</v>
      </c>
      <c r="K274" s="81">
        <f t="shared" si="146"/>
        <v>2981.9</v>
      </c>
      <c r="L274" s="81">
        <f t="shared" si="146"/>
        <v>0</v>
      </c>
      <c r="M274" s="81">
        <f t="shared" si="146"/>
        <v>2981.9</v>
      </c>
      <c r="N274" s="81">
        <f t="shared" si="146"/>
        <v>0</v>
      </c>
      <c r="O274" s="81">
        <f t="shared" si="146"/>
        <v>2920.4</v>
      </c>
      <c r="P274" s="81">
        <f t="shared" si="146"/>
        <v>0</v>
      </c>
      <c r="Q274" s="81">
        <f t="shared" si="146"/>
        <v>2920.4</v>
      </c>
      <c r="R274" s="81">
        <f t="shared" si="146"/>
        <v>0</v>
      </c>
    </row>
    <row r="275" spans="1:18" ht="26.25" customHeight="1">
      <c r="A275" s="111" t="s">
        <v>164</v>
      </c>
      <c r="B275" s="113">
        <v>115</v>
      </c>
      <c r="C275" s="112" t="s">
        <v>122</v>
      </c>
      <c r="D275" s="112" t="s">
        <v>118</v>
      </c>
      <c r="E275" s="112" t="s">
        <v>105</v>
      </c>
      <c r="F275" s="112" t="s">
        <v>165</v>
      </c>
      <c r="G275" s="81">
        <f>H275+I275+J275</f>
        <v>2322.9</v>
      </c>
      <c r="H275" s="81"/>
      <c r="I275" s="81">
        <f>2302.9+20</f>
        <v>2322.9</v>
      </c>
      <c r="J275" s="81"/>
      <c r="K275" s="81">
        <f>L275+M275+N275</f>
        <v>2339.8</v>
      </c>
      <c r="L275" s="81"/>
      <c r="M275" s="81">
        <f>2319.8+20</f>
        <v>2339.8</v>
      </c>
      <c r="N275" s="81"/>
      <c r="O275" s="81">
        <f>P275+Q275+R275</f>
        <v>2339.8</v>
      </c>
      <c r="P275" s="85"/>
      <c r="Q275" s="81">
        <f>2319.8+20</f>
        <v>2339.8</v>
      </c>
      <c r="R275" s="85"/>
    </row>
    <row r="276" spans="1:18" ht="41.25" customHeight="1">
      <c r="A276" s="111" t="s">
        <v>87</v>
      </c>
      <c r="B276" s="113">
        <v>115</v>
      </c>
      <c r="C276" s="112" t="s">
        <v>122</v>
      </c>
      <c r="D276" s="112" t="s">
        <v>118</v>
      </c>
      <c r="E276" s="112" t="s">
        <v>105</v>
      </c>
      <c r="F276" s="112" t="s">
        <v>168</v>
      </c>
      <c r="G276" s="81">
        <f>H276+I276+J276</f>
        <v>570</v>
      </c>
      <c r="H276" s="81"/>
      <c r="I276" s="81">
        <v>570</v>
      </c>
      <c r="J276" s="81"/>
      <c r="K276" s="81">
        <f>L276+M276+N276</f>
        <v>631.5</v>
      </c>
      <c r="L276" s="81"/>
      <c r="M276" s="81">
        <v>631.5</v>
      </c>
      <c r="N276" s="81"/>
      <c r="O276" s="81">
        <f>P276+Q276+R276</f>
        <v>570</v>
      </c>
      <c r="P276" s="85"/>
      <c r="Q276" s="81">
        <v>570</v>
      </c>
      <c r="R276" s="85"/>
    </row>
    <row r="277" spans="1:18" ht="18.75">
      <c r="A277" s="111" t="s">
        <v>166</v>
      </c>
      <c r="B277" s="113">
        <v>115</v>
      </c>
      <c r="C277" s="112" t="s">
        <v>122</v>
      </c>
      <c r="D277" s="112" t="s">
        <v>118</v>
      </c>
      <c r="E277" s="112" t="s">
        <v>105</v>
      </c>
      <c r="F277" s="112" t="s">
        <v>167</v>
      </c>
      <c r="G277" s="81">
        <f>H277+I277+J277</f>
        <v>10.6</v>
      </c>
      <c r="H277" s="81"/>
      <c r="I277" s="81">
        <v>10.6</v>
      </c>
      <c r="J277" s="81"/>
      <c r="K277" s="81">
        <f>L277+M277+N277</f>
        <v>10.6</v>
      </c>
      <c r="L277" s="81"/>
      <c r="M277" s="81">
        <v>10.6</v>
      </c>
      <c r="N277" s="81"/>
      <c r="O277" s="81">
        <f>P277+Q277+R277</f>
        <v>10.6</v>
      </c>
      <c r="P277" s="85"/>
      <c r="Q277" s="81">
        <v>10.6</v>
      </c>
      <c r="R277" s="85"/>
    </row>
    <row r="278" spans="1:18" ht="42.75" customHeight="1">
      <c r="A278" s="114" t="s">
        <v>685</v>
      </c>
      <c r="B278" s="113">
        <v>115</v>
      </c>
      <c r="C278" s="112" t="s">
        <v>122</v>
      </c>
      <c r="D278" s="112" t="s">
        <v>118</v>
      </c>
      <c r="E278" s="112" t="s">
        <v>429</v>
      </c>
      <c r="F278" s="112"/>
      <c r="G278" s="81">
        <f>G279</f>
        <v>1013.2</v>
      </c>
      <c r="H278" s="81">
        <f aca="true" t="shared" si="147" ref="H278:R278">H279</f>
        <v>0</v>
      </c>
      <c r="I278" s="81">
        <f t="shared" si="147"/>
        <v>1013.2</v>
      </c>
      <c r="J278" s="81">
        <f t="shared" si="147"/>
        <v>0</v>
      </c>
      <c r="K278" s="81">
        <f t="shared" si="147"/>
        <v>996.3</v>
      </c>
      <c r="L278" s="81">
        <f t="shared" si="147"/>
        <v>0</v>
      </c>
      <c r="M278" s="81">
        <f t="shared" si="147"/>
        <v>996.3</v>
      </c>
      <c r="N278" s="81">
        <f t="shared" si="147"/>
        <v>0</v>
      </c>
      <c r="O278" s="81">
        <f t="shared" si="147"/>
        <v>996.3</v>
      </c>
      <c r="P278" s="81">
        <f t="shared" si="147"/>
        <v>0</v>
      </c>
      <c r="Q278" s="81">
        <f t="shared" si="147"/>
        <v>996.3</v>
      </c>
      <c r="R278" s="81">
        <f t="shared" si="147"/>
        <v>0</v>
      </c>
    </row>
    <row r="279" spans="1:18" ht="25.5" customHeight="1">
      <c r="A279" s="111" t="s">
        <v>164</v>
      </c>
      <c r="B279" s="137">
        <v>115</v>
      </c>
      <c r="C279" s="112" t="s">
        <v>122</v>
      </c>
      <c r="D279" s="112" t="s">
        <v>118</v>
      </c>
      <c r="E279" s="112" t="s">
        <v>429</v>
      </c>
      <c r="F279" s="112" t="s">
        <v>165</v>
      </c>
      <c r="G279" s="81">
        <f>H279+I279+J279</f>
        <v>1013.2</v>
      </c>
      <c r="H279" s="81"/>
      <c r="I279" s="81">
        <v>1013.2</v>
      </c>
      <c r="J279" s="81"/>
      <c r="K279" s="81">
        <f>L279+M279+N279</f>
        <v>996.3</v>
      </c>
      <c r="L279" s="81"/>
      <c r="M279" s="81">
        <v>996.3</v>
      </c>
      <c r="N279" s="81"/>
      <c r="O279" s="81">
        <f>P279+Q279+R279</f>
        <v>996.3</v>
      </c>
      <c r="P279" s="85"/>
      <c r="Q279" s="81">
        <v>996.3</v>
      </c>
      <c r="R279" s="85"/>
    </row>
    <row r="280" spans="1:18" ht="50.25" customHeight="1">
      <c r="A280" s="111" t="s">
        <v>489</v>
      </c>
      <c r="B280" s="113">
        <v>115</v>
      </c>
      <c r="C280" s="112" t="s">
        <v>122</v>
      </c>
      <c r="D280" s="112" t="s">
        <v>118</v>
      </c>
      <c r="E280" s="112" t="s">
        <v>231</v>
      </c>
      <c r="F280" s="112"/>
      <c r="G280" s="81">
        <f aca="true" t="shared" si="148" ref="G280:R280">G281+G285+G289</f>
        <v>22.5</v>
      </c>
      <c r="H280" s="81">
        <f t="shared" si="148"/>
        <v>0</v>
      </c>
      <c r="I280" s="81">
        <f t="shared" si="148"/>
        <v>22.5</v>
      </c>
      <c r="J280" s="81">
        <f t="shared" si="148"/>
        <v>0</v>
      </c>
      <c r="K280" s="81">
        <f t="shared" si="148"/>
        <v>22.5</v>
      </c>
      <c r="L280" s="81">
        <f t="shared" si="148"/>
        <v>0</v>
      </c>
      <c r="M280" s="81">
        <f t="shared" si="148"/>
        <v>22.5</v>
      </c>
      <c r="N280" s="81">
        <f t="shared" si="148"/>
        <v>0</v>
      </c>
      <c r="O280" s="81">
        <f t="shared" si="148"/>
        <v>22.5</v>
      </c>
      <c r="P280" s="81">
        <f t="shared" si="148"/>
        <v>0</v>
      </c>
      <c r="Q280" s="81">
        <f t="shared" si="148"/>
        <v>22.5</v>
      </c>
      <c r="R280" s="81">
        <f t="shared" si="148"/>
        <v>0</v>
      </c>
    </row>
    <row r="281" spans="1:18" ht="25.5" customHeight="1">
      <c r="A281" s="111" t="s">
        <v>185</v>
      </c>
      <c r="B281" s="113">
        <v>115</v>
      </c>
      <c r="C281" s="112" t="s">
        <v>122</v>
      </c>
      <c r="D281" s="112" t="s">
        <v>118</v>
      </c>
      <c r="E281" s="112" t="s">
        <v>61</v>
      </c>
      <c r="F281" s="112"/>
      <c r="G281" s="81">
        <f aca="true" t="shared" si="149" ref="G281:R283">G282</f>
        <v>5</v>
      </c>
      <c r="H281" s="81">
        <f t="shared" si="149"/>
        <v>0</v>
      </c>
      <c r="I281" s="81">
        <f t="shared" si="149"/>
        <v>5</v>
      </c>
      <c r="J281" s="81">
        <f t="shared" si="149"/>
        <v>0</v>
      </c>
      <c r="K281" s="81">
        <f t="shared" si="149"/>
        <v>5</v>
      </c>
      <c r="L281" s="81">
        <f t="shared" si="149"/>
        <v>0</v>
      </c>
      <c r="M281" s="81">
        <f t="shared" si="149"/>
        <v>5</v>
      </c>
      <c r="N281" s="81">
        <f t="shared" si="149"/>
        <v>0</v>
      </c>
      <c r="O281" s="81">
        <f t="shared" si="149"/>
        <v>5</v>
      </c>
      <c r="P281" s="81">
        <f t="shared" si="149"/>
        <v>0</v>
      </c>
      <c r="Q281" s="81">
        <f t="shared" si="149"/>
        <v>5</v>
      </c>
      <c r="R281" s="81">
        <f t="shared" si="149"/>
        <v>0</v>
      </c>
    </row>
    <row r="282" spans="1:18" ht="45.75" customHeight="1">
      <c r="A282" s="111" t="s">
        <v>379</v>
      </c>
      <c r="B282" s="113">
        <v>115</v>
      </c>
      <c r="C282" s="112" t="s">
        <v>122</v>
      </c>
      <c r="D282" s="112" t="s">
        <v>118</v>
      </c>
      <c r="E282" s="112" t="s">
        <v>378</v>
      </c>
      <c r="F282" s="112"/>
      <c r="G282" s="81">
        <f t="shared" si="149"/>
        <v>5</v>
      </c>
      <c r="H282" s="81">
        <f t="shared" si="149"/>
        <v>0</v>
      </c>
      <c r="I282" s="81">
        <f t="shared" si="149"/>
        <v>5</v>
      </c>
      <c r="J282" s="81">
        <f t="shared" si="149"/>
        <v>0</v>
      </c>
      <c r="K282" s="81">
        <f t="shared" si="149"/>
        <v>5</v>
      </c>
      <c r="L282" s="81">
        <f t="shared" si="149"/>
        <v>0</v>
      </c>
      <c r="M282" s="81">
        <f t="shared" si="149"/>
        <v>5</v>
      </c>
      <c r="N282" s="81">
        <f t="shared" si="149"/>
        <v>0</v>
      </c>
      <c r="O282" s="81">
        <f t="shared" si="149"/>
        <v>5</v>
      </c>
      <c r="P282" s="81">
        <f t="shared" si="149"/>
        <v>0</v>
      </c>
      <c r="Q282" s="81">
        <f t="shared" si="149"/>
        <v>5</v>
      </c>
      <c r="R282" s="81">
        <f t="shared" si="149"/>
        <v>0</v>
      </c>
    </row>
    <row r="283" spans="1:18" ht="34.5" customHeight="1">
      <c r="A283" s="129" t="s">
        <v>314</v>
      </c>
      <c r="B283" s="113">
        <v>115</v>
      </c>
      <c r="C283" s="112" t="s">
        <v>122</v>
      </c>
      <c r="D283" s="112" t="s">
        <v>118</v>
      </c>
      <c r="E283" s="112" t="s">
        <v>542</v>
      </c>
      <c r="F283" s="112"/>
      <c r="G283" s="81">
        <f>G284</f>
        <v>5</v>
      </c>
      <c r="H283" s="81">
        <f t="shared" si="149"/>
        <v>0</v>
      </c>
      <c r="I283" s="81">
        <f t="shared" si="149"/>
        <v>5</v>
      </c>
      <c r="J283" s="81">
        <f t="shared" si="149"/>
        <v>0</v>
      </c>
      <c r="K283" s="81">
        <f t="shared" si="149"/>
        <v>5</v>
      </c>
      <c r="L283" s="81">
        <f t="shared" si="149"/>
        <v>0</v>
      </c>
      <c r="M283" s="81">
        <f t="shared" si="149"/>
        <v>5</v>
      </c>
      <c r="N283" s="81">
        <f t="shared" si="149"/>
        <v>0</v>
      </c>
      <c r="O283" s="81">
        <f t="shared" si="149"/>
        <v>5</v>
      </c>
      <c r="P283" s="81">
        <f t="shared" si="149"/>
        <v>0</v>
      </c>
      <c r="Q283" s="81">
        <f t="shared" si="149"/>
        <v>5</v>
      </c>
      <c r="R283" s="81">
        <f t="shared" si="149"/>
        <v>0</v>
      </c>
    </row>
    <row r="284" spans="1:18" ht="18.75">
      <c r="A284" s="91" t="s">
        <v>180</v>
      </c>
      <c r="B284" s="113">
        <v>115</v>
      </c>
      <c r="C284" s="112" t="s">
        <v>122</v>
      </c>
      <c r="D284" s="112" t="s">
        <v>118</v>
      </c>
      <c r="E284" s="112" t="s">
        <v>542</v>
      </c>
      <c r="F284" s="112" t="s">
        <v>179</v>
      </c>
      <c r="G284" s="81">
        <f>H284+I284+J284</f>
        <v>5</v>
      </c>
      <c r="H284" s="81"/>
      <c r="I284" s="81">
        <v>5</v>
      </c>
      <c r="J284" s="81"/>
      <c r="K284" s="81">
        <f>L284+M284+N284</f>
        <v>5</v>
      </c>
      <c r="L284" s="81"/>
      <c r="M284" s="81">
        <v>5</v>
      </c>
      <c r="N284" s="81"/>
      <c r="O284" s="81">
        <f>P284+Q284+R284</f>
        <v>5</v>
      </c>
      <c r="P284" s="81"/>
      <c r="Q284" s="81">
        <v>5</v>
      </c>
      <c r="R284" s="81"/>
    </row>
    <row r="285" spans="1:18" ht="43.5" customHeight="1">
      <c r="A285" s="111" t="s">
        <v>385</v>
      </c>
      <c r="B285" s="113">
        <v>115</v>
      </c>
      <c r="C285" s="112" t="s">
        <v>122</v>
      </c>
      <c r="D285" s="112" t="s">
        <v>118</v>
      </c>
      <c r="E285" s="112" t="s">
        <v>63</v>
      </c>
      <c r="F285" s="112"/>
      <c r="G285" s="81">
        <f>G286</f>
        <v>4.5</v>
      </c>
      <c r="H285" s="81">
        <f aca="true" t="shared" si="150" ref="H285:Q285">H286</f>
        <v>0</v>
      </c>
      <c r="I285" s="81">
        <f t="shared" si="150"/>
        <v>4.5</v>
      </c>
      <c r="J285" s="81">
        <f t="shared" si="150"/>
        <v>0</v>
      </c>
      <c r="K285" s="81">
        <f t="shared" si="150"/>
        <v>4.5</v>
      </c>
      <c r="L285" s="81">
        <f t="shared" si="150"/>
        <v>0</v>
      </c>
      <c r="M285" s="81">
        <f t="shared" si="150"/>
        <v>4.5</v>
      </c>
      <c r="N285" s="81">
        <f t="shared" si="150"/>
        <v>0</v>
      </c>
      <c r="O285" s="81">
        <f t="shared" si="150"/>
        <v>4.5</v>
      </c>
      <c r="P285" s="81">
        <f t="shared" si="150"/>
        <v>0</v>
      </c>
      <c r="Q285" s="81">
        <f t="shared" si="150"/>
        <v>4.5</v>
      </c>
      <c r="R285" s="81">
        <f>R286</f>
        <v>0</v>
      </c>
    </row>
    <row r="286" spans="1:18" ht="67.5" customHeight="1">
      <c r="A286" s="111" t="s">
        <v>64</v>
      </c>
      <c r="B286" s="113">
        <v>115</v>
      </c>
      <c r="C286" s="112" t="s">
        <v>122</v>
      </c>
      <c r="D286" s="112" t="s">
        <v>118</v>
      </c>
      <c r="E286" s="112" t="s">
        <v>497</v>
      </c>
      <c r="F286" s="112"/>
      <c r="G286" s="81">
        <f>G287</f>
        <v>4.5</v>
      </c>
      <c r="H286" s="81">
        <f aca="true" t="shared" si="151" ref="H286:R287">H287</f>
        <v>0</v>
      </c>
      <c r="I286" s="81">
        <f t="shared" si="151"/>
        <v>4.5</v>
      </c>
      <c r="J286" s="81">
        <f t="shared" si="151"/>
        <v>0</v>
      </c>
      <c r="K286" s="81">
        <f t="shared" si="151"/>
        <v>4.5</v>
      </c>
      <c r="L286" s="81">
        <f t="shared" si="151"/>
        <v>0</v>
      </c>
      <c r="M286" s="81">
        <f t="shared" si="151"/>
        <v>4.5</v>
      </c>
      <c r="N286" s="81">
        <f t="shared" si="151"/>
        <v>0</v>
      </c>
      <c r="O286" s="81">
        <f t="shared" si="151"/>
        <v>4.5</v>
      </c>
      <c r="P286" s="81">
        <f t="shared" si="151"/>
        <v>0</v>
      </c>
      <c r="Q286" s="81">
        <f t="shared" si="151"/>
        <v>4.5</v>
      </c>
      <c r="R286" s="81">
        <f t="shared" si="151"/>
        <v>0</v>
      </c>
    </row>
    <row r="287" spans="1:18" ht="27" customHeight="1">
      <c r="A287" s="111" t="s">
        <v>201</v>
      </c>
      <c r="B287" s="113">
        <v>115</v>
      </c>
      <c r="C287" s="112" t="s">
        <v>122</v>
      </c>
      <c r="D287" s="112" t="s">
        <v>118</v>
      </c>
      <c r="E287" s="112" t="s">
        <v>498</v>
      </c>
      <c r="F287" s="112"/>
      <c r="G287" s="81">
        <f>G288</f>
        <v>4.5</v>
      </c>
      <c r="H287" s="81">
        <f t="shared" si="151"/>
        <v>0</v>
      </c>
      <c r="I287" s="81">
        <f t="shared" si="151"/>
        <v>4.5</v>
      </c>
      <c r="J287" s="81">
        <f t="shared" si="151"/>
        <v>0</v>
      </c>
      <c r="K287" s="81">
        <f t="shared" si="151"/>
        <v>4.5</v>
      </c>
      <c r="L287" s="81">
        <f t="shared" si="151"/>
        <v>0</v>
      </c>
      <c r="M287" s="81">
        <f t="shared" si="151"/>
        <v>4.5</v>
      </c>
      <c r="N287" s="81">
        <f t="shared" si="151"/>
        <v>0</v>
      </c>
      <c r="O287" s="81">
        <f t="shared" si="151"/>
        <v>4.5</v>
      </c>
      <c r="P287" s="81">
        <f t="shared" si="151"/>
        <v>0</v>
      </c>
      <c r="Q287" s="81">
        <f t="shared" si="151"/>
        <v>4.5</v>
      </c>
      <c r="R287" s="81">
        <f t="shared" si="151"/>
        <v>0</v>
      </c>
    </row>
    <row r="288" spans="1:18" ht="24.75" customHeight="1">
      <c r="A288" s="111" t="s">
        <v>180</v>
      </c>
      <c r="B288" s="113">
        <v>115</v>
      </c>
      <c r="C288" s="112" t="s">
        <v>122</v>
      </c>
      <c r="D288" s="112" t="s">
        <v>118</v>
      </c>
      <c r="E288" s="112" t="s">
        <v>498</v>
      </c>
      <c r="F288" s="112" t="s">
        <v>179</v>
      </c>
      <c r="G288" s="81">
        <f>H288+I288+J288</f>
        <v>4.5</v>
      </c>
      <c r="H288" s="81"/>
      <c r="I288" s="81">
        <v>4.5</v>
      </c>
      <c r="J288" s="81"/>
      <c r="K288" s="81">
        <f>L288+M288+N288</f>
        <v>4.5</v>
      </c>
      <c r="L288" s="81"/>
      <c r="M288" s="81">
        <v>4.5</v>
      </c>
      <c r="N288" s="81"/>
      <c r="O288" s="81">
        <f>P288+Q288+R288</f>
        <v>4.5</v>
      </c>
      <c r="P288" s="81"/>
      <c r="Q288" s="81">
        <v>4.5</v>
      </c>
      <c r="R288" s="81"/>
    </row>
    <row r="289" spans="1:18" ht="66.75" customHeight="1">
      <c r="A289" s="111" t="s">
        <v>339</v>
      </c>
      <c r="B289" s="113">
        <v>115</v>
      </c>
      <c r="C289" s="112" t="s">
        <v>122</v>
      </c>
      <c r="D289" s="112" t="s">
        <v>118</v>
      </c>
      <c r="E289" s="112" t="s">
        <v>65</v>
      </c>
      <c r="F289" s="112"/>
      <c r="G289" s="81">
        <f>G290+G293</f>
        <v>13</v>
      </c>
      <c r="H289" s="81">
        <f aca="true" t="shared" si="152" ref="H289:R289">H290+H293</f>
        <v>0</v>
      </c>
      <c r="I289" s="81">
        <f t="shared" si="152"/>
        <v>13</v>
      </c>
      <c r="J289" s="81">
        <f t="shared" si="152"/>
        <v>0</v>
      </c>
      <c r="K289" s="81">
        <f t="shared" si="152"/>
        <v>13</v>
      </c>
      <c r="L289" s="81">
        <f t="shared" si="152"/>
        <v>0</v>
      </c>
      <c r="M289" s="81">
        <f t="shared" si="152"/>
        <v>13</v>
      </c>
      <c r="N289" s="81">
        <f t="shared" si="152"/>
        <v>0</v>
      </c>
      <c r="O289" s="81">
        <f t="shared" si="152"/>
        <v>13</v>
      </c>
      <c r="P289" s="81">
        <f t="shared" si="152"/>
        <v>0</v>
      </c>
      <c r="Q289" s="81">
        <f t="shared" si="152"/>
        <v>13</v>
      </c>
      <c r="R289" s="81">
        <f t="shared" si="152"/>
        <v>0</v>
      </c>
    </row>
    <row r="290" spans="1:18" ht="60" customHeight="1">
      <c r="A290" s="111" t="s">
        <v>313</v>
      </c>
      <c r="B290" s="113">
        <v>115</v>
      </c>
      <c r="C290" s="112" t="s">
        <v>122</v>
      </c>
      <c r="D290" s="112" t="s">
        <v>118</v>
      </c>
      <c r="E290" s="112" t="s">
        <v>311</v>
      </c>
      <c r="F290" s="112"/>
      <c r="G290" s="81">
        <f>G291</f>
        <v>5</v>
      </c>
      <c r="H290" s="81">
        <f aca="true" t="shared" si="153" ref="H290:R291">H291</f>
        <v>0</v>
      </c>
      <c r="I290" s="81">
        <f t="shared" si="153"/>
        <v>5</v>
      </c>
      <c r="J290" s="81">
        <f t="shared" si="153"/>
        <v>0</v>
      </c>
      <c r="K290" s="81">
        <f t="shared" si="153"/>
        <v>5</v>
      </c>
      <c r="L290" s="81">
        <f t="shared" si="153"/>
        <v>0</v>
      </c>
      <c r="M290" s="81">
        <f t="shared" si="153"/>
        <v>5</v>
      </c>
      <c r="N290" s="81">
        <f t="shared" si="153"/>
        <v>0</v>
      </c>
      <c r="O290" s="81">
        <f t="shared" si="153"/>
        <v>5</v>
      </c>
      <c r="P290" s="81">
        <f t="shared" si="153"/>
        <v>0</v>
      </c>
      <c r="Q290" s="81">
        <f t="shared" si="153"/>
        <v>5</v>
      </c>
      <c r="R290" s="81">
        <f t="shared" si="153"/>
        <v>0</v>
      </c>
    </row>
    <row r="291" spans="1:18" ht="18.75">
      <c r="A291" s="111" t="s">
        <v>97</v>
      </c>
      <c r="B291" s="113">
        <v>115</v>
      </c>
      <c r="C291" s="112" t="s">
        <v>122</v>
      </c>
      <c r="D291" s="112" t="s">
        <v>118</v>
      </c>
      <c r="E291" s="112" t="s">
        <v>312</v>
      </c>
      <c r="F291" s="112"/>
      <c r="G291" s="81">
        <f>G292</f>
        <v>5</v>
      </c>
      <c r="H291" s="81">
        <f t="shared" si="153"/>
        <v>0</v>
      </c>
      <c r="I291" s="81">
        <f t="shared" si="153"/>
        <v>5</v>
      </c>
      <c r="J291" s="81">
        <f t="shared" si="153"/>
        <v>0</v>
      </c>
      <c r="K291" s="81">
        <f t="shared" si="153"/>
        <v>5</v>
      </c>
      <c r="L291" s="81">
        <f t="shared" si="153"/>
        <v>0</v>
      </c>
      <c r="M291" s="81">
        <f t="shared" si="153"/>
        <v>5</v>
      </c>
      <c r="N291" s="81">
        <f t="shared" si="153"/>
        <v>0</v>
      </c>
      <c r="O291" s="81">
        <f t="shared" si="153"/>
        <v>5</v>
      </c>
      <c r="P291" s="81">
        <f t="shared" si="153"/>
        <v>0</v>
      </c>
      <c r="Q291" s="81">
        <f t="shared" si="153"/>
        <v>5</v>
      </c>
      <c r="R291" s="81">
        <f t="shared" si="153"/>
        <v>0</v>
      </c>
    </row>
    <row r="292" spans="1:18" ht="18.75">
      <c r="A292" s="111" t="s">
        <v>180</v>
      </c>
      <c r="B292" s="113">
        <v>115</v>
      </c>
      <c r="C292" s="112" t="s">
        <v>122</v>
      </c>
      <c r="D292" s="112" t="s">
        <v>118</v>
      </c>
      <c r="E292" s="112" t="s">
        <v>312</v>
      </c>
      <c r="F292" s="112" t="s">
        <v>179</v>
      </c>
      <c r="G292" s="81">
        <f>H292+I292+J292</f>
        <v>5</v>
      </c>
      <c r="H292" s="81"/>
      <c r="I292" s="81">
        <v>5</v>
      </c>
      <c r="J292" s="81"/>
      <c r="K292" s="81">
        <f>L292+M292+N292</f>
        <v>5</v>
      </c>
      <c r="L292" s="81"/>
      <c r="M292" s="81">
        <v>5</v>
      </c>
      <c r="N292" s="81"/>
      <c r="O292" s="81">
        <f>P292+Q292+R292</f>
        <v>5</v>
      </c>
      <c r="P292" s="91"/>
      <c r="Q292" s="96">
        <v>5</v>
      </c>
      <c r="R292" s="91"/>
    </row>
    <row r="293" spans="1:18" ht="66.75" customHeight="1">
      <c r="A293" s="111" t="s">
        <v>571</v>
      </c>
      <c r="B293" s="113">
        <v>115</v>
      </c>
      <c r="C293" s="112" t="s">
        <v>122</v>
      </c>
      <c r="D293" s="112" t="s">
        <v>118</v>
      </c>
      <c r="E293" s="112" t="s">
        <v>488</v>
      </c>
      <c r="F293" s="112"/>
      <c r="G293" s="81">
        <f>G294</f>
        <v>8</v>
      </c>
      <c r="H293" s="81">
        <f aca="true" t="shared" si="154" ref="H293:R294">H294</f>
        <v>0</v>
      </c>
      <c r="I293" s="81">
        <f t="shared" si="154"/>
        <v>8</v>
      </c>
      <c r="J293" s="81">
        <f t="shared" si="154"/>
        <v>0</v>
      </c>
      <c r="K293" s="81">
        <f t="shared" si="154"/>
        <v>8</v>
      </c>
      <c r="L293" s="81">
        <f t="shared" si="154"/>
        <v>0</v>
      </c>
      <c r="M293" s="81">
        <f t="shared" si="154"/>
        <v>8</v>
      </c>
      <c r="N293" s="81">
        <f t="shared" si="154"/>
        <v>0</v>
      </c>
      <c r="O293" s="81">
        <f t="shared" si="154"/>
        <v>8</v>
      </c>
      <c r="P293" s="81">
        <f t="shared" si="154"/>
        <v>0</v>
      </c>
      <c r="Q293" s="81">
        <f t="shared" si="154"/>
        <v>8</v>
      </c>
      <c r="R293" s="81">
        <f t="shared" si="154"/>
        <v>0</v>
      </c>
    </row>
    <row r="294" spans="1:18" ht="29.25" customHeight="1">
      <c r="A294" s="111" t="s">
        <v>97</v>
      </c>
      <c r="B294" s="113">
        <v>115</v>
      </c>
      <c r="C294" s="112" t="s">
        <v>122</v>
      </c>
      <c r="D294" s="112" t="s">
        <v>118</v>
      </c>
      <c r="E294" s="112" t="s">
        <v>487</v>
      </c>
      <c r="F294" s="112"/>
      <c r="G294" s="81">
        <f>G295</f>
        <v>8</v>
      </c>
      <c r="H294" s="81">
        <f t="shared" si="154"/>
        <v>0</v>
      </c>
      <c r="I294" s="81">
        <f t="shared" si="154"/>
        <v>8</v>
      </c>
      <c r="J294" s="81">
        <f t="shared" si="154"/>
        <v>0</v>
      </c>
      <c r="K294" s="81">
        <f t="shared" si="154"/>
        <v>8</v>
      </c>
      <c r="L294" s="81">
        <f t="shared" si="154"/>
        <v>0</v>
      </c>
      <c r="M294" s="81">
        <f t="shared" si="154"/>
        <v>8</v>
      </c>
      <c r="N294" s="81">
        <f t="shared" si="154"/>
        <v>0</v>
      </c>
      <c r="O294" s="81">
        <f t="shared" si="154"/>
        <v>8</v>
      </c>
      <c r="P294" s="81">
        <f t="shared" si="154"/>
        <v>0</v>
      </c>
      <c r="Q294" s="81">
        <f t="shared" si="154"/>
        <v>8</v>
      </c>
      <c r="R294" s="81">
        <f t="shared" si="154"/>
        <v>0</v>
      </c>
    </row>
    <row r="295" spans="1:18" ht="18.75">
      <c r="A295" s="111" t="s">
        <v>180</v>
      </c>
      <c r="B295" s="113">
        <v>115</v>
      </c>
      <c r="C295" s="112" t="s">
        <v>122</v>
      </c>
      <c r="D295" s="112" t="s">
        <v>118</v>
      </c>
      <c r="E295" s="112" t="s">
        <v>487</v>
      </c>
      <c r="F295" s="112" t="s">
        <v>179</v>
      </c>
      <c r="G295" s="81">
        <f>H295+I295+J295</f>
        <v>8</v>
      </c>
      <c r="H295" s="81"/>
      <c r="I295" s="81">
        <v>8</v>
      </c>
      <c r="J295" s="81"/>
      <c r="K295" s="81">
        <f>L295+M295+N295</f>
        <v>8</v>
      </c>
      <c r="L295" s="81"/>
      <c r="M295" s="81">
        <v>8</v>
      </c>
      <c r="N295" s="81"/>
      <c r="O295" s="81">
        <f>P295+Q295+R295</f>
        <v>8</v>
      </c>
      <c r="P295" s="91"/>
      <c r="Q295" s="96">
        <v>8</v>
      </c>
      <c r="R295" s="91"/>
    </row>
    <row r="296" spans="1:18" ht="18.75">
      <c r="A296" s="111" t="s">
        <v>130</v>
      </c>
      <c r="B296" s="113">
        <v>115</v>
      </c>
      <c r="C296" s="112" t="s">
        <v>119</v>
      </c>
      <c r="D296" s="112" t="s">
        <v>374</v>
      </c>
      <c r="E296" s="112"/>
      <c r="F296" s="112"/>
      <c r="G296" s="81">
        <f>G297</f>
        <v>4104.7</v>
      </c>
      <c r="H296" s="81">
        <f aca="true" t="shared" si="155" ref="H296:R296">H297</f>
        <v>4104.7</v>
      </c>
      <c r="I296" s="81">
        <f t="shared" si="155"/>
        <v>0</v>
      </c>
      <c r="J296" s="81">
        <f t="shared" si="155"/>
        <v>0</v>
      </c>
      <c r="K296" s="81">
        <f t="shared" si="155"/>
        <v>4104.7</v>
      </c>
      <c r="L296" s="81">
        <f t="shared" si="155"/>
        <v>4104.7</v>
      </c>
      <c r="M296" s="81">
        <f t="shared" si="155"/>
        <v>0</v>
      </c>
      <c r="N296" s="81">
        <f t="shared" si="155"/>
        <v>0</v>
      </c>
      <c r="O296" s="81">
        <f t="shared" si="155"/>
        <v>4104.7</v>
      </c>
      <c r="P296" s="81">
        <f t="shared" si="155"/>
        <v>4104.7</v>
      </c>
      <c r="Q296" s="81">
        <f t="shared" si="155"/>
        <v>0</v>
      </c>
      <c r="R296" s="81">
        <f t="shared" si="155"/>
        <v>0</v>
      </c>
    </row>
    <row r="297" spans="1:18" ht="18.75">
      <c r="A297" s="111" t="s">
        <v>131</v>
      </c>
      <c r="B297" s="113">
        <v>115</v>
      </c>
      <c r="C297" s="112" t="s">
        <v>119</v>
      </c>
      <c r="D297" s="112" t="s">
        <v>116</v>
      </c>
      <c r="E297" s="112"/>
      <c r="F297" s="112"/>
      <c r="G297" s="81">
        <f>G298</f>
        <v>4104.7</v>
      </c>
      <c r="H297" s="81">
        <f aca="true" t="shared" si="156" ref="H297:R300">H298</f>
        <v>4104.7</v>
      </c>
      <c r="I297" s="81">
        <f>I298</f>
        <v>0</v>
      </c>
      <c r="J297" s="81">
        <f t="shared" si="156"/>
        <v>0</v>
      </c>
      <c r="K297" s="81">
        <f t="shared" si="156"/>
        <v>4104.7</v>
      </c>
      <c r="L297" s="81">
        <f t="shared" si="156"/>
        <v>4104.7</v>
      </c>
      <c r="M297" s="81">
        <f t="shared" si="156"/>
        <v>0</v>
      </c>
      <c r="N297" s="81">
        <f t="shared" si="156"/>
        <v>0</v>
      </c>
      <c r="O297" s="81">
        <f t="shared" si="156"/>
        <v>4104.7</v>
      </c>
      <c r="P297" s="81">
        <f t="shared" si="156"/>
        <v>4104.7</v>
      </c>
      <c r="Q297" s="81">
        <f t="shared" si="156"/>
        <v>0</v>
      </c>
      <c r="R297" s="81">
        <f t="shared" si="156"/>
        <v>0</v>
      </c>
    </row>
    <row r="298" spans="1:18" ht="39.75" customHeight="1">
      <c r="A298" s="111" t="s">
        <v>461</v>
      </c>
      <c r="B298" s="113">
        <v>115</v>
      </c>
      <c r="C298" s="112" t="s">
        <v>119</v>
      </c>
      <c r="D298" s="112" t="s">
        <v>116</v>
      </c>
      <c r="E298" s="113" t="s">
        <v>266</v>
      </c>
      <c r="F298" s="112"/>
      <c r="G298" s="81">
        <f>G299</f>
        <v>4104.7</v>
      </c>
      <c r="H298" s="81">
        <f t="shared" si="156"/>
        <v>4104.7</v>
      </c>
      <c r="I298" s="81">
        <f>I299</f>
        <v>0</v>
      </c>
      <c r="J298" s="81">
        <f t="shared" si="156"/>
        <v>0</v>
      </c>
      <c r="K298" s="81">
        <f t="shared" si="156"/>
        <v>4104.7</v>
      </c>
      <c r="L298" s="81">
        <f t="shared" si="156"/>
        <v>4104.7</v>
      </c>
      <c r="M298" s="81">
        <f t="shared" si="156"/>
        <v>0</v>
      </c>
      <c r="N298" s="81">
        <f t="shared" si="156"/>
        <v>0</v>
      </c>
      <c r="O298" s="81">
        <f t="shared" si="156"/>
        <v>4104.7</v>
      </c>
      <c r="P298" s="81">
        <f t="shared" si="156"/>
        <v>4104.7</v>
      </c>
      <c r="Q298" s="81">
        <f t="shared" si="156"/>
        <v>0</v>
      </c>
      <c r="R298" s="81">
        <f t="shared" si="156"/>
        <v>0</v>
      </c>
    </row>
    <row r="299" spans="1:18" ht="22.5" customHeight="1">
      <c r="A299" s="138" t="s">
        <v>18</v>
      </c>
      <c r="B299" s="113">
        <v>115</v>
      </c>
      <c r="C299" s="112" t="s">
        <v>119</v>
      </c>
      <c r="D299" s="112" t="s">
        <v>116</v>
      </c>
      <c r="E299" s="113" t="s">
        <v>267</v>
      </c>
      <c r="F299" s="112"/>
      <c r="G299" s="81">
        <f>G300</f>
        <v>4104.7</v>
      </c>
      <c r="H299" s="81">
        <f t="shared" si="156"/>
        <v>4104.7</v>
      </c>
      <c r="I299" s="81">
        <f>I300</f>
        <v>0</v>
      </c>
      <c r="J299" s="81">
        <f t="shared" si="156"/>
        <v>0</v>
      </c>
      <c r="K299" s="81">
        <f t="shared" si="156"/>
        <v>4104.7</v>
      </c>
      <c r="L299" s="81">
        <f t="shared" si="156"/>
        <v>4104.7</v>
      </c>
      <c r="M299" s="81">
        <f t="shared" si="156"/>
        <v>0</v>
      </c>
      <c r="N299" s="81">
        <f t="shared" si="156"/>
        <v>0</v>
      </c>
      <c r="O299" s="81">
        <f t="shared" si="156"/>
        <v>4104.7</v>
      </c>
      <c r="P299" s="81">
        <f t="shared" si="156"/>
        <v>4104.7</v>
      </c>
      <c r="Q299" s="81">
        <f t="shared" si="156"/>
        <v>0</v>
      </c>
      <c r="R299" s="81">
        <f t="shared" si="156"/>
        <v>0</v>
      </c>
    </row>
    <row r="300" spans="1:18" ht="87" customHeight="1">
      <c r="A300" s="138" t="s">
        <v>338</v>
      </c>
      <c r="B300" s="113">
        <v>115</v>
      </c>
      <c r="C300" s="112" t="s">
        <v>119</v>
      </c>
      <c r="D300" s="112" t="s">
        <v>116</v>
      </c>
      <c r="E300" s="113" t="s">
        <v>71</v>
      </c>
      <c r="F300" s="112"/>
      <c r="G300" s="81">
        <f>G301</f>
        <v>4104.7</v>
      </c>
      <c r="H300" s="81">
        <f t="shared" si="156"/>
        <v>4104.7</v>
      </c>
      <c r="I300" s="81">
        <f>I301</f>
        <v>0</v>
      </c>
      <c r="J300" s="81">
        <f t="shared" si="156"/>
        <v>0</v>
      </c>
      <c r="K300" s="81">
        <f t="shared" si="156"/>
        <v>4104.7</v>
      </c>
      <c r="L300" s="81">
        <f t="shared" si="156"/>
        <v>4104.7</v>
      </c>
      <c r="M300" s="81">
        <f t="shared" si="156"/>
        <v>0</v>
      </c>
      <c r="N300" s="81">
        <f t="shared" si="156"/>
        <v>0</v>
      </c>
      <c r="O300" s="81">
        <f t="shared" si="156"/>
        <v>4104.7</v>
      </c>
      <c r="P300" s="81">
        <f t="shared" si="156"/>
        <v>4104.7</v>
      </c>
      <c r="Q300" s="81">
        <f t="shared" si="156"/>
        <v>0</v>
      </c>
      <c r="R300" s="81">
        <f t="shared" si="156"/>
        <v>0</v>
      </c>
    </row>
    <row r="301" spans="1:18" ht="66" customHeight="1">
      <c r="A301" s="111" t="s">
        <v>92</v>
      </c>
      <c r="B301" s="113">
        <v>115</v>
      </c>
      <c r="C301" s="112" t="s">
        <v>119</v>
      </c>
      <c r="D301" s="112" t="s">
        <v>116</v>
      </c>
      <c r="E301" s="113" t="s">
        <v>72</v>
      </c>
      <c r="F301" s="112"/>
      <c r="G301" s="81">
        <f>G303+G302</f>
        <v>4104.7</v>
      </c>
      <c r="H301" s="81">
        <f aca="true" t="shared" si="157" ref="H301:R301">H303+H302</f>
        <v>4104.7</v>
      </c>
      <c r="I301" s="81">
        <f t="shared" si="157"/>
        <v>0</v>
      </c>
      <c r="J301" s="81">
        <f t="shared" si="157"/>
        <v>0</v>
      </c>
      <c r="K301" s="81">
        <f t="shared" si="157"/>
        <v>4104.7</v>
      </c>
      <c r="L301" s="81">
        <f t="shared" si="157"/>
        <v>4104.7</v>
      </c>
      <c r="M301" s="81">
        <f t="shared" si="157"/>
        <v>0</v>
      </c>
      <c r="N301" s="81">
        <f t="shared" si="157"/>
        <v>0</v>
      </c>
      <c r="O301" s="81">
        <f t="shared" si="157"/>
        <v>4104.7</v>
      </c>
      <c r="P301" s="81">
        <f t="shared" si="157"/>
        <v>4104.7</v>
      </c>
      <c r="Q301" s="81">
        <f t="shared" si="157"/>
        <v>0</v>
      </c>
      <c r="R301" s="81">
        <f t="shared" si="157"/>
        <v>0</v>
      </c>
    </row>
    <row r="302" spans="1:18" ht="45.75" customHeight="1">
      <c r="A302" s="111" t="s">
        <v>87</v>
      </c>
      <c r="B302" s="113">
        <v>115</v>
      </c>
      <c r="C302" s="112" t="s">
        <v>119</v>
      </c>
      <c r="D302" s="112" t="s">
        <v>116</v>
      </c>
      <c r="E302" s="113" t="s">
        <v>72</v>
      </c>
      <c r="F302" s="112" t="s">
        <v>168</v>
      </c>
      <c r="G302" s="81">
        <f>H302+I301+J302</f>
        <v>61.6</v>
      </c>
      <c r="H302" s="81">
        <v>61.6</v>
      </c>
      <c r="I302" s="81"/>
      <c r="J302" s="81"/>
      <c r="K302" s="81">
        <f>L302+M302+N302</f>
        <v>61.6</v>
      </c>
      <c r="L302" s="81">
        <v>61.6</v>
      </c>
      <c r="M302" s="81"/>
      <c r="N302" s="81"/>
      <c r="O302" s="81">
        <f>P302+Q302+R302</f>
        <v>61.6</v>
      </c>
      <c r="P302" s="81">
        <v>61.6</v>
      </c>
      <c r="Q302" s="81"/>
      <c r="R302" s="81"/>
    </row>
    <row r="303" spans="1:18" ht="27.75" customHeight="1">
      <c r="A303" s="111" t="s">
        <v>210</v>
      </c>
      <c r="B303" s="113">
        <v>115</v>
      </c>
      <c r="C303" s="112" t="s">
        <v>119</v>
      </c>
      <c r="D303" s="112" t="s">
        <v>116</v>
      </c>
      <c r="E303" s="113" t="s">
        <v>72</v>
      </c>
      <c r="F303" s="112" t="s">
        <v>209</v>
      </c>
      <c r="G303" s="81">
        <f>H303+I302+J303</f>
        <v>4043.1</v>
      </c>
      <c r="H303" s="81">
        <v>4043.1</v>
      </c>
      <c r="I303" s="81"/>
      <c r="J303" s="81"/>
      <c r="K303" s="81">
        <f>L303+M303+N303</f>
        <v>4043.1</v>
      </c>
      <c r="L303" s="81">
        <v>4043.1</v>
      </c>
      <c r="M303" s="81"/>
      <c r="N303" s="81"/>
      <c r="O303" s="81">
        <f>P303+Q303+R303</f>
        <v>4043.1</v>
      </c>
      <c r="P303" s="81">
        <v>4043.1</v>
      </c>
      <c r="Q303" s="81"/>
      <c r="R303" s="81"/>
    </row>
    <row r="304" spans="1:18" ht="18.75">
      <c r="A304" s="111" t="s">
        <v>150</v>
      </c>
      <c r="B304" s="113">
        <v>115</v>
      </c>
      <c r="C304" s="112" t="s">
        <v>135</v>
      </c>
      <c r="D304" s="112" t="s">
        <v>374</v>
      </c>
      <c r="E304" s="112"/>
      <c r="F304" s="112"/>
      <c r="G304" s="81">
        <f>G305</f>
        <v>52507.3</v>
      </c>
      <c r="H304" s="81">
        <f aca="true" t="shared" si="158" ref="H304:R304">H305</f>
        <v>50000</v>
      </c>
      <c r="I304" s="81">
        <f t="shared" si="158"/>
        <v>2347.3</v>
      </c>
      <c r="J304" s="81">
        <f t="shared" si="158"/>
        <v>160</v>
      </c>
      <c r="K304" s="81">
        <f t="shared" si="158"/>
        <v>1486.9</v>
      </c>
      <c r="L304" s="81">
        <f t="shared" si="158"/>
        <v>0</v>
      </c>
      <c r="M304" s="81">
        <f t="shared" si="158"/>
        <v>1326.9</v>
      </c>
      <c r="N304" s="81">
        <f t="shared" si="158"/>
        <v>160</v>
      </c>
      <c r="O304" s="81">
        <f t="shared" si="158"/>
        <v>1486.9</v>
      </c>
      <c r="P304" s="81">
        <f t="shared" si="158"/>
        <v>0</v>
      </c>
      <c r="Q304" s="81">
        <f t="shared" si="158"/>
        <v>1326.9</v>
      </c>
      <c r="R304" s="81">
        <f t="shared" si="158"/>
        <v>160</v>
      </c>
    </row>
    <row r="305" spans="1:18" ht="20.25" customHeight="1">
      <c r="A305" s="111" t="s">
        <v>151</v>
      </c>
      <c r="B305" s="113">
        <v>115</v>
      </c>
      <c r="C305" s="112" t="s">
        <v>135</v>
      </c>
      <c r="D305" s="112" t="s">
        <v>117</v>
      </c>
      <c r="E305" s="112"/>
      <c r="F305" s="112"/>
      <c r="G305" s="81">
        <f>G306+G320</f>
        <v>52507.3</v>
      </c>
      <c r="H305" s="81">
        <f aca="true" t="shared" si="159" ref="H305:R305">H306+H320</f>
        <v>50000</v>
      </c>
      <c r="I305" s="81">
        <f t="shared" si="159"/>
        <v>2347.3</v>
      </c>
      <c r="J305" s="81">
        <f t="shared" si="159"/>
        <v>160</v>
      </c>
      <c r="K305" s="81">
        <f t="shared" si="159"/>
        <v>1486.9</v>
      </c>
      <c r="L305" s="81">
        <f t="shared" si="159"/>
        <v>0</v>
      </c>
      <c r="M305" s="81">
        <f t="shared" si="159"/>
        <v>1326.9</v>
      </c>
      <c r="N305" s="81">
        <f t="shared" si="159"/>
        <v>160</v>
      </c>
      <c r="O305" s="81">
        <f t="shared" si="159"/>
        <v>1486.9</v>
      </c>
      <c r="P305" s="81">
        <f>P306+P320</f>
        <v>0</v>
      </c>
      <c r="Q305" s="81">
        <f t="shared" si="159"/>
        <v>1326.9</v>
      </c>
      <c r="R305" s="81">
        <f t="shared" si="159"/>
        <v>160</v>
      </c>
    </row>
    <row r="306" spans="1:18" ht="45.75" customHeight="1">
      <c r="A306" s="111" t="s">
        <v>436</v>
      </c>
      <c r="B306" s="113">
        <v>115</v>
      </c>
      <c r="C306" s="112" t="s">
        <v>135</v>
      </c>
      <c r="D306" s="112" t="s">
        <v>117</v>
      </c>
      <c r="E306" s="112" t="s">
        <v>276</v>
      </c>
      <c r="F306" s="112"/>
      <c r="G306" s="81">
        <f>G307+G310+G315</f>
        <v>51430.4</v>
      </c>
      <c r="H306" s="81">
        <f aca="true" t="shared" si="160" ref="H306:R306">H307+H310+H315</f>
        <v>50000</v>
      </c>
      <c r="I306" s="81">
        <f t="shared" si="160"/>
        <v>1270.4</v>
      </c>
      <c r="J306" s="81">
        <f t="shared" si="160"/>
        <v>160</v>
      </c>
      <c r="K306" s="81">
        <f t="shared" si="160"/>
        <v>410</v>
      </c>
      <c r="L306" s="81">
        <f t="shared" si="160"/>
        <v>0</v>
      </c>
      <c r="M306" s="81">
        <f t="shared" si="160"/>
        <v>250</v>
      </c>
      <c r="N306" s="81">
        <f t="shared" si="160"/>
        <v>160</v>
      </c>
      <c r="O306" s="81">
        <f t="shared" si="160"/>
        <v>410</v>
      </c>
      <c r="P306" s="81">
        <f t="shared" si="160"/>
        <v>0</v>
      </c>
      <c r="Q306" s="81">
        <f t="shared" si="160"/>
        <v>250</v>
      </c>
      <c r="R306" s="81">
        <f t="shared" si="160"/>
        <v>160</v>
      </c>
    </row>
    <row r="307" spans="1:18" ht="27" customHeight="1">
      <c r="A307" s="111" t="s">
        <v>0</v>
      </c>
      <c r="B307" s="113">
        <v>115</v>
      </c>
      <c r="C307" s="112" t="s">
        <v>135</v>
      </c>
      <c r="D307" s="112" t="s">
        <v>117</v>
      </c>
      <c r="E307" s="112" t="s">
        <v>1</v>
      </c>
      <c r="F307" s="112"/>
      <c r="G307" s="81">
        <f>G308</f>
        <v>150</v>
      </c>
      <c r="H307" s="81">
        <f aca="true" t="shared" si="161" ref="H307:R308">H308</f>
        <v>0</v>
      </c>
      <c r="I307" s="81">
        <f t="shared" si="161"/>
        <v>150</v>
      </c>
      <c r="J307" s="81">
        <f t="shared" si="161"/>
        <v>0</v>
      </c>
      <c r="K307" s="81">
        <f t="shared" si="161"/>
        <v>150</v>
      </c>
      <c r="L307" s="81">
        <f t="shared" si="161"/>
        <v>0</v>
      </c>
      <c r="M307" s="81">
        <f t="shared" si="161"/>
        <v>150</v>
      </c>
      <c r="N307" s="81">
        <f t="shared" si="161"/>
        <v>0</v>
      </c>
      <c r="O307" s="81">
        <f t="shared" si="161"/>
        <v>150</v>
      </c>
      <c r="P307" s="81">
        <f t="shared" si="161"/>
        <v>0</v>
      </c>
      <c r="Q307" s="81">
        <f t="shared" si="161"/>
        <v>150</v>
      </c>
      <c r="R307" s="81">
        <f t="shared" si="161"/>
        <v>0</v>
      </c>
    </row>
    <row r="308" spans="1:18" ht="29.25" customHeight="1">
      <c r="A308" s="111" t="s">
        <v>437</v>
      </c>
      <c r="B308" s="113">
        <v>115</v>
      </c>
      <c r="C308" s="112" t="s">
        <v>135</v>
      </c>
      <c r="D308" s="112" t="s">
        <v>117</v>
      </c>
      <c r="E308" s="112" t="s">
        <v>2</v>
      </c>
      <c r="F308" s="112"/>
      <c r="G308" s="81">
        <f>G309</f>
        <v>150</v>
      </c>
      <c r="H308" s="81">
        <f t="shared" si="161"/>
        <v>0</v>
      </c>
      <c r="I308" s="81">
        <f t="shared" si="161"/>
        <v>150</v>
      </c>
      <c r="J308" s="81">
        <f t="shared" si="161"/>
        <v>0</v>
      </c>
      <c r="K308" s="81">
        <f t="shared" si="161"/>
        <v>150</v>
      </c>
      <c r="L308" s="81">
        <f t="shared" si="161"/>
        <v>0</v>
      </c>
      <c r="M308" s="81">
        <f t="shared" si="161"/>
        <v>150</v>
      </c>
      <c r="N308" s="81">
        <f t="shared" si="161"/>
        <v>0</v>
      </c>
      <c r="O308" s="81">
        <f t="shared" si="161"/>
        <v>150</v>
      </c>
      <c r="P308" s="81">
        <f t="shared" si="161"/>
        <v>0</v>
      </c>
      <c r="Q308" s="81">
        <f t="shared" si="161"/>
        <v>150</v>
      </c>
      <c r="R308" s="81">
        <f t="shared" si="161"/>
        <v>0</v>
      </c>
    </row>
    <row r="309" spans="1:18" ht="18.75">
      <c r="A309" s="111" t="s">
        <v>180</v>
      </c>
      <c r="B309" s="113">
        <v>115</v>
      </c>
      <c r="C309" s="112" t="s">
        <v>135</v>
      </c>
      <c r="D309" s="112" t="s">
        <v>117</v>
      </c>
      <c r="E309" s="112" t="s">
        <v>2</v>
      </c>
      <c r="F309" s="112" t="s">
        <v>179</v>
      </c>
      <c r="G309" s="81">
        <f>H309+I309+J309</f>
        <v>150</v>
      </c>
      <c r="H309" s="81"/>
      <c r="I309" s="81">
        <v>150</v>
      </c>
      <c r="J309" s="81"/>
      <c r="K309" s="81">
        <f>L309+M309+N309</f>
        <v>150</v>
      </c>
      <c r="L309" s="81"/>
      <c r="M309" s="81">
        <v>150</v>
      </c>
      <c r="N309" s="81"/>
      <c r="O309" s="81">
        <f>P309+Q309+R309</f>
        <v>150</v>
      </c>
      <c r="P309" s="81"/>
      <c r="Q309" s="81">
        <v>150</v>
      </c>
      <c r="R309" s="81"/>
    </row>
    <row r="310" spans="1:18" ht="24.75" customHeight="1">
      <c r="A310" s="111" t="s">
        <v>4</v>
      </c>
      <c r="B310" s="113">
        <v>115</v>
      </c>
      <c r="C310" s="112" t="s">
        <v>135</v>
      </c>
      <c r="D310" s="112" t="s">
        <v>117</v>
      </c>
      <c r="E310" s="112" t="s">
        <v>7</v>
      </c>
      <c r="F310" s="112"/>
      <c r="G310" s="81">
        <f>G313+G311</f>
        <v>210</v>
      </c>
      <c r="H310" s="81">
        <f aca="true" t="shared" si="162" ref="H310:R310">H313+H311</f>
        <v>0</v>
      </c>
      <c r="I310" s="81">
        <f t="shared" si="162"/>
        <v>100</v>
      </c>
      <c r="J310" s="81">
        <f t="shared" si="162"/>
        <v>110</v>
      </c>
      <c r="K310" s="81">
        <f t="shared" si="162"/>
        <v>210</v>
      </c>
      <c r="L310" s="81">
        <f t="shared" si="162"/>
        <v>0</v>
      </c>
      <c r="M310" s="81">
        <f t="shared" si="162"/>
        <v>100</v>
      </c>
      <c r="N310" s="81">
        <f t="shared" si="162"/>
        <v>110</v>
      </c>
      <c r="O310" s="81">
        <f t="shared" si="162"/>
        <v>210</v>
      </c>
      <c r="P310" s="81">
        <f t="shared" si="162"/>
        <v>0</v>
      </c>
      <c r="Q310" s="81">
        <f t="shared" si="162"/>
        <v>100</v>
      </c>
      <c r="R310" s="81">
        <f t="shared" si="162"/>
        <v>110</v>
      </c>
    </row>
    <row r="311" spans="1:18" ht="24.75" customHeight="1">
      <c r="A311" s="111" t="s">
        <v>437</v>
      </c>
      <c r="B311" s="113">
        <v>115</v>
      </c>
      <c r="C311" s="112" t="s">
        <v>135</v>
      </c>
      <c r="D311" s="112" t="s">
        <v>117</v>
      </c>
      <c r="E311" s="112" t="s">
        <v>8</v>
      </c>
      <c r="F311" s="112"/>
      <c r="G311" s="81">
        <f>G312</f>
        <v>100</v>
      </c>
      <c r="H311" s="81">
        <f aca="true" t="shared" si="163" ref="H311:R311">H312</f>
        <v>0</v>
      </c>
      <c r="I311" s="81">
        <f t="shared" si="163"/>
        <v>100</v>
      </c>
      <c r="J311" s="81">
        <f t="shared" si="163"/>
        <v>0</v>
      </c>
      <c r="K311" s="81">
        <f t="shared" si="163"/>
        <v>100</v>
      </c>
      <c r="L311" s="81">
        <f t="shared" si="163"/>
        <v>0</v>
      </c>
      <c r="M311" s="81">
        <f t="shared" si="163"/>
        <v>100</v>
      </c>
      <c r="N311" s="81">
        <f t="shared" si="163"/>
        <v>0</v>
      </c>
      <c r="O311" s="81">
        <f t="shared" si="163"/>
        <v>100</v>
      </c>
      <c r="P311" s="81">
        <f t="shared" si="163"/>
        <v>0</v>
      </c>
      <c r="Q311" s="81">
        <f t="shared" si="163"/>
        <v>100</v>
      </c>
      <c r="R311" s="81">
        <f t="shared" si="163"/>
        <v>0</v>
      </c>
    </row>
    <row r="312" spans="1:18" ht="24.75" customHeight="1">
      <c r="A312" s="111" t="s">
        <v>180</v>
      </c>
      <c r="B312" s="113">
        <v>115</v>
      </c>
      <c r="C312" s="112" t="s">
        <v>135</v>
      </c>
      <c r="D312" s="112" t="s">
        <v>117</v>
      </c>
      <c r="E312" s="112" t="s">
        <v>8</v>
      </c>
      <c r="F312" s="112" t="s">
        <v>179</v>
      </c>
      <c r="G312" s="81">
        <f>H312+I312+J312</f>
        <v>100</v>
      </c>
      <c r="H312" s="81"/>
      <c r="I312" s="81">
        <v>100</v>
      </c>
      <c r="J312" s="81"/>
      <c r="K312" s="81">
        <f>L312+M312+N312</f>
        <v>100</v>
      </c>
      <c r="L312" s="81"/>
      <c r="M312" s="81">
        <v>100</v>
      </c>
      <c r="N312" s="81"/>
      <c r="O312" s="81">
        <f>P312+Q312+R312</f>
        <v>100</v>
      </c>
      <c r="P312" s="81"/>
      <c r="Q312" s="81">
        <v>100</v>
      </c>
      <c r="R312" s="81"/>
    </row>
    <row r="313" spans="1:18" ht="84.75" customHeight="1">
      <c r="A313" s="111" t="s">
        <v>613</v>
      </c>
      <c r="B313" s="113">
        <v>115</v>
      </c>
      <c r="C313" s="112" t="s">
        <v>135</v>
      </c>
      <c r="D313" s="112" t="s">
        <v>117</v>
      </c>
      <c r="E313" s="112" t="s">
        <v>439</v>
      </c>
      <c r="F313" s="112"/>
      <c r="G313" s="81">
        <f>G314</f>
        <v>110</v>
      </c>
      <c r="H313" s="81">
        <f aca="true" t="shared" si="164" ref="H313:R313">H314</f>
        <v>0</v>
      </c>
      <c r="I313" s="81">
        <f t="shared" si="164"/>
        <v>0</v>
      </c>
      <c r="J313" s="81">
        <f t="shared" si="164"/>
        <v>110</v>
      </c>
      <c r="K313" s="81">
        <f t="shared" si="164"/>
        <v>110</v>
      </c>
      <c r="L313" s="81">
        <f t="shared" si="164"/>
        <v>0</v>
      </c>
      <c r="M313" s="81">
        <f t="shared" si="164"/>
        <v>0</v>
      </c>
      <c r="N313" s="81">
        <f t="shared" si="164"/>
        <v>110</v>
      </c>
      <c r="O313" s="81">
        <f t="shared" si="164"/>
        <v>110</v>
      </c>
      <c r="P313" s="81">
        <f t="shared" si="164"/>
        <v>0</v>
      </c>
      <c r="Q313" s="81">
        <f t="shared" si="164"/>
        <v>0</v>
      </c>
      <c r="R313" s="81">
        <f t="shared" si="164"/>
        <v>110</v>
      </c>
    </row>
    <row r="314" spans="1:18" ht="18.75">
      <c r="A314" s="111" t="s">
        <v>180</v>
      </c>
      <c r="B314" s="113">
        <v>115</v>
      </c>
      <c r="C314" s="112" t="s">
        <v>135</v>
      </c>
      <c r="D314" s="112" t="s">
        <v>117</v>
      </c>
      <c r="E314" s="112" t="s">
        <v>439</v>
      </c>
      <c r="F314" s="112" t="s">
        <v>179</v>
      </c>
      <c r="G314" s="81">
        <f>H314+I314+J314</f>
        <v>110</v>
      </c>
      <c r="H314" s="81"/>
      <c r="I314" s="81"/>
      <c r="J314" s="81">
        <f>110</f>
        <v>110</v>
      </c>
      <c r="K314" s="81">
        <f>L314+M314+N314</f>
        <v>110</v>
      </c>
      <c r="L314" s="81"/>
      <c r="M314" s="81"/>
      <c r="N314" s="81">
        <v>110</v>
      </c>
      <c r="O314" s="81">
        <f>P314+Q314+R314</f>
        <v>110</v>
      </c>
      <c r="P314" s="81"/>
      <c r="Q314" s="81"/>
      <c r="R314" s="81">
        <v>110</v>
      </c>
    </row>
    <row r="315" spans="1:18" ht="30.75" customHeight="1">
      <c r="A315" s="111" t="s">
        <v>76</v>
      </c>
      <c r="B315" s="113">
        <v>115</v>
      </c>
      <c r="C315" s="112" t="s">
        <v>135</v>
      </c>
      <c r="D315" s="112" t="s">
        <v>117</v>
      </c>
      <c r="E315" s="112" t="s">
        <v>442</v>
      </c>
      <c r="F315" s="112"/>
      <c r="G315" s="81">
        <f aca="true" t="shared" si="165" ref="G315:O315">G316+G318</f>
        <v>51070.4</v>
      </c>
      <c r="H315" s="81">
        <f t="shared" si="165"/>
        <v>50000</v>
      </c>
      <c r="I315" s="81">
        <f t="shared" si="165"/>
        <v>1020.4</v>
      </c>
      <c r="J315" s="81">
        <f t="shared" si="165"/>
        <v>50</v>
      </c>
      <c r="K315" s="81">
        <f t="shared" si="165"/>
        <v>50</v>
      </c>
      <c r="L315" s="81">
        <f t="shared" si="165"/>
        <v>0</v>
      </c>
      <c r="M315" s="81">
        <f t="shared" si="165"/>
        <v>0</v>
      </c>
      <c r="N315" s="81">
        <f t="shared" si="165"/>
        <v>50</v>
      </c>
      <c r="O315" s="81">
        <f t="shared" si="165"/>
        <v>50</v>
      </c>
      <c r="P315" s="81">
        <f>P316</f>
        <v>0</v>
      </c>
      <c r="Q315" s="81">
        <f>Q316</f>
        <v>0</v>
      </c>
      <c r="R315" s="81">
        <f>R316</f>
        <v>50</v>
      </c>
    </row>
    <row r="316" spans="1:18" ht="84.75" customHeight="1">
      <c r="A316" s="111" t="s">
        <v>613</v>
      </c>
      <c r="B316" s="113">
        <v>115</v>
      </c>
      <c r="C316" s="112" t="s">
        <v>135</v>
      </c>
      <c r="D316" s="112" t="s">
        <v>117</v>
      </c>
      <c r="E316" s="112" t="s">
        <v>443</v>
      </c>
      <c r="F316" s="112"/>
      <c r="G316" s="81">
        <f>G317</f>
        <v>50</v>
      </c>
      <c r="H316" s="81">
        <f aca="true" t="shared" si="166" ref="H316:R316">H317</f>
        <v>0</v>
      </c>
      <c r="I316" s="81">
        <f t="shared" si="166"/>
        <v>0</v>
      </c>
      <c r="J316" s="81">
        <f t="shared" si="166"/>
        <v>50</v>
      </c>
      <c r="K316" s="81">
        <f t="shared" si="166"/>
        <v>50</v>
      </c>
      <c r="L316" s="81">
        <f t="shared" si="166"/>
        <v>0</v>
      </c>
      <c r="M316" s="81">
        <f t="shared" si="166"/>
        <v>0</v>
      </c>
      <c r="N316" s="81">
        <f t="shared" si="166"/>
        <v>50</v>
      </c>
      <c r="O316" s="81">
        <f t="shared" si="166"/>
        <v>50</v>
      </c>
      <c r="P316" s="81">
        <f t="shared" si="166"/>
        <v>0</v>
      </c>
      <c r="Q316" s="81">
        <f t="shared" si="166"/>
        <v>0</v>
      </c>
      <c r="R316" s="81">
        <f t="shared" si="166"/>
        <v>50</v>
      </c>
    </row>
    <row r="317" spans="1:18" ht="18.75">
      <c r="A317" s="111" t="s">
        <v>180</v>
      </c>
      <c r="B317" s="113">
        <v>115</v>
      </c>
      <c r="C317" s="112" t="s">
        <v>135</v>
      </c>
      <c r="D317" s="112" t="s">
        <v>117</v>
      </c>
      <c r="E317" s="112" t="s">
        <v>443</v>
      </c>
      <c r="F317" s="112" t="s">
        <v>179</v>
      </c>
      <c r="G317" s="81">
        <f>H317+I317+J317</f>
        <v>50</v>
      </c>
      <c r="H317" s="81"/>
      <c r="I317" s="81"/>
      <c r="J317" s="81">
        <v>50</v>
      </c>
      <c r="K317" s="81">
        <f>L317+M317+N317</f>
        <v>50</v>
      </c>
      <c r="L317" s="81"/>
      <c r="M317" s="81"/>
      <c r="N317" s="81">
        <v>50</v>
      </c>
      <c r="O317" s="81">
        <f>P317+Q317+R317</f>
        <v>50</v>
      </c>
      <c r="P317" s="81"/>
      <c r="Q317" s="81"/>
      <c r="R317" s="81">
        <v>50</v>
      </c>
    </row>
    <row r="318" spans="1:18" ht="56.25">
      <c r="A318" s="140" t="s">
        <v>631</v>
      </c>
      <c r="B318" s="113">
        <v>115</v>
      </c>
      <c r="C318" s="112" t="s">
        <v>135</v>
      </c>
      <c r="D318" s="112" t="s">
        <v>117</v>
      </c>
      <c r="E318" s="112" t="s">
        <v>670</v>
      </c>
      <c r="F318" s="112"/>
      <c r="G318" s="81">
        <f>G319</f>
        <v>51020.4</v>
      </c>
      <c r="H318" s="81">
        <f aca="true" t="shared" si="167" ref="H318:O318">H319</f>
        <v>50000</v>
      </c>
      <c r="I318" s="81">
        <f t="shared" si="167"/>
        <v>1020.4</v>
      </c>
      <c r="J318" s="81">
        <f t="shared" si="167"/>
        <v>0</v>
      </c>
      <c r="K318" s="81">
        <f t="shared" si="167"/>
        <v>0</v>
      </c>
      <c r="L318" s="81">
        <f t="shared" si="167"/>
        <v>0</v>
      </c>
      <c r="M318" s="81">
        <f t="shared" si="167"/>
        <v>0</v>
      </c>
      <c r="N318" s="81">
        <f t="shared" si="167"/>
        <v>0</v>
      </c>
      <c r="O318" s="81">
        <f t="shared" si="167"/>
        <v>0</v>
      </c>
      <c r="P318" s="81"/>
      <c r="Q318" s="81"/>
      <c r="R318" s="81"/>
    </row>
    <row r="319" spans="1:18" ht="18.75">
      <c r="A319" s="111" t="s">
        <v>180</v>
      </c>
      <c r="B319" s="113">
        <v>115</v>
      </c>
      <c r="C319" s="112" t="s">
        <v>135</v>
      </c>
      <c r="D319" s="112" t="s">
        <v>117</v>
      </c>
      <c r="E319" s="112" t="s">
        <v>670</v>
      </c>
      <c r="F319" s="112" t="s">
        <v>179</v>
      </c>
      <c r="G319" s="81">
        <f>H319+I319</f>
        <v>51020.4</v>
      </c>
      <c r="H319" s="81">
        <v>50000</v>
      </c>
      <c r="I319" s="81">
        <v>1020.4</v>
      </c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1:18" ht="44.25" customHeight="1">
      <c r="A320" s="111" t="s">
        <v>461</v>
      </c>
      <c r="B320" s="113">
        <v>115</v>
      </c>
      <c r="C320" s="112" t="s">
        <v>135</v>
      </c>
      <c r="D320" s="112" t="s">
        <v>117</v>
      </c>
      <c r="E320" s="112" t="s">
        <v>266</v>
      </c>
      <c r="F320" s="112"/>
      <c r="G320" s="81">
        <f>G321</f>
        <v>1076.9</v>
      </c>
      <c r="H320" s="81">
        <f aca="true" t="shared" si="168" ref="H320:R321">H321</f>
        <v>0</v>
      </c>
      <c r="I320" s="81">
        <f t="shared" si="168"/>
        <v>1076.9</v>
      </c>
      <c r="J320" s="81">
        <f t="shared" si="168"/>
        <v>0</v>
      </c>
      <c r="K320" s="81">
        <f t="shared" si="168"/>
        <v>1076.9</v>
      </c>
      <c r="L320" s="81">
        <f t="shared" si="168"/>
        <v>0</v>
      </c>
      <c r="M320" s="81">
        <f t="shared" si="168"/>
        <v>1076.9</v>
      </c>
      <c r="N320" s="81">
        <f t="shared" si="168"/>
        <v>0</v>
      </c>
      <c r="O320" s="81">
        <f t="shared" si="168"/>
        <v>1076.9</v>
      </c>
      <c r="P320" s="81">
        <f t="shared" si="168"/>
        <v>0</v>
      </c>
      <c r="Q320" s="81">
        <f t="shared" si="168"/>
        <v>1076.9</v>
      </c>
      <c r="R320" s="81">
        <f t="shared" si="168"/>
        <v>0</v>
      </c>
    </row>
    <row r="321" spans="1:18" ht="29.25" customHeight="1">
      <c r="A321" s="138" t="s">
        <v>18</v>
      </c>
      <c r="B321" s="113">
        <v>115</v>
      </c>
      <c r="C321" s="112" t="s">
        <v>135</v>
      </c>
      <c r="D321" s="112" t="s">
        <v>117</v>
      </c>
      <c r="E321" s="112" t="s">
        <v>267</v>
      </c>
      <c r="F321" s="112"/>
      <c r="G321" s="81">
        <f>G322</f>
        <v>1076.9</v>
      </c>
      <c r="H321" s="81">
        <f t="shared" si="168"/>
        <v>0</v>
      </c>
      <c r="I321" s="81">
        <f t="shared" si="168"/>
        <v>1076.9</v>
      </c>
      <c r="J321" s="81">
        <f t="shared" si="168"/>
        <v>0</v>
      </c>
      <c r="K321" s="81">
        <f t="shared" si="168"/>
        <v>1076.9</v>
      </c>
      <c r="L321" s="81">
        <f t="shared" si="168"/>
        <v>0</v>
      </c>
      <c r="M321" s="81">
        <f t="shared" si="168"/>
        <v>1076.9</v>
      </c>
      <c r="N321" s="81">
        <f t="shared" si="168"/>
        <v>0</v>
      </c>
      <c r="O321" s="81">
        <f t="shared" si="168"/>
        <v>1076.9</v>
      </c>
      <c r="P321" s="81">
        <f t="shared" si="168"/>
        <v>0</v>
      </c>
      <c r="Q321" s="81">
        <f t="shared" si="168"/>
        <v>1076.9</v>
      </c>
      <c r="R321" s="81">
        <f t="shared" si="168"/>
        <v>0</v>
      </c>
    </row>
    <row r="322" spans="1:18" ht="45.75" customHeight="1">
      <c r="A322" s="111" t="s">
        <v>52</v>
      </c>
      <c r="B322" s="113">
        <v>115</v>
      </c>
      <c r="C322" s="112" t="s">
        <v>135</v>
      </c>
      <c r="D322" s="112" t="s">
        <v>117</v>
      </c>
      <c r="E322" s="112" t="s">
        <v>53</v>
      </c>
      <c r="F322" s="112"/>
      <c r="G322" s="81">
        <f>G323</f>
        <v>1076.9</v>
      </c>
      <c r="H322" s="81">
        <f aca="true" t="shared" si="169" ref="H322:R323">H323</f>
        <v>0</v>
      </c>
      <c r="I322" s="81">
        <f t="shared" si="169"/>
        <v>1076.9</v>
      </c>
      <c r="J322" s="81">
        <f t="shared" si="169"/>
        <v>0</v>
      </c>
      <c r="K322" s="81">
        <f t="shared" si="169"/>
        <v>1076.9</v>
      </c>
      <c r="L322" s="81">
        <f t="shared" si="169"/>
        <v>0</v>
      </c>
      <c r="M322" s="81">
        <f t="shared" si="169"/>
        <v>1076.9</v>
      </c>
      <c r="N322" s="81">
        <f t="shared" si="169"/>
        <v>0</v>
      </c>
      <c r="O322" s="81">
        <f t="shared" si="169"/>
        <v>1076.9</v>
      </c>
      <c r="P322" s="81">
        <f t="shared" si="169"/>
        <v>0</v>
      </c>
      <c r="Q322" s="81">
        <f t="shared" si="169"/>
        <v>1076.9</v>
      </c>
      <c r="R322" s="81">
        <f t="shared" si="169"/>
        <v>0</v>
      </c>
    </row>
    <row r="323" spans="1:20" ht="27" customHeight="1">
      <c r="A323" s="111" t="s">
        <v>141</v>
      </c>
      <c r="B323" s="113">
        <v>115</v>
      </c>
      <c r="C323" s="112" t="s">
        <v>135</v>
      </c>
      <c r="D323" s="112" t="s">
        <v>117</v>
      </c>
      <c r="E323" s="112" t="s">
        <v>54</v>
      </c>
      <c r="F323" s="112"/>
      <c r="G323" s="81">
        <f>G324</f>
        <v>1076.9</v>
      </c>
      <c r="H323" s="81">
        <f t="shared" si="169"/>
        <v>0</v>
      </c>
      <c r="I323" s="81">
        <f t="shared" si="169"/>
        <v>1076.9</v>
      </c>
      <c r="J323" s="81">
        <f t="shared" si="169"/>
        <v>0</v>
      </c>
      <c r="K323" s="81">
        <f t="shared" si="169"/>
        <v>1076.9</v>
      </c>
      <c r="L323" s="81">
        <f t="shared" si="169"/>
        <v>0</v>
      </c>
      <c r="M323" s="81">
        <f t="shared" si="169"/>
        <v>1076.9</v>
      </c>
      <c r="N323" s="81">
        <f t="shared" si="169"/>
        <v>0</v>
      </c>
      <c r="O323" s="81">
        <f t="shared" si="169"/>
        <v>1076.9</v>
      </c>
      <c r="P323" s="81">
        <f t="shared" si="169"/>
        <v>0</v>
      </c>
      <c r="Q323" s="81">
        <f t="shared" si="169"/>
        <v>1076.9</v>
      </c>
      <c r="R323" s="95">
        <f t="shared" si="169"/>
        <v>0</v>
      </c>
      <c r="S323" s="60"/>
      <c r="T323" s="60"/>
    </row>
    <row r="324" spans="1:20" ht="18.75">
      <c r="A324" s="111" t="s">
        <v>180</v>
      </c>
      <c r="B324" s="113">
        <v>115</v>
      </c>
      <c r="C324" s="112" t="s">
        <v>135</v>
      </c>
      <c r="D324" s="112" t="s">
        <v>117</v>
      </c>
      <c r="E324" s="112" t="s">
        <v>54</v>
      </c>
      <c r="F324" s="112" t="s">
        <v>179</v>
      </c>
      <c r="G324" s="81">
        <f>H324+I324+J324</f>
        <v>1076.9</v>
      </c>
      <c r="H324" s="81"/>
      <c r="I324" s="81">
        <v>1076.9</v>
      </c>
      <c r="J324" s="81"/>
      <c r="K324" s="81">
        <f>L324+M324+N324</f>
        <v>1076.9</v>
      </c>
      <c r="L324" s="81"/>
      <c r="M324" s="81">
        <v>1076.9</v>
      </c>
      <c r="N324" s="81"/>
      <c r="O324" s="81">
        <f>P324+Q324+R324</f>
        <v>1076.9</v>
      </c>
      <c r="P324" s="91"/>
      <c r="Q324" s="81">
        <v>1076.9</v>
      </c>
      <c r="R324" s="154"/>
      <c r="S324" s="60"/>
      <c r="T324" s="60"/>
    </row>
    <row r="325" spans="1:20" ht="23.25" customHeight="1">
      <c r="A325" s="87" t="s">
        <v>163</v>
      </c>
      <c r="B325" s="89">
        <v>546</v>
      </c>
      <c r="C325" s="82"/>
      <c r="D325" s="82"/>
      <c r="E325" s="89"/>
      <c r="F325" s="82"/>
      <c r="G325" s="88">
        <f aca="true" t="shared" si="170" ref="G325:R325">G326+G439+G479+G514+G543+G561+G610+G625+G657+G601</f>
        <v>204822.1</v>
      </c>
      <c r="H325" s="88">
        <f t="shared" si="170"/>
        <v>36259.299999999996</v>
      </c>
      <c r="I325" s="88">
        <f t="shared" si="170"/>
        <v>165045.10000000003</v>
      </c>
      <c r="J325" s="88">
        <f t="shared" si="170"/>
        <v>3517.7</v>
      </c>
      <c r="K325" s="88">
        <f t="shared" si="170"/>
        <v>197890.7</v>
      </c>
      <c r="L325" s="88">
        <f t="shared" si="170"/>
        <v>31731</v>
      </c>
      <c r="M325" s="88">
        <f t="shared" si="170"/>
        <v>162842.8</v>
      </c>
      <c r="N325" s="88">
        <f t="shared" si="170"/>
        <v>3316.9</v>
      </c>
      <c r="O325" s="88">
        <f t="shared" si="170"/>
        <v>175024.40000000005</v>
      </c>
      <c r="P325" s="88">
        <f t="shared" si="170"/>
        <v>25622.6</v>
      </c>
      <c r="Q325" s="88">
        <f t="shared" si="170"/>
        <v>146280.90000000002</v>
      </c>
      <c r="R325" s="88">
        <f t="shared" si="170"/>
        <v>3120.9</v>
      </c>
      <c r="S325" s="60"/>
      <c r="T325" s="60"/>
    </row>
    <row r="326" spans="1:18" ht="18.75">
      <c r="A326" s="111" t="s">
        <v>203</v>
      </c>
      <c r="B326" s="113">
        <v>546</v>
      </c>
      <c r="C326" s="112" t="s">
        <v>113</v>
      </c>
      <c r="D326" s="112" t="s">
        <v>374</v>
      </c>
      <c r="E326" s="113"/>
      <c r="F326" s="112"/>
      <c r="G326" s="81">
        <f aca="true" t="shared" si="171" ref="G326:R326">G327+G399+G403+G395</f>
        <v>83988.50000000001</v>
      </c>
      <c r="H326" s="81">
        <f t="shared" si="171"/>
        <v>8436.699999999999</v>
      </c>
      <c r="I326" s="81">
        <f t="shared" si="171"/>
        <v>72863.1</v>
      </c>
      <c r="J326" s="81">
        <f t="shared" si="171"/>
        <v>2688.7000000000003</v>
      </c>
      <c r="K326" s="81">
        <f t="shared" si="171"/>
        <v>81841.20000000001</v>
      </c>
      <c r="L326" s="81">
        <f t="shared" si="171"/>
        <v>8437.4</v>
      </c>
      <c r="M326" s="81">
        <f t="shared" si="171"/>
        <v>70715.1</v>
      </c>
      <c r="N326" s="81">
        <f t="shared" si="171"/>
        <v>2688.7000000000003</v>
      </c>
      <c r="O326" s="81">
        <f t="shared" si="171"/>
        <v>67298.60000000002</v>
      </c>
      <c r="P326" s="81">
        <f t="shared" si="171"/>
        <v>8437.9</v>
      </c>
      <c r="Q326" s="81">
        <f t="shared" si="171"/>
        <v>56172.00000000001</v>
      </c>
      <c r="R326" s="81">
        <f t="shared" si="171"/>
        <v>2688.7000000000003</v>
      </c>
    </row>
    <row r="327" spans="1:18" ht="59.25" customHeight="1">
      <c r="A327" s="111" t="s">
        <v>90</v>
      </c>
      <c r="B327" s="113">
        <v>546</v>
      </c>
      <c r="C327" s="112" t="s">
        <v>113</v>
      </c>
      <c r="D327" s="112" t="s">
        <v>114</v>
      </c>
      <c r="E327" s="113"/>
      <c r="F327" s="112"/>
      <c r="G327" s="81">
        <f>G388+G336+G328+G355+G346+G361</f>
        <v>44035.30000000001</v>
      </c>
      <c r="H327" s="81">
        <f aca="true" t="shared" si="172" ref="H327:R327">H388+H336+H328+H355+H346+H361</f>
        <v>3160.4</v>
      </c>
      <c r="I327" s="81">
        <f t="shared" si="172"/>
        <v>40386.600000000006</v>
      </c>
      <c r="J327" s="81">
        <f t="shared" si="172"/>
        <v>488.3</v>
      </c>
      <c r="K327" s="81">
        <f t="shared" si="172"/>
        <v>41535.90000000001</v>
      </c>
      <c r="L327" s="81">
        <f t="shared" si="172"/>
        <v>3161</v>
      </c>
      <c r="M327" s="81">
        <f t="shared" si="172"/>
        <v>37886.600000000006</v>
      </c>
      <c r="N327" s="81">
        <f t="shared" si="172"/>
        <v>488.3</v>
      </c>
      <c r="O327" s="81">
        <f t="shared" si="172"/>
        <v>41036.50000000001</v>
      </c>
      <c r="P327" s="81">
        <f t="shared" si="172"/>
        <v>3161.6</v>
      </c>
      <c r="Q327" s="81">
        <f t="shared" si="172"/>
        <v>37386.600000000006</v>
      </c>
      <c r="R327" s="81">
        <f t="shared" si="172"/>
        <v>488.3</v>
      </c>
    </row>
    <row r="328" spans="1:18" ht="43.5" customHeight="1">
      <c r="A328" s="111" t="s">
        <v>431</v>
      </c>
      <c r="B328" s="113">
        <v>546</v>
      </c>
      <c r="C328" s="112" t="s">
        <v>113</v>
      </c>
      <c r="D328" s="112" t="s">
        <v>114</v>
      </c>
      <c r="E328" s="112" t="s">
        <v>235</v>
      </c>
      <c r="F328" s="112"/>
      <c r="G328" s="81">
        <f>G329</f>
        <v>3169</v>
      </c>
      <c r="H328" s="81">
        <f aca="true" t="shared" si="173" ref="H328:R328">H329</f>
        <v>0</v>
      </c>
      <c r="I328" s="81">
        <f t="shared" si="173"/>
        <v>3169</v>
      </c>
      <c r="J328" s="81">
        <f t="shared" si="173"/>
        <v>0</v>
      </c>
      <c r="K328" s="81">
        <f t="shared" si="173"/>
        <v>169</v>
      </c>
      <c r="L328" s="81">
        <f t="shared" si="173"/>
        <v>0</v>
      </c>
      <c r="M328" s="81">
        <f t="shared" si="173"/>
        <v>169</v>
      </c>
      <c r="N328" s="81">
        <f t="shared" si="173"/>
        <v>0</v>
      </c>
      <c r="O328" s="81">
        <f t="shared" si="173"/>
        <v>169</v>
      </c>
      <c r="P328" s="81">
        <f t="shared" si="173"/>
        <v>0</v>
      </c>
      <c r="Q328" s="81">
        <f t="shared" si="173"/>
        <v>169</v>
      </c>
      <c r="R328" s="81">
        <f t="shared" si="173"/>
        <v>0</v>
      </c>
    </row>
    <row r="329" spans="1:18" ht="43.5" customHeight="1">
      <c r="A329" s="111" t="s">
        <v>432</v>
      </c>
      <c r="B329" s="113">
        <v>546</v>
      </c>
      <c r="C329" s="112" t="s">
        <v>113</v>
      </c>
      <c r="D329" s="112" t="s">
        <v>114</v>
      </c>
      <c r="E329" s="112" t="s">
        <v>236</v>
      </c>
      <c r="F329" s="112"/>
      <c r="G329" s="81">
        <f>G330+G333</f>
        <v>3169</v>
      </c>
      <c r="H329" s="81">
        <f aca="true" t="shared" si="174" ref="H329:R329">H330+H333</f>
        <v>0</v>
      </c>
      <c r="I329" s="81">
        <f t="shared" si="174"/>
        <v>3169</v>
      </c>
      <c r="J329" s="81">
        <f t="shared" si="174"/>
        <v>0</v>
      </c>
      <c r="K329" s="81">
        <f t="shared" si="174"/>
        <v>169</v>
      </c>
      <c r="L329" s="81">
        <f t="shared" si="174"/>
        <v>0</v>
      </c>
      <c r="M329" s="81">
        <f t="shared" si="174"/>
        <v>169</v>
      </c>
      <c r="N329" s="81">
        <f t="shared" si="174"/>
        <v>0</v>
      </c>
      <c r="O329" s="81">
        <f t="shared" si="174"/>
        <v>169</v>
      </c>
      <c r="P329" s="81">
        <f t="shared" si="174"/>
        <v>0</v>
      </c>
      <c r="Q329" s="81">
        <f t="shared" si="174"/>
        <v>169</v>
      </c>
      <c r="R329" s="81">
        <f t="shared" si="174"/>
        <v>0</v>
      </c>
    </row>
    <row r="330" spans="1:18" ht="45.75" customHeight="1">
      <c r="A330" s="111" t="s">
        <v>354</v>
      </c>
      <c r="B330" s="113">
        <v>546</v>
      </c>
      <c r="C330" s="112" t="s">
        <v>113</v>
      </c>
      <c r="D330" s="112" t="s">
        <v>114</v>
      </c>
      <c r="E330" s="112" t="s">
        <v>355</v>
      </c>
      <c r="F330" s="112"/>
      <c r="G330" s="81">
        <f>G331</f>
        <v>23</v>
      </c>
      <c r="H330" s="81">
        <f aca="true" t="shared" si="175" ref="H330:R331">H331</f>
        <v>0</v>
      </c>
      <c r="I330" s="81">
        <f t="shared" si="175"/>
        <v>23</v>
      </c>
      <c r="J330" s="81">
        <f t="shared" si="175"/>
        <v>0</v>
      </c>
      <c r="K330" s="81">
        <f t="shared" si="175"/>
        <v>23</v>
      </c>
      <c r="L330" s="81">
        <f t="shared" si="175"/>
        <v>0</v>
      </c>
      <c r="M330" s="81">
        <f t="shared" si="175"/>
        <v>23</v>
      </c>
      <c r="N330" s="81">
        <f t="shared" si="175"/>
        <v>0</v>
      </c>
      <c r="O330" s="81">
        <f t="shared" si="175"/>
        <v>23</v>
      </c>
      <c r="P330" s="81">
        <f t="shared" si="175"/>
        <v>0</v>
      </c>
      <c r="Q330" s="81">
        <f t="shared" si="175"/>
        <v>23</v>
      </c>
      <c r="R330" s="81">
        <f t="shared" si="175"/>
        <v>0</v>
      </c>
    </row>
    <row r="331" spans="1:18" ht="18.75">
      <c r="A331" s="111" t="s">
        <v>211</v>
      </c>
      <c r="B331" s="113">
        <v>546</v>
      </c>
      <c r="C331" s="112" t="s">
        <v>113</v>
      </c>
      <c r="D331" s="112" t="s">
        <v>114</v>
      </c>
      <c r="E331" s="112" t="s">
        <v>356</v>
      </c>
      <c r="F331" s="112"/>
      <c r="G331" s="81">
        <f>G332</f>
        <v>23</v>
      </c>
      <c r="H331" s="81">
        <f t="shared" si="175"/>
        <v>0</v>
      </c>
      <c r="I331" s="81">
        <f t="shared" si="175"/>
        <v>23</v>
      </c>
      <c r="J331" s="81">
        <f t="shared" si="175"/>
        <v>0</v>
      </c>
      <c r="K331" s="81">
        <f t="shared" si="175"/>
        <v>23</v>
      </c>
      <c r="L331" s="81">
        <f t="shared" si="175"/>
        <v>0</v>
      </c>
      <c r="M331" s="81">
        <f t="shared" si="175"/>
        <v>23</v>
      </c>
      <c r="N331" s="81">
        <f t="shared" si="175"/>
        <v>0</v>
      </c>
      <c r="O331" s="81">
        <f t="shared" si="175"/>
        <v>23</v>
      </c>
      <c r="P331" s="81">
        <f t="shared" si="175"/>
        <v>0</v>
      </c>
      <c r="Q331" s="81">
        <f t="shared" si="175"/>
        <v>23</v>
      </c>
      <c r="R331" s="81">
        <f t="shared" si="175"/>
        <v>0</v>
      </c>
    </row>
    <row r="332" spans="1:18" ht="45.75" customHeight="1">
      <c r="A332" s="111" t="s">
        <v>87</v>
      </c>
      <c r="B332" s="113">
        <v>546</v>
      </c>
      <c r="C332" s="112" t="s">
        <v>113</v>
      </c>
      <c r="D332" s="112" t="s">
        <v>114</v>
      </c>
      <c r="E332" s="112" t="s">
        <v>356</v>
      </c>
      <c r="F332" s="112" t="s">
        <v>168</v>
      </c>
      <c r="G332" s="81">
        <f>H332+I332+J332</f>
        <v>23</v>
      </c>
      <c r="H332" s="81"/>
      <c r="I332" s="81">
        <v>23</v>
      </c>
      <c r="J332" s="81"/>
      <c r="K332" s="81">
        <f>L332+M332+N332</f>
        <v>23</v>
      </c>
      <c r="L332" s="81"/>
      <c r="M332" s="81">
        <v>23</v>
      </c>
      <c r="N332" s="81"/>
      <c r="O332" s="81">
        <f>P332+Q332+R332</f>
        <v>23</v>
      </c>
      <c r="P332" s="81"/>
      <c r="Q332" s="81">
        <v>23</v>
      </c>
      <c r="R332" s="81"/>
    </row>
    <row r="333" spans="1:18" ht="48.75" customHeight="1">
      <c r="A333" s="111" t="s">
        <v>386</v>
      </c>
      <c r="B333" s="113">
        <v>546</v>
      </c>
      <c r="C333" s="112" t="s">
        <v>113</v>
      </c>
      <c r="D333" s="112" t="s">
        <v>114</v>
      </c>
      <c r="E333" s="112" t="s">
        <v>352</v>
      </c>
      <c r="F333" s="112"/>
      <c r="G333" s="81">
        <f>G334</f>
        <v>3146</v>
      </c>
      <c r="H333" s="81">
        <f aca="true" t="shared" si="176" ref="H333:R334">H334</f>
        <v>0</v>
      </c>
      <c r="I333" s="81">
        <f t="shared" si="176"/>
        <v>3146</v>
      </c>
      <c r="J333" s="81">
        <f t="shared" si="176"/>
        <v>0</v>
      </c>
      <c r="K333" s="81">
        <f t="shared" si="176"/>
        <v>146</v>
      </c>
      <c r="L333" s="81">
        <f t="shared" si="176"/>
        <v>0</v>
      </c>
      <c r="M333" s="81">
        <f t="shared" si="176"/>
        <v>146</v>
      </c>
      <c r="N333" s="81">
        <f t="shared" si="176"/>
        <v>0</v>
      </c>
      <c r="O333" s="81">
        <f t="shared" si="176"/>
        <v>146</v>
      </c>
      <c r="P333" s="81">
        <f t="shared" si="176"/>
        <v>0</v>
      </c>
      <c r="Q333" s="81">
        <f t="shared" si="176"/>
        <v>146</v>
      </c>
      <c r="R333" s="81">
        <f t="shared" si="176"/>
        <v>0</v>
      </c>
    </row>
    <row r="334" spans="1:18" ht="27" customHeight="1">
      <c r="A334" s="111" t="s">
        <v>211</v>
      </c>
      <c r="B334" s="113">
        <v>546</v>
      </c>
      <c r="C334" s="112" t="s">
        <v>113</v>
      </c>
      <c r="D334" s="112" t="s">
        <v>114</v>
      </c>
      <c r="E334" s="112" t="s">
        <v>363</v>
      </c>
      <c r="F334" s="112"/>
      <c r="G334" s="81">
        <f>G335</f>
        <v>3146</v>
      </c>
      <c r="H334" s="81">
        <f t="shared" si="176"/>
        <v>0</v>
      </c>
      <c r="I334" s="81">
        <f t="shared" si="176"/>
        <v>3146</v>
      </c>
      <c r="J334" s="81">
        <f t="shared" si="176"/>
        <v>0</v>
      </c>
      <c r="K334" s="81">
        <f t="shared" si="176"/>
        <v>146</v>
      </c>
      <c r="L334" s="81">
        <f t="shared" si="176"/>
        <v>0</v>
      </c>
      <c r="M334" s="81">
        <f t="shared" si="176"/>
        <v>146</v>
      </c>
      <c r="N334" s="81">
        <f t="shared" si="176"/>
        <v>0</v>
      </c>
      <c r="O334" s="81">
        <f t="shared" si="176"/>
        <v>146</v>
      </c>
      <c r="P334" s="81">
        <f t="shared" si="176"/>
        <v>0</v>
      </c>
      <c r="Q334" s="81">
        <f t="shared" si="176"/>
        <v>146</v>
      </c>
      <c r="R334" s="81">
        <f t="shared" si="176"/>
        <v>0</v>
      </c>
    </row>
    <row r="335" spans="1:18" ht="43.5" customHeight="1">
      <c r="A335" s="111" t="s">
        <v>87</v>
      </c>
      <c r="B335" s="113">
        <v>546</v>
      </c>
      <c r="C335" s="112" t="s">
        <v>113</v>
      </c>
      <c r="D335" s="112" t="s">
        <v>114</v>
      </c>
      <c r="E335" s="112" t="s">
        <v>363</v>
      </c>
      <c r="F335" s="112" t="s">
        <v>168</v>
      </c>
      <c r="G335" s="81">
        <f>H335+I335+J335</f>
        <v>3146</v>
      </c>
      <c r="H335" s="81"/>
      <c r="I335" s="81">
        <v>3146</v>
      </c>
      <c r="J335" s="81"/>
      <c r="K335" s="81">
        <f>L335+M335+N335</f>
        <v>146</v>
      </c>
      <c r="L335" s="81"/>
      <c r="M335" s="81">
        <v>146</v>
      </c>
      <c r="N335" s="81"/>
      <c r="O335" s="81">
        <f>P335+Q335+R335</f>
        <v>146</v>
      </c>
      <c r="P335" s="81"/>
      <c r="Q335" s="81">
        <v>146</v>
      </c>
      <c r="R335" s="81"/>
    </row>
    <row r="336" spans="1:18" ht="47.25" customHeight="1">
      <c r="A336" s="111" t="s">
        <v>475</v>
      </c>
      <c r="B336" s="113">
        <v>546</v>
      </c>
      <c r="C336" s="112" t="s">
        <v>113</v>
      </c>
      <c r="D336" s="112" t="s">
        <v>114</v>
      </c>
      <c r="E336" s="112" t="s">
        <v>9</v>
      </c>
      <c r="F336" s="112"/>
      <c r="G336" s="81">
        <f>G341+G337</f>
        <v>1509.4999999999998</v>
      </c>
      <c r="H336" s="81">
        <f aca="true" t="shared" si="177" ref="H336:R336">H341+H337</f>
        <v>1509.4999999999998</v>
      </c>
      <c r="I336" s="81">
        <f t="shared" si="177"/>
        <v>0</v>
      </c>
      <c r="J336" s="81">
        <f t="shared" si="177"/>
        <v>0</v>
      </c>
      <c r="K336" s="81">
        <f t="shared" si="177"/>
        <v>1509.4999999999998</v>
      </c>
      <c r="L336" s="81">
        <f t="shared" si="177"/>
        <v>1509.4999999999998</v>
      </c>
      <c r="M336" s="81">
        <f t="shared" si="177"/>
        <v>0</v>
      </c>
      <c r="N336" s="81">
        <f t="shared" si="177"/>
        <v>0</v>
      </c>
      <c r="O336" s="81">
        <f t="shared" si="177"/>
        <v>1509.4999999999998</v>
      </c>
      <c r="P336" s="81">
        <f t="shared" si="177"/>
        <v>1509.4999999999998</v>
      </c>
      <c r="Q336" s="81">
        <f t="shared" si="177"/>
        <v>0</v>
      </c>
      <c r="R336" s="81">
        <f t="shared" si="177"/>
        <v>0</v>
      </c>
    </row>
    <row r="337" spans="1:18" ht="44.25" customHeight="1">
      <c r="A337" s="111" t="s">
        <v>40</v>
      </c>
      <c r="B337" s="113">
        <v>546</v>
      </c>
      <c r="C337" s="112" t="s">
        <v>113</v>
      </c>
      <c r="D337" s="112" t="s">
        <v>114</v>
      </c>
      <c r="E337" s="112" t="s">
        <v>41</v>
      </c>
      <c r="F337" s="112"/>
      <c r="G337" s="81">
        <f>G338</f>
        <v>17.1</v>
      </c>
      <c r="H337" s="81">
        <f aca="true" t="shared" si="178" ref="H337:R339">H338</f>
        <v>17.1</v>
      </c>
      <c r="I337" s="81">
        <f t="shared" si="178"/>
        <v>0</v>
      </c>
      <c r="J337" s="81">
        <f t="shared" si="178"/>
        <v>0</v>
      </c>
      <c r="K337" s="81">
        <f t="shared" si="178"/>
        <v>17.1</v>
      </c>
      <c r="L337" s="81">
        <f t="shared" si="178"/>
        <v>17.1</v>
      </c>
      <c r="M337" s="81">
        <f t="shared" si="178"/>
        <v>0</v>
      </c>
      <c r="N337" s="81">
        <f t="shared" si="178"/>
        <v>0</v>
      </c>
      <c r="O337" s="81">
        <f t="shared" si="178"/>
        <v>17.1</v>
      </c>
      <c r="P337" s="81">
        <f t="shared" si="178"/>
        <v>17.1</v>
      </c>
      <c r="Q337" s="81">
        <f t="shared" si="178"/>
        <v>0</v>
      </c>
      <c r="R337" s="81">
        <f t="shared" si="178"/>
        <v>0</v>
      </c>
    </row>
    <row r="338" spans="1:18" ht="64.5" customHeight="1">
      <c r="A338" s="111" t="s">
        <v>402</v>
      </c>
      <c r="B338" s="113">
        <v>546</v>
      </c>
      <c r="C338" s="112" t="s">
        <v>113</v>
      </c>
      <c r="D338" s="112" t="s">
        <v>114</v>
      </c>
      <c r="E338" s="112" t="s">
        <v>400</v>
      </c>
      <c r="F338" s="112"/>
      <c r="G338" s="81">
        <f>G339</f>
        <v>17.1</v>
      </c>
      <c r="H338" s="81">
        <f t="shared" si="178"/>
        <v>17.1</v>
      </c>
      <c r="I338" s="81">
        <f t="shared" si="178"/>
        <v>0</v>
      </c>
      <c r="J338" s="81">
        <f t="shared" si="178"/>
        <v>0</v>
      </c>
      <c r="K338" s="81">
        <f t="shared" si="178"/>
        <v>17.1</v>
      </c>
      <c r="L338" s="81">
        <f t="shared" si="178"/>
        <v>17.1</v>
      </c>
      <c r="M338" s="81">
        <f t="shared" si="178"/>
        <v>0</v>
      </c>
      <c r="N338" s="81">
        <f t="shared" si="178"/>
        <v>0</v>
      </c>
      <c r="O338" s="81">
        <f t="shared" si="178"/>
        <v>17.1</v>
      </c>
      <c r="P338" s="81">
        <f t="shared" si="178"/>
        <v>17.1</v>
      </c>
      <c r="Q338" s="81">
        <f t="shared" si="178"/>
        <v>0</v>
      </c>
      <c r="R338" s="81">
        <f t="shared" si="178"/>
        <v>0</v>
      </c>
    </row>
    <row r="339" spans="1:18" ht="99.75" customHeight="1">
      <c r="A339" s="114" t="s">
        <v>403</v>
      </c>
      <c r="B339" s="113">
        <v>546</v>
      </c>
      <c r="C339" s="112" t="s">
        <v>113</v>
      </c>
      <c r="D339" s="112" t="s">
        <v>114</v>
      </c>
      <c r="E339" s="112" t="s">
        <v>399</v>
      </c>
      <c r="F339" s="112"/>
      <c r="G339" s="81">
        <f>G340</f>
        <v>17.1</v>
      </c>
      <c r="H339" s="81">
        <f t="shared" si="178"/>
        <v>17.1</v>
      </c>
      <c r="I339" s="81">
        <f t="shared" si="178"/>
        <v>0</v>
      </c>
      <c r="J339" s="81">
        <f t="shared" si="178"/>
        <v>0</v>
      </c>
      <c r="K339" s="81">
        <f t="shared" si="178"/>
        <v>17.1</v>
      </c>
      <c r="L339" s="81">
        <f t="shared" si="178"/>
        <v>17.1</v>
      </c>
      <c r="M339" s="81">
        <f t="shared" si="178"/>
        <v>0</v>
      </c>
      <c r="N339" s="81">
        <f t="shared" si="178"/>
        <v>0</v>
      </c>
      <c r="O339" s="81">
        <f t="shared" si="178"/>
        <v>17.1</v>
      </c>
      <c r="P339" s="81">
        <f t="shared" si="178"/>
        <v>17.1</v>
      </c>
      <c r="Q339" s="81">
        <f t="shared" si="178"/>
        <v>0</v>
      </c>
      <c r="R339" s="81">
        <f t="shared" si="178"/>
        <v>0</v>
      </c>
    </row>
    <row r="340" spans="1:18" ht="47.25" customHeight="1">
      <c r="A340" s="111" t="s">
        <v>87</v>
      </c>
      <c r="B340" s="113">
        <v>546</v>
      </c>
      <c r="C340" s="112" t="s">
        <v>113</v>
      </c>
      <c r="D340" s="112" t="s">
        <v>114</v>
      </c>
      <c r="E340" s="112" t="s">
        <v>399</v>
      </c>
      <c r="F340" s="112" t="s">
        <v>168</v>
      </c>
      <c r="G340" s="81">
        <f>H340+I340+J340</f>
        <v>17.1</v>
      </c>
      <c r="H340" s="81">
        <v>17.1</v>
      </c>
      <c r="I340" s="81"/>
      <c r="J340" s="81"/>
      <c r="K340" s="81">
        <f>M340+N340+L340</f>
        <v>17.1</v>
      </c>
      <c r="L340" s="81">
        <v>17.1</v>
      </c>
      <c r="M340" s="81"/>
      <c r="N340" s="81"/>
      <c r="O340" s="81">
        <f>P340+Q340+R340</f>
        <v>17.1</v>
      </c>
      <c r="P340" s="81">
        <v>17.1</v>
      </c>
      <c r="Q340" s="81"/>
      <c r="R340" s="81"/>
    </row>
    <row r="341" spans="1:18" ht="30" customHeight="1">
      <c r="A341" s="111" t="s">
        <v>46</v>
      </c>
      <c r="B341" s="113">
        <v>546</v>
      </c>
      <c r="C341" s="112" t="s">
        <v>113</v>
      </c>
      <c r="D341" s="112" t="s">
        <v>114</v>
      </c>
      <c r="E341" s="112" t="s">
        <v>45</v>
      </c>
      <c r="F341" s="112"/>
      <c r="G341" s="81">
        <f>G342</f>
        <v>1492.3999999999999</v>
      </c>
      <c r="H341" s="81">
        <f aca="true" t="shared" si="179" ref="H341:R342">H342</f>
        <v>1492.3999999999999</v>
      </c>
      <c r="I341" s="81">
        <f t="shared" si="179"/>
        <v>0</v>
      </c>
      <c r="J341" s="81">
        <f t="shared" si="179"/>
        <v>0</v>
      </c>
      <c r="K341" s="81">
        <f t="shared" si="179"/>
        <v>1492.3999999999999</v>
      </c>
      <c r="L341" s="81">
        <f t="shared" si="179"/>
        <v>1492.3999999999999</v>
      </c>
      <c r="M341" s="81">
        <f t="shared" si="179"/>
        <v>0</v>
      </c>
      <c r="N341" s="81">
        <f t="shared" si="179"/>
        <v>0</v>
      </c>
      <c r="O341" s="81">
        <f t="shared" si="179"/>
        <v>1492.3999999999999</v>
      </c>
      <c r="P341" s="81">
        <f t="shared" si="179"/>
        <v>1492.3999999999999</v>
      </c>
      <c r="Q341" s="81">
        <f t="shared" si="179"/>
        <v>0</v>
      </c>
      <c r="R341" s="81">
        <f t="shared" si="179"/>
        <v>0</v>
      </c>
    </row>
    <row r="342" spans="1:18" ht="64.5" customHeight="1">
      <c r="A342" s="111" t="s">
        <v>301</v>
      </c>
      <c r="B342" s="113">
        <v>546</v>
      </c>
      <c r="C342" s="112" t="s">
        <v>113</v>
      </c>
      <c r="D342" s="112" t="s">
        <v>114</v>
      </c>
      <c r="E342" s="112" t="s">
        <v>482</v>
      </c>
      <c r="F342" s="112"/>
      <c r="G342" s="81">
        <f>G343</f>
        <v>1492.3999999999999</v>
      </c>
      <c r="H342" s="81">
        <f t="shared" si="179"/>
        <v>1492.3999999999999</v>
      </c>
      <c r="I342" s="81">
        <f t="shared" si="179"/>
        <v>0</v>
      </c>
      <c r="J342" s="81">
        <f t="shared" si="179"/>
        <v>0</v>
      </c>
      <c r="K342" s="81">
        <f t="shared" si="179"/>
        <v>1492.3999999999999</v>
      </c>
      <c r="L342" s="81">
        <f t="shared" si="179"/>
        <v>1492.3999999999999</v>
      </c>
      <c r="M342" s="81">
        <f t="shared" si="179"/>
        <v>0</v>
      </c>
      <c r="N342" s="81">
        <f t="shared" si="179"/>
        <v>0</v>
      </c>
      <c r="O342" s="81">
        <f t="shared" si="179"/>
        <v>1492.3999999999999</v>
      </c>
      <c r="P342" s="81">
        <f t="shared" si="179"/>
        <v>1492.3999999999999</v>
      </c>
      <c r="Q342" s="81">
        <f t="shared" si="179"/>
        <v>0</v>
      </c>
      <c r="R342" s="81">
        <f t="shared" si="179"/>
        <v>0</v>
      </c>
    </row>
    <row r="343" spans="1:18" ht="142.5" customHeight="1">
      <c r="A343" s="111" t="s">
        <v>404</v>
      </c>
      <c r="B343" s="155">
        <v>546</v>
      </c>
      <c r="C343" s="112" t="s">
        <v>113</v>
      </c>
      <c r="D343" s="112" t="s">
        <v>114</v>
      </c>
      <c r="E343" s="112" t="s">
        <v>483</v>
      </c>
      <c r="F343" s="112"/>
      <c r="G343" s="81">
        <f>G344+G345</f>
        <v>1492.3999999999999</v>
      </c>
      <c r="H343" s="81">
        <f aca="true" t="shared" si="180" ref="H343:R343">H344+H345</f>
        <v>1492.3999999999999</v>
      </c>
      <c r="I343" s="81">
        <f t="shared" si="180"/>
        <v>0</v>
      </c>
      <c r="J343" s="81">
        <f t="shared" si="180"/>
        <v>0</v>
      </c>
      <c r="K343" s="81">
        <f t="shared" si="180"/>
        <v>1492.3999999999999</v>
      </c>
      <c r="L343" s="81">
        <f t="shared" si="180"/>
        <v>1492.3999999999999</v>
      </c>
      <c r="M343" s="81">
        <f t="shared" si="180"/>
        <v>0</v>
      </c>
      <c r="N343" s="81">
        <f t="shared" si="180"/>
        <v>0</v>
      </c>
      <c r="O343" s="81">
        <f t="shared" si="180"/>
        <v>1492.3999999999999</v>
      </c>
      <c r="P343" s="81">
        <f t="shared" si="180"/>
        <v>1492.3999999999999</v>
      </c>
      <c r="Q343" s="81">
        <f t="shared" si="180"/>
        <v>0</v>
      </c>
      <c r="R343" s="81">
        <f t="shared" si="180"/>
        <v>0</v>
      </c>
    </row>
    <row r="344" spans="1:18" ht="30" customHeight="1">
      <c r="A344" s="120" t="s">
        <v>164</v>
      </c>
      <c r="B344" s="113">
        <v>546</v>
      </c>
      <c r="C344" s="112" t="s">
        <v>113</v>
      </c>
      <c r="D344" s="112" t="s">
        <v>114</v>
      </c>
      <c r="E344" s="112" t="s">
        <v>483</v>
      </c>
      <c r="F344" s="112" t="s">
        <v>165</v>
      </c>
      <c r="G344" s="81">
        <f>H344+I344+J344</f>
        <v>1370.6</v>
      </c>
      <c r="H344" s="81">
        <f>1214+156.6</f>
        <v>1370.6</v>
      </c>
      <c r="I344" s="81"/>
      <c r="J344" s="81"/>
      <c r="K344" s="81">
        <f>L344+M344+N344</f>
        <v>1370.6</v>
      </c>
      <c r="L344" s="81">
        <f>1214+156.6</f>
        <v>1370.6</v>
      </c>
      <c r="M344" s="81"/>
      <c r="N344" s="81"/>
      <c r="O344" s="81">
        <f>P344+Q344+R344</f>
        <v>1370.6</v>
      </c>
      <c r="P344" s="81">
        <f>1214+156.6</f>
        <v>1370.6</v>
      </c>
      <c r="Q344" s="85"/>
      <c r="R344" s="85"/>
    </row>
    <row r="345" spans="1:18" ht="45.75" customHeight="1">
      <c r="A345" s="111" t="s">
        <v>87</v>
      </c>
      <c r="B345" s="113">
        <v>546</v>
      </c>
      <c r="C345" s="112" t="s">
        <v>113</v>
      </c>
      <c r="D345" s="112" t="s">
        <v>114</v>
      </c>
      <c r="E345" s="112" t="s">
        <v>483</v>
      </c>
      <c r="F345" s="112" t="s">
        <v>168</v>
      </c>
      <c r="G345" s="81">
        <f>H345+I345+J345</f>
        <v>121.79999999999998</v>
      </c>
      <c r="H345" s="81">
        <f>278.4-156.6</f>
        <v>121.79999999999998</v>
      </c>
      <c r="I345" s="81"/>
      <c r="J345" s="81"/>
      <c r="K345" s="81">
        <f>L345+M345+N345</f>
        <v>121.79999999999998</v>
      </c>
      <c r="L345" s="81">
        <f>278.4-156.6</f>
        <v>121.79999999999998</v>
      </c>
      <c r="M345" s="81"/>
      <c r="N345" s="81"/>
      <c r="O345" s="81">
        <f>P345+Q345+R345</f>
        <v>121.79999999999998</v>
      </c>
      <c r="P345" s="81">
        <f>278.4-156.6</f>
        <v>121.79999999999998</v>
      </c>
      <c r="Q345" s="85"/>
      <c r="R345" s="85"/>
    </row>
    <row r="346" spans="1:18" ht="46.5" customHeight="1">
      <c r="A346" s="111" t="s">
        <v>556</v>
      </c>
      <c r="B346" s="155">
        <v>546</v>
      </c>
      <c r="C346" s="112" t="s">
        <v>113</v>
      </c>
      <c r="D346" s="112" t="s">
        <v>114</v>
      </c>
      <c r="E346" s="112" t="s">
        <v>246</v>
      </c>
      <c r="F346" s="112"/>
      <c r="G346" s="81">
        <f>G347</f>
        <v>1816.5</v>
      </c>
      <c r="H346" s="81">
        <f aca="true" t="shared" si="181" ref="H346:R347">H347</f>
        <v>301.20000000000005</v>
      </c>
      <c r="I346" s="81">
        <f t="shared" si="181"/>
        <v>1515.3</v>
      </c>
      <c r="J346" s="81">
        <f t="shared" si="181"/>
        <v>0</v>
      </c>
      <c r="K346" s="81">
        <f t="shared" si="181"/>
        <v>1817.1</v>
      </c>
      <c r="L346" s="81">
        <f t="shared" si="181"/>
        <v>301.8</v>
      </c>
      <c r="M346" s="81">
        <f t="shared" si="181"/>
        <v>1515.3</v>
      </c>
      <c r="N346" s="81">
        <f t="shared" si="181"/>
        <v>0</v>
      </c>
      <c r="O346" s="81">
        <f t="shared" si="181"/>
        <v>1817.6999999999998</v>
      </c>
      <c r="P346" s="81">
        <f t="shared" si="181"/>
        <v>302.4</v>
      </c>
      <c r="Q346" s="81">
        <f t="shared" si="181"/>
        <v>1515.3</v>
      </c>
      <c r="R346" s="81">
        <f t="shared" si="181"/>
        <v>0</v>
      </c>
    </row>
    <row r="347" spans="1:18" ht="29.25" customHeight="1">
      <c r="A347" s="111" t="s">
        <v>557</v>
      </c>
      <c r="B347" s="113">
        <v>546</v>
      </c>
      <c r="C347" s="112" t="s">
        <v>113</v>
      </c>
      <c r="D347" s="112" t="s">
        <v>114</v>
      </c>
      <c r="E347" s="112" t="s">
        <v>553</v>
      </c>
      <c r="F347" s="112"/>
      <c r="G347" s="81">
        <f>G348</f>
        <v>1816.5</v>
      </c>
      <c r="H347" s="81">
        <f t="shared" si="181"/>
        <v>301.20000000000005</v>
      </c>
      <c r="I347" s="81">
        <f t="shared" si="181"/>
        <v>1515.3</v>
      </c>
      <c r="J347" s="81">
        <f t="shared" si="181"/>
        <v>0</v>
      </c>
      <c r="K347" s="81">
        <f t="shared" si="181"/>
        <v>1817.1</v>
      </c>
      <c r="L347" s="81">
        <f t="shared" si="181"/>
        <v>301.8</v>
      </c>
      <c r="M347" s="81">
        <f t="shared" si="181"/>
        <v>1515.3</v>
      </c>
      <c r="N347" s="81">
        <f t="shared" si="181"/>
        <v>0</v>
      </c>
      <c r="O347" s="81">
        <f t="shared" si="181"/>
        <v>1817.6999999999998</v>
      </c>
      <c r="P347" s="81">
        <f t="shared" si="181"/>
        <v>302.4</v>
      </c>
      <c r="Q347" s="81">
        <f t="shared" si="181"/>
        <v>1515.3</v>
      </c>
      <c r="R347" s="81">
        <f t="shared" si="181"/>
        <v>0</v>
      </c>
    </row>
    <row r="348" spans="1:18" ht="45.75" customHeight="1">
      <c r="A348" s="111" t="s">
        <v>558</v>
      </c>
      <c r="B348" s="113">
        <v>546</v>
      </c>
      <c r="C348" s="112" t="s">
        <v>113</v>
      </c>
      <c r="D348" s="112" t="s">
        <v>114</v>
      </c>
      <c r="E348" s="112" t="s">
        <v>554</v>
      </c>
      <c r="F348" s="112"/>
      <c r="G348" s="81">
        <f>G352+G349</f>
        <v>1816.5</v>
      </c>
      <c r="H348" s="81">
        <f aca="true" t="shared" si="182" ref="H348:R348">H352+H349</f>
        <v>301.20000000000005</v>
      </c>
      <c r="I348" s="81">
        <f t="shared" si="182"/>
        <v>1515.3</v>
      </c>
      <c r="J348" s="81">
        <f t="shared" si="182"/>
        <v>0</v>
      </c>
      <c r="K348" s="81">
        <f t="shared" si="182"/>
        <v>1817.1</v>
      </c>
      <c r="L348" s="81">
        <f t="shared" si="182"/>
        <v>301.8</v>
      </c>
      <c r="M348" s="81">
        <f t="shared" si="182"/>
        <v>1515.3</v>
      </c>
      <c r="N348" s="81">
        <f t="shared" si="182"/>
        <v>0</v>
      </c>
      <c r="O348" s="81">
        <f t="shared" si="182"/>
        <v>1817.6999999999998</v>
      </c>
      <c r="P348" s="81">
        <f t="shared" si="182"/>
        <v>302.4</v>
      </c>
      <c r="Q348" s="81">
        <f t="shared" si="182"/>
        <v>1515.3</v>
      </c>
      <c r="R348" s="81">
        <f t="shared" si="182"/>
        <v>0</v>
      </c>
    </row>
    <row r="349" spans="1:18" ht="21.75" customHeight="1">
      <c r="A349" s="111" t="s">
        <v>178</v>
      </c>
      <c r="B349" s="113">
        <v>546</v>
      </c>
      <c r="C349" s="112" t="s">
        <v>113</v>
      </c>
      <c r="D349" s="112" t="s">
        <v>114</v>
      </c>
      <c r="E349" s="112" t="s">
        <v>561</v>
      </c>
      <c r="F349" s="112"/>
      <c r="G349" s="81">
        <f>G350+G351</f>
        <v>1515.3</v>
      </c>
      <c r="H349" s="81">
        <f aca="true" t="shared" si="183" ref="H349:R349">H350+H351</f>
        <v>0</v>
      </c>
      <c r="I349" s="81">
        <f t="shared" si="183"/>
        <v>1515.3</v>
      </c>
      <c r="J349" s="81">
        <f t="shared" si="183"/>
        <v>0</v>
      </c>
      <c r="K349" s="81">
        <f t="shared" si="183"/>
        <v>1515.3</v>
      </c>
      <c r="L349" s="81">
        <f t="shared" si="183"/>
        <v>0</v>
      </c>
      <c r="M349" s="81">
        <f t="shared" si="183"/>
        <v>1515.3</v>
      </c>
      <c r="N349" s="81">
        <f t="shared" si="183"/>
        <v>0</v>
      </c>
      <c r="O349" s="81">
        <f t="shared" si="183"/>
        <v>1515.3</v>
      </c>
      <c r="P349" s="81">
        <f t="shared" si="183"/>
        <v>0</v>
      </c>
      <c r="Q349" s="81">
        <f t="shared" si="183"/>
        <v>1515.3</v>
      </c>
      <c r="R349" s="81">
        <f t="shared" si="183"/>
        <v>0</v>
      </c>
    </row>
    <row r="350" spans="1:18" ht="27.75" customHeight="1">
      <c r="A350" s="111" t="s">
        <v>164</v>
      </c>
      <c r="B350" s="113">
        <v>546</v>
      </c>
      <c r="C350" s="112" t="s">
        <v>113</v>
      </c>
      <c r="D350" s="112" t="s">
        <v>114</v>
      </c>
      <c r="E350" s="112" t="s">
        <v>561</v>
      </c>
      <c r="F350" s="112" t="s">
        <v>165</v>
      </c>
      <c r="G350" s="81">
        <f>H350+I350+J350</f>
        <v>1345.3</v>
      </c>
      <c r="H350" s="81"/>
      <c r="I350" s="81">
        <v>1345.3</v>
      </c>
      <c r="J350" s="81"/>
      <c r="K350" s="81">
        <f>L350+M350+N350</f>
        <v>1345.3</v>
      </c>
      <c r="L350" s="81"/>
      <c r="M350" s="81">
        <v>1345.3</v>
      </c>
      <c r="N350" s="81"/>
      <c r="O350" s="81">
        <f>P350+Q350+R350</f>
        <v>1345.3</v>
      </c>
      <c r="P350" s="81"/>
      <c r="Q350" s="81">
        <v>1345.3</v>
      </c>
      <c r="R350" s="81"/>
    </row>
    <row r="351" spans="1:18" ht="45.75" customHeight="1">
      <c r="A351" s="111" t="s">
        <v>87</v>
      </c>
      <c r="B351" s="113">
        <v>546</v>
      </c>
      <c r="C351" s="112" t="s">
        <v>113</v>
      </c>
      <c r="D351" s="112" t="s">
        <v>114</v>
      </c>
      <c r="E351" s="112" t="s">
        <v>561</v>
      </c>
      <c r="F351" s="112" t="s">
        <v>168</v>
      </c>
      <c r="G351" s="81">
        <f>H351+I351+J351</f>
        <v>170</v>
      </c>
      <c r="H351" s="81"/>
      <c r="I351" s="81">
        <v>170</v>
      </c>
      <c r="J351" s="81"/>
      <c r="K351" s="81">
        <f>L351+M351+N351</f>
        <v>170</v>
      </c>
      <c r="L351" s="81"/>
      <c r="M351" s="81">
        <v>170</v>
      </c>
      <c r="N351" s="81"/>
      <c r="O351" s="81">
        <f>P351+Q351+R351</f>
        <v>170</v>
      </c>
      <c r="P351" s="81"/>
      <c r="Q351" s="81">
        <v>170</v>
      </c>
      <c r="R351" s="81"/>
    </row>
    <row r="352" spans="1:18" ht="84.75" customHeight="1">
      <c r="A352" s="114" t="s">
        <v>208</v>
      </c>
      <c r="B352" s="155">
        <v>546</v>
      </c>
      <c r="C352" s="112" t="s">
        <v>113</v>
      </c>
      <c r="D352" s="112" t="s">
        <v>114</v>
      </c>
      <c r="E352" s="112" t="s">
        <v>555</v>
      </c>
      <c r="F352" s="112"/>
      <c r="G352" s="81">
        <f>G353+G354</f>
        <v>301.20000000000005</v>
      </c>
      <c r="H352" s="81">
        <f aca="true" t="shared" si="184" ref="H352:R352">H353+H354</f>
        <v>301.20000000000005</v>
      </c>
      <c r="I352" s="81">
        <f t="shared" si="184"/>
        <v>0</v>
      </c>
      <c r="J352" s="81">
        <f t="shared" si="184"/>
        <v>0</v>
      </c>
      <c r="K352" s="81">
        <f t="shared" si="184"/>
        <v>301.8</v>
      </c>
      <c r="L352" s="81">
        <f t="shared" si="184"/>
        <v>301.8</v>
      </c>
      <c r="M352" s="81">
        <f t="shared" si="184"/>
        <v>0</v>
      </c>
      <c r="N352" s="81">
        <f t="shared" si="184"/>
        <v>0</v>
      </c>
      <c r="O352" s="81">
        <f t="shared" si="184"/>
        <v>302.4</v>
      </c>
      <c r="P352" s="81">
        <f t="shared" si="184"/>
        <v>302.4</v>
      </c>
      <c r="Q352" s="81">
        <f t="shared" si="184"/>
        <v>0</v>
      </c>
      <c r="R352" s="81">
        <f t="shared" si="184"/>
        <v>0</v>
      </c>
    </row>
    <row r="353" spans="1:18" ht="26.25" customHeight="1">
      <c r="A353" s="120" t="s">
        <v>164</v>
      </c>
      <c r="B353" s="113">
        <v>546</v>
      </c>
      <c r="C353" s="112" t="s">
        <v>113</v>
      </c>
      <c r="D353" s="112" t="s">
        <v>114</v>
      </c>
      <c r="E353" s="112" t="s">
        <v>555</v>
      </c>
      <c r="F353" s="112" t="s">
        <v>165</v>
      </c>
      <c r="G353" s="81">
        <f>H353+I353+J353</f>
        <v>150.8</v>
      </c>
      <c r="H353" s="81">
        <v>150.8</v>
      </c>
      <c r="I353" s="81"/>
      <c r="J353" s="81"/>
      <c r="K353" s="81">
        <f>L353+M352+N353</f>
        <v>150.8</v>
      </c>
      <c r="L353" s="81">
        <v>150.8</v>
      </c>
      <c r="M353" s="81"/>
      <c r="N353" s="81"/>
      <c r="O353" s="81">
        <f>P353+Q352+R353</f>
        <v>150.8</v>
      </c>
      <c r="P353" s="81">
        <v>150.8</v>
      </c>
      <c r="Q353" s="91"/>
      <c r="R353" s="91"/>
    </row>
    <row r="354" spans="1:18" ht="45.75" customHeight="1">
      <c r="A354" s="111" t="s">
        <v>87</v>
      </c>
      <c r="B354" s="113">
        <v>546</v>
      </c>
      <c r="C354" s="112" t="s">
        <v>113</v>
      </c>
      <c r="D354" s="112" t="s">
        <v>114</v>
      </c>
      <c r="E354" s="112" t="s">
        <v>555</v>
      </c>
      <c r="F354" s="112" t="s">
        <v>168</v>
      </c>
      <c r="G354" s="81">
        <f>H354+I354+J354</f>
        <v>150.4</v>
      </c>
      <c r="H354" s="81">
        <v>150.4</v>
      </c>
      <c r="I354" s="81"/>
      <c r="J354" s="81"/>
      <c r="K354" s="81">
        <f>L354+M353+N354</f>
        <v>151</v>
      </c>
      <c r="L354" s="81">
        <v>151</v>
      </c>
      <c r="M354" s="81"/>
      <c r="N354" s="81"/>
      <c r="O354" s="81">
        <f>P354+Q353+R354</f>
        <v>151.6</v>
      </c>
      <c r="P354" s="81">
        <v>151.6</v>
      </c>
      <c r="Q354" s="91"/>
      <c r="R354" s="91"/>
    </row>
    <row r="355" spans="1:18" ht="48.75" customHeight="1">
      <c r="A355" s="111" t="s">
        <v>523</v>
      </c>
      <c r="B355" s="113">
        <v>546</v>
      </c>
      <c r="C355" s="112" t="s">
        <v>113</v>
      </c>
      <c r="D355" s="112" t="s">
        <v>114</v>
      </c>
      <c r="E355" s="113" t="s">
        <v>231</v>
      </c>
      <c r="F355" s="112"/>
      <c r="G355" s="81">
        <f>G356</f>
        <v>1326.8</v>
      </c>
      <c r="H355" s="81">
        <f aca="true" t="shared" si="185" ref="H355:R357">H356</f>
        <v>1326.8</v>
      </c>
      <c r="I355" s="81">
        <f t="shared" si="185"/>
        <v>0</v>
      </c>
      <c r="J355" s="81">
        <f t="shared" si="185"/>
        <v>0</v>
      </c>
      <c r="K355" s="81">
        <f t="shared" si="185"/>
        <v>1326.8</v>
      </c>
      <c r="L355" s="81">
        <f t="shared" si="185"/>
        <v>1326.8</v>
      </c>
      <c r="M355" s="81">
        <f t="shared" si="185"/>
        <v>0</v>
      </c>
      <c r="N355" s="81">
        <f t="shared" si="185"/>
        <v>0</v>
      </c>
      <c r="O355" s="81">
        <f t="shared" si="185"/>
        <v>1326.8</v>
      </c>
      <c r="P355" s="81">
        <f t="shared" si="185"/>
        <v>1326.8</v>
      </c>
      <c r="Q355" s="81">
        <f t="shared" si="185"/>
        <v>0</v>
      </c>
      <c r="R355" s="81">
        <f t="shared" si="185"/>
        <v>0</v>
      </c>
    </row>
    <row r="356" spans="1:18" ht="28.5" customHeight="1">
      <c r="A356" s="111" t="s">
        <v>185</v>
      </c>
      <c r="B356" s="113">
        <v>546</v>
      </c>
      <c r="C356" s="112" t="s">
        <v>113</v>
      </c>
      <c r="D356" s="112" t="s">
        <v>114</v>
      </c>
      <c r="E356" s="113" t="s">
        <v>61</v>
      </c>
      <c r="F356" s="112"/>
      <c r="G356" s="81">
        <f>G357</f>
        <v>1326.8</v>
      </c>
      <c r="H356" s="81">
        <f t="shared" si="185"/>
        <v>1326.8</v>
      </c>
      <c r="I356" s="81">
        <f t="shared" si="185"/>
        <v>0</v>
      </c>
      <c r="J356" s="81">
        <f t="shared" si="185"/>
        <v>0</v>
      </c>
      <c r="K356" s="81">
        <f t="shared" si="185"/>
        <v>1326.8</v>
      </c>
      <c r="L356" s="81">
        <f t="shared" si="185"/>
        <v>1326.8</v>
      </c>
      <c r="M356" s="81">
        <f t="shared" si="185"/>
        <v>0</v>
      </c>
      <c r="N356" s="81">
        <f t="shared" si="185"/>
        <v>0</v>
      </c>
      <c r="O356" s="81">
        <f t="shared" si="185"/>
        <v>1326.8</v>
      </c>
      <c r="P356" s="81">
        <f t="shared" si="185"/>
        <v>1326.8</v>
      </c>
      <c r="Q356" s="81">
        <f t="shared" si="185"/>
        <v>0</v>
      </c>
      <c r="R356" s="81">
        <f t="shared" si="185"/>
        <v>0</v>
      </c>
    </row>
    <row r="357" spans="1:18" ht="45.75" customHeight="1">
      <c r="A357" s="111" t="s">
        <v>379</v>
      </c>
      <c r="B357" s="113">
        <v>546</v>
      </c>
      <c r="C357" s="112" t="s">
        <v>113</v>
      </c>
      <c r="D357" s="112" t="s">
        <v>114</v>
      </c>
      <c r="E357" s="113" t="s">
        <v>378</v>
      </c>
      <c r="F357" s="112"/>
      <c r="G357" s="81">
        <f>G358</f>
        <v>1326.8</v>
      </c>
      <c r="H357" s="81">
        <f t="shared" si="185"/>
        <v>1326.8</v>
      </c>
      <c r="I357" s="81">
        <f t="shared" si="185"/>
        <v>0</v>
      </c>
      <c r="J357" s="81">
        <f t="shared" si="185"/>
        <v>0</v>
      </c>
      <c r="K357" s="81">
        <f t="shared" si="185"/>
        <v>1326.8</v>
      </c>
      <c r="L357" s="81">
        <f t="shared" si="185"/>
        <v>1326.8</v>
      </c>
      <c r="M357" s="81">
        <f t="shared" si="185"/>
        <v>0</v>
      </c>
      <c r="N357" s="81">
        <f t="shared" si="185"/>
        <v>0</v>
      </c>
      <c r="O357" s="81">
        <f t="shared" si="185"/>
        <v>1326.8</v>
      </c>
      <c r="P357" s="81">
        <f t="shared" si="185"/>
        <v>1326.8</v>
      </c>
      <c r="Q357" s="81">
        <f t="shared" si="185"/>
        <v>0</v>
      </c>
      <c r="R357" s="81">
        <f t="shared" si="185"/>
        <v>0</v>
      </c>
    </row>
    <row r="358" spans="1:18" ht="101.25" customHeight="1">
      <c r="A358" s="111" t="s">
        <v>405</v>
      </c>
      <c r="B358" s="113">
        <v>546</v>
      </c>
      <c r="C358" s="112" t="s">
        <v>113</v>
      </c>
      <c r="D358" s="112" t="s">
        <v>114</v>
      </c>
      <c r="E358" s="113" t="s">
        <v>406</v>
      </c>
      <c r="F358" s="112"/>
      <c r="G358" s="81">
        <f>G359+G360</f>
        <v>1326.8</v>
      </c>
      <c r="H358" s="81">
        <f aca="true" t="shared" si="186" ref="H358:R358">H359+H360</f>
        <v>1326.8</v>
      </c>
      <c r="I358" s="81">
        <f t="shared" si="186"/>
        <v>0</v>
      </c>
      <c r="J358" s="81">
        <f t="shared" si="186"/>
        <v>0</v>
      </c>
      <c r="K358" s="81">
        <f t="shared" si="186"/>
        <v>1326.8</v>
      </c>
      <c r="L358" s="81">
        <f t="shared" si="186"/>
        <v>1326.8</v>
      </c>
      <c r="M358" s="81">
        <f t="shared" si="186"/>
        <v>0</v>
      </c>
      <c r="N358" s="81">
        <f t="shared" si="186"/>
        <v>0</v>
      </c>
      <c r="O358" s="81">
        <f t="shared" si="186"/>
        <v>1326.8</v>
      </c>
      <c r="P358" s="81">
        <f t="shared" si="186"/>
        <v>1326.8</v>
      </c>
      <c r="Q358" s="81">
        <f t="shared" si="186"/>
        <v>0</v>
      </c>
      <c r="R358" s="81">
        <f t="shared" si="186"/>
        <v>0</v>
      </c>
    </row>
    <row r="359" spans="1:18" ht="26.25" customHeight="1">
      <c r="A359" s="111" t="s">
        <v>164</v>
      </c>
      <c r="B359" s="113">
        <v>546</v>
      </c>
      <c r="C359" s="112" t="s">
        <v>113</v>
      </c>
      <c r="D359" s="112" t="s">
        <v>114</v>
      </c>
      <c r="E359" s="113" t="s">
        <v>406</v>
      </c>
      <c r="F359" s="112" t="s">
        <v>165</v>
      </c>
      <c r="G359" s="81">
        <f>H359+I359+J359</f>
        <v>953.8</v>
      </c>
      <c r="H359" s="81">
        <v>953.8</v>
      </c>
      <c r="I359" s="81"/>
      <c r="J359" s="81"/>
      <c r="K359" s="81">
        <f>L359+M359+N359</f>
        <v>953.8</v>
      </c>
      <c r="L359" s="81">
        <v>953.8</v>
      </c>
      <c r="M359" s="81"/>
      <c r="N359" s="81"/>
      <c r="O359" s="81">
        <f>P359+Q359+R359</f>
        <v>953.8</v>
      </c>
      <c r="P359" s="81">
        <v>953.8</v>
      </c>
      <c r="Q359" s="85"/>
      <c r="R359" s="85"/>
    </row>
    <row r="360" spans="1:18" ht="45.75" customHeight="1">
      <c r="A360" s="111" t="s">
        <v>87</v>
      </c>
      <c r="B360" s="113">
        <v>546</v>
      </c>
      <c r="C360" s="112" t="s">
        <v>113</v>
      </c>
      <c r="D360" s="112" t="s">
        <v>114</v>
      </c>
      <c r="E360" s="113" t="s">
        <v>406</v>
      </c>
      <c r="F360" s="112" t="s">
        <v>168</v>
      </c>
      <c r="G360" s="81">
        <f>H360+I360+J360</f>
        <v>373</v>
      </c>
      <c r="H360" s="81">
        <v>373</v>
      </c>
      <c r="I360" s="81"/>
      <c r="J360" s="81"/>
      <c r="K360" s="81">
        <f>L360+M360+N360</f>
        <v>373</v>
      </c>
      <c r="L360" s="81">
        <v>373</v>
      </c>
      <c r="M360" s="81"/>
      <c r="N360" s="81"/>
      <c r="O360" s="81">
        <f>P360+Q360+R360</f>
        <v>373</v>
      </c>
      <c r="P360" s="81">
        <v>373</v>
      </c>
      <c r="Q360" s="85"/>
      <c r="R360" s="85"/>
    </row>
    <row r="361" spans="1:18" ht="45.75" customHeight="1">
      <c r="A361" s="111" t="s">
        <v>582</v>
      </c>
      <c r="B361" s="113">
        <v>546</v>
      </c>
      <c r="C361" s="112" t="s">
        <v>113</v>
      </c>
      <c r="D361" s="112" t="s">
        <v>114</v>
      </c>
      <c r="E361" s="113" t="s">
        <v>583</v>
      </c>
      <c r="F361" s="112"/>
      <c r="G361" s="81">
        <f aca="true" t="shared" si="187" ref="G361:R361">G362+G367+G385</f>
        <v>35955.50000000001</v>
      </c>
      <c r="H361" s="81">
        <f t="shared" si="187"/>
        <v>22.9</v>
      </c>
      <c r="I361" s="81">
        <f t="shared" si="187"/>
        <v>35452.3</v>
      </c>
      <c r="J361" s="81">
        <f t="shared" si="187"/>
        <v>480.3</v>
      </c>
      <c r="K361" s="81">
        <f t="shared" si="187"/>
        <v>36455.50000000001</v>
      </c>
      <c r="L361" s="81">
        <f t="shared" si="187"/>
        <v>22.9</v>
      </c>
      <c r="M361" s="81">
        <f t="shared" si="187"/>
        <v>35952.3</v>
      </c>
      <c r="N361" s="81">
        <f t="shared" si="187"/>
        <v>480.3</v>
      </c>
      <c r="O361" s="81">
        <f t="shared" si="187"/>
        <v>35955.50000000001</v>
      </c>
      <c r="P361" s="81">
        <f t="shared" si="187"/>
        <v>22.9</v>
      </c>
      <c r="Q361" s="81">
        <f t="shared" si="187"/>
        <v>35452.3</v>
      </c>
      <c r="R361" s="81">
        <f t="shared" si="187"/>
        <v>480.3</v>
      </c>
    </row>
    <row r="362" spans="1:18" ht="43.5" customHeight="1">
      <c r="A362" s="111" t="s">
        <v>584</v>
      </c>
      <c r="B362" s="113">
        <v>546</v>
      </c>
      <c r="C362" s="112" t="s">
        <v>113</v>
      </c>
      <c r="D362" s="112" t="s">
        <v>114</v>
      </c>
      <c r="E362" s="113" t="s">
        <v>585</v>
      </c>
      <c r="F362" s="112"/>
      <c r="G362" s="81">
        <f>G363+G365</f>
        <v>115.7</v>
      </c>
      <c r="H362" s="81">
        <f aca="true" t="shared" si="188" ref="H362:R362">H363+H365</f>
        <v>0</v>
      </c>
      <c r="I362" s="81">
        <f t="shared" si="188"/>
        <v>100</v>
      </c>
      <c r="J362" s="81">
        <f t="shared" si="188"/>
        <v>15.7</v>
      </c>
      <c r="K362" s="81">
        <f t="shared" si="188"/>
        <v>115.7</v>
      </c>
      <c r="L362" s="81">
        <f t="shared" si="188"/>
        <v>0</v>
      </c>
      <c r="M362" s="81">
        <f t="shared" si="188"/>
        <v>100</v>
      </c>
      <c r="N362" s="81">
        <f t="shared" si="188"/>
        <v>15.7</v>
      </c>
      <c r="O362" s="81">
        <f t="shared" si="188"/>
        <v>115.7</v>
      </c>
      <c r="P362" s="81">
        <f t="shared" si="188"/>
        <v>0</v>
      </c>
      <c r="Q362" s="81">
        <f t="shared" si="188"/>
        <v>100</v>
      </c>
      <c r="R362" s="81">
        <f t="shared" si="188"/>
        <v>15.7</v>
      </c>
    </row>
    <row r="363" spans="1:18" ht="27.75" customHeight="1">
      <c r="A363" s="111" t="s">
        <v>178</v>
      </c>
      <c r="B363" s="113">
        <v>546</v>
      </c>
      <c r="C363" s="112" t="s">
        <v>113</v>
      </c>
      <c r="D363" s="112" t="s">
        <v>114</v>
      </c>
      <c r="E363" s="113" t="s">
        <v>586</v>
      </c>
      <c r="F363" s="112"/>
      <c r="G363" s="81">
        <f>G364</f>
        <v>100</v>
      </c>
      <c r="H363" s="81">
        <f aca="true" t="shared" si="189" ref="H363:R363">H364</f>
        <v>0</v>
      </c>
      <c r="I363" s="81">
        <f t="shared" si="189"/>
        <v>100</v>
      </c>
      <c r="J363" s="81">
        <f t="shared" si="189"/>
        <v>0</v>
      </c>
      <c r="K363" s="81">
        <f t="shared" si="189"/>
        <v>100</v>
      </c>
      <c r="L363" s="81">
        <f t="shared" si="189"/>
        <v>0</v>
      </c>
      <c r="M363" s="81">
        <f t="shared" si="189"/>
        <v>100</v>
      </c>
      <c r="N363" s="81">
        <f t="shared" si="189"/>
        <v>0</v>
      </c>
      <c r="O363" s="81">
        <f t="shared" si="189"/>
        <v>100</v>
      </c>
      <c r="P363" s="81">
        <f t="shared" si="189"/>
        <v>0</v>
      </c>
      <c r="Q363" s="81">
        <f t="shared" si="189"/>
        <v>100</v>
      </c>
      <c r="R363" s="81">
        <f t="shared" si="189"/>
        <v>0</v>
      </c>
    </row>
    <row r="364" spans="1:18" ht="44.25" customHeight="1">
      <c r="A364" s="111" t="s">
        <v>87</v>
      </c>
      <c r="B364" s="113">
        <v>546</v>
      </c>
      <c r="C364" s="112" t="s">
        <v>113</v>
      </c>
      <c r="D364" s="112" t="s">
        <v>114</v>
      </c>
      <c r="E364" s="113" t="s">
        <v>586</v>
      </c>
      <c r="F364" s="112" t="s">
        <v>168</v>
      </c>
      <c r="G364" s="81">
        <f>H364+I364+J364</f>
        <v>100</v>
      </c>
      <c r="H364" s="81"/>
      <c r="I364" s="81">
        <v>100</v>
      </c>
      <c r="J364" s="81"/>
      <c r="K364" s="81">
        <f>L364+M364+N364</f>
        <v>100</v>
      </c>
      <c r="L364" s="81"/>
      <c r="M364" s="81">
        <v>100</v>
      </c>
      <c r="N364" s="81"/>
      <c r="O364" s="81">
        <f>P364+Q364+R364</f>
        <v>100</v>
      </c>
      <c r="P364" s="81"/>
      <c r="Q364" s="85">
        <v>100</v>
      </c>
      <c r="R364" s="85"/>
    </row>
    <row r="365" spans="1:18" ht="44.25" customHeight="1">
      <c r="A365" s="111" t="s">
        <v>364</v>
      </c>
      <c r="B365" s="113">
        <v>546</v>
      </c>
      <c r="C365" s="112" t="s">
        <v>113</v>
      </c>
      <c r="D365" s="112" t="s">
        <v>114</v>
      </c>
      <c r="E365" s="113" t="s">
        <v>608</v>
      </c>
      <c r="F365" s="112"/>
      <c r="G365" s="81">
        <f>G366</f>
        <v>15.7</v>
      </c>
      <c r="H365" s="81">
        <f aca="true" t="shared" si="190" ref="H365:R365">H366</f>
        <v>0</v>
      </c>
      <c r="I365" s="81">
        <f t="shared" si="190"/>
        <v>0</v>
      </c>
      <c r="J365" s="81">
        <f t="shared" si="190"/>
        <v>15.7</v>
      </c>
      <c r="K365" s="81">
        <f t="shared" si="190"/>
        <v>15.7</v>
      </c>
      <c r="L365" s="81">
        <f t="shared" si="190"/>
        <v>0</v>
      </c>
      <c r="M365" s="81">
        <f t="shared" si="190"/>
        <v>0</v>
      </c>
      <c r="N365" s="81">
        <f t="shared" si="190"/>
        <v>15.7</v>
      </c>
      <c r="O365" s="81">
        <f t="shared" si="190"/>
        <v>15.7</v>
      </c>
      <c r="P365" s="81">
        <f t="shared" si="190"/>
        <v>0</v>
      </c>
      <c r="Q365" s="81">
        <f t="shared" si="190"/>
        <v>0</v>
      </c>
      <c r="R365" s="81">
        <f t="shared" si="190"/>
        <v>15.7</v>
      </c>
    </row>
    <row r="366" spans="1:18" ht="44.25" customHeight="1">
      <c r="A366" s="111" t="s">
        <v>87</v>
      </c>
      <c r="B366" s="113">
        <v>546</v>
      </c>
      <c r="C366" s="112" t="s">
        <v>113</v>
      </c>
      <c r="D366" s="112" t="s">
        <v>114</v>
      </c>
      <c r="E366" s="113" t="s">
        <v>608</v>
      </c>
      <c r="F366" s="112" t="s">
        <v>168</v>
      </c>
      <c r="G366" s="81">
        <f>H366+I366+J366</f>
        <v>15.7</v>
      </c>
      <c r="H366" s="81"/>
      <c r="I366" s="81"/>
      <c r="J366" s="81">
        <v>15.7</v>
      </c>
      <c r="K366" s="81">
        <f>L366+M366+N366</f>
        <v>15.7</v>
      </c>
      <c r="L366" s="81"/>
      <c r="M366" s="81"/>
      <c r="N366" s="81">
        <v>15.7</v>
      </c>
      <c r="O366" s="81">
        <f>P366+Q366+R366</f>
        <v>15.7</v>
      </c>
      <c r="P366" s="81"/>
      <c r="Q366" s="85"/>
      <c r="R366" s="85">
        <v>15.7</v>
      </c>
    </row>
    <row r="367" spans="1:18" ht="42" customHeight="1">
      <c r="A367" s="111" t="s">
        <v>587</v>
      </c>
      <c r="B367" s="113">
        <v>546</v>
      </c>
      <c r="C367" s="112" t="s">
        <v>113</v>
      </c>
      <c r="D367" s="112" t="s">
        <v>114</v>
      </c>
      <c r="E367" s="113" t="s">
        <v>588</v>
      </c>
      <c r="F367" s="112"/>
      <c r="G367" s="81">
        <f>G368+G380+G382+G372+G374+G377</f>
        <v>34839.80000000001</v>
      </c>
      <c r="H367" s="81">
        <f aca="true" t="shared" si="191" ref="H367:R367">H368+H380+H382+H372+H374+H377</f>
        <v>22.9</v>
      </c>
      <c r="I367" s="81">
        <f t="shared" si="191"/>
        <v>34352.3</v>
      </c>
      <c r="J367" s="81">
        <f t="shared" si="191"/>
        <v>464.6</v>
      </c>
      <c r="K367" s="81">
        <f t="shared" si="191"/>
        <v>35839.80000000001</v>
      </c>
      <c r="L367" s="81">
        <f t="shared" si="191"/>
        <v>22.9</v>
      </c>
      <c r="M367" s="81">
        <f t="shared" si="191"/>
        <v>35352.3</v>
      </c>
      <c r="N367" s="81">
        <f t="shared" si="191"/>
        <v>464.6</v>
      </c>
      <c r="O367" s="81">
        <f t="shared" si="191"/>
        <v>35339.80000000001</v>
      </c>
      <c r="P367" s="81">
        <f t="shared" si="191"/>
        <v>22.9</v>
      </c>
      <c r="Q367" s="81">
        <f t="shared" si="191"/>
        <v>34852.3</v>
      </c>
      <c r="R367" s="81">
        <f t="shared" si="191"/>
        <v>464.6</v>
      </c>
    </row>
    <row r="368" spans="1:18" ht="27" customHeight="1">
      <c r="A368" s="111" t="s">
        <v>178</v>
      </c>
      <c r="B368" s="113">
        <v>546</v>
      </c>
      <c r="C368" s="112" t="s">
        <v>113</v>
      </c>
      <c r="D368" s="112" t="s">
        <v>114</v>
      </c>
      <c r="E368" s="113" t="s">
        <v>589</v>
      </c>
      <c r="F368" s="112"/>
      <c r="G368" s="81">
        <f>G369+G370+G371</f>
        <v>26242.2</v>
      </c>
      <c r="H368" s="81">
        <f aca="true" t="shared" si="192" ref="H368:R368">H369+H370+H371</f>
        <v>0</v>
      </c>
      <c r="I368" s="81">
        <f t="shared" si="192"/>
        <v>26242.2</v>
      </c>
      <c r="J368" s="81">
        <f t="shared" si="192"/>
        <v>0</v>
      </c>
      <c r="K368" s="81">
        <f t="shared" si="192"/>
        <v>27410.7</v>
      </c>
      <c r="L368" s="81">
        <f t="shared" si="192"/>
        <v>0</v>
      </c>
      <c r="M368" s="81">
        <f t="shared" si="192"/>
        <v>27410.7</v>
      </c>
      <c r="N368" s="81">
        <f t="shared" si="192"/>
        <v>0</v>
      </c>
      <c r="O368" s="81">
        <f t="shared" si="192"/>
        <v>26910.7</v>
      </c>
      <c r="P368" s="81">
        <f t="shared" si="192"/>
        <v>0</v>
      </c>
      <c r="Q368" s="81">
        <f t="shared" si="192"/>
        <v>26910.7</v>
      </c>
      <c r="R368" s="81">
        <f t="shared" si="192"/>
        <v>0</v>
      </c>
    </row>
    <row r="369" spans="1:18" ht="27.75" customHeight="1">
      <c r="A369" s="111" t="s">
        <v>164</v>
      </c>
      <c r="B369" s="113">
        <v>546</v>
      </c>
      <c r="C369" s="112" t="s">
        <v>113</v>
      </c>
      <c r="D369" s="112" t="s">
        <v>114</v>
      </c>
      <c r="E369" s="113" t="s">
        <v>589</v>
      </c>
      <c r="F369" s="112" t="s">
        <v>165</v>
      </c>
      <c r="G369" s="81">
        <f>H369+I369+J369</f>
        <v>21292.2</v>
      </c>
      <c r="H369" s="81"/>
      <c r="I369" s="81">
        <v>21292.2</v>
      </c>
      <c r="J369" s="81"/>
      <c r="K369" s="81">
        <f>L369+M369+N369</f>
        <v>21460.7</v>
      </c>
      <c r="L369" s="81"/>
      <c r="M369" s="81">
        <v>21460.7</v>
      </c>
      <c r="N369" s="81"/>
      <c r="O369" s="81">
        <f>P369+Q369+R369</f>
        <v>21460.7</v>
      </c>
      <c r="P369" s="81"/>
      <c r="Q369" s="85">
        <v>21460.7</v>
      </c>
      <c r="R369" s="85"/>
    </row>
    <row r="370" spans="1:18" ht="37.5" customHeight="1">
      <c r="A370" s="111" t="s">
        <v>87</v>
      </c>
      <c r="B370" s="113">
        <v>546</v>
      </c>
      <c r="C370" s="112" t="s">
        <v>113</v>
      </c>
      <c r="D370" s="112" t="s">
        <v>114</v>
      </c>
      <c r="E370" s="113" t="s">
        <v>589</v>
      </c>
      <c r="F370" s="112" t="s">
        <v>168</v>
      </c>
      <c r="G370" s="81">
        <f>H370+I370+J370</f>
        <v>4850</v>
      </c>
      <c r="H370" s="81"/>
      <c r="I370" s="81">
        <v>4850</v>
      </c>
      <c r="J370" s="81"/>
      <c r="K370" s="81">
        <f>L370+M370+N370</f>
        <v>5850</v>
      </c>
      <c r="L370" s="81"/>
      <c r="M370" s="81">
        <v>5850</v>
      </c>
      <c r="N370" s="81"/>
      <c r="O370" s="81">
        <f>P370+Q370+R370</f>
        <v>5350</v>
      </c>
      <c r="P370" s="81"/>
      <c r="Q370" s="85">
        <v>5350</v>
      </c>
      <c r="R370" s="85"/>
    </row>
    <row r="371" spans="1:18" ht="18.75">
      <c r="A371" s="111" t="s">
        <v>166</v>
      </c>
      <c r="B371" s="113">
        <v>546</v>
      </c>
      <c r="C371" s="112" t="s">
        <v>113</v>
      </c>
      <c r="D371" s="112" t="s">
        <v>114</v>
      </c>
      <c r="E371" s="113" t="s">
        <v>589</v>
      </c>
      <c r="F371" s="112" t="s">
        <v>167</v>
      </c>
      <c r="G371" s="81">
        <f>H371+I371+J371</f>
        <v>100</v>
      </c>
      <c r="H371" s="81"/>
      <c r="I371" s="81">
        <v>100</v>
      </c>
      <c r="J371" s="81"/>
      <c r="K371" s="81">
        <f>L371+M371+N371</f>
        <v>100</v>
      </c>
      <c r="L371" s="81"/>
      <c r="M371" s="81">
        <v>100</v>
      </c>
      <c r="N371" s="81"/>
      <c r="O371" s="81">
        <f>P371+Q371+R371</f>
        <v>100</v>
      </c>
      <c r="P371" s="81"/>
      <c r="Q371" s="85">
        <v>100</v>
      </c>
      <c r="R371" s="85"/>
    </row>
    <row r="372" spans="1:18" ht="46.5" customHeight="1">
      <c r="A372" s="111" t="s">
        <v>364</v>
      </c>
      <c r="B372" s="113">
        <v>546</v>
      </c>
      <c r="C372" s="112" t="s">
        <v>113</v>
      </c>
      <c r="D372" s="112" t="s">
        <v>114</v>
      </c>
      <c r="E372" s="113" t="s">
        <v>609</v>
      </c>
      <c r="F372" s="112"/>
      <c r="G372" s="81">
        <f>G373</f>
        <v>36.4</v>
      </c>
      <c r="H372" s="81">
        <f aca="true" t="shared" si="193" ref="H372:R372">H373</f>
        <v>0</v>
      </c>
      <c r="I372" s="81">
        <f t="shared" si="193"/>
        <v>0</v>
      </c>
      <c r="J372" s="81">
        <f t="shared" si="193"/>
        <v>36.4</v>
      </c>
      <c r="K372" s="81">
        <f t="shared" si="193"/>
        <v>36.4</v>
      </c>
      <c r="L372" s="81">
        <f t="shared" si="193"/>
        <v>0</v>
      </c>
      <c r="M372" s="81">
        <f t="shared" si="193"/>
        <v>0</v>
      </c>
      <c r="N372" s="81">
        <f t="shared" si="193"/>
        <v>36.4</v>
      </c>
      <c r="O372" s="81">
        <f t="shared" si="193"/>
        <v>36.4</v>
      </c>
      <c r="P372" s="81">
        <f t="shared" si="193"/>
        <v>0</v>
      </c>
      <c r="Q372" s="81">
        <f t="shared" si="193"/>
        <v>0</v>
      </c>
      <c r="R372" s="81">
        <f t="shared" si="193"/>
        <v>36.4</v>
      </c>
    </row>
    <row r="373" spans="1:18" ht="43.5" customHeight="1">
      <c r="A373" s="111" t="s">
        <v>87</v>
      </c>
      <c r="B373" s="113">
        <v>546</v>
      </c>
      <c r="C373" s="112" t="s">
        <v>113</v>
      </c>
      <c r="D373" s="112" t="s">
        <v>114</v>
      </c>
      <c r="E373" s="113" t="s">
        <v>609</v>
      </c>
      <c r="F373" s="112" t="s">
        <v>168</v>
      </c>
      <c r="G373" s="81">
        <f>H373+I373+J373</f>
        <v>36.4</v>
      </c>
      <c r="H373" s="81"/>
      <c r="I373" s="81"/>
      <c r="J373" s="81">
        <v>36.4</v>
      </c>
      <c r="K373" s="81">
        <f>L373+M373+N373</f>
        <v>36.4</v>
      </c>
      <c r="L373" s="81"/>
      <c r="M373" s="81"/>
      <c r="N373" s="81">
        <v>36.4</v>
      </c>
      <c r="O373" s="81">
        <f>P373+Q373+R373</f>
        <v>36.4</v>
      </c>
      <c r="P373" s="81"/>
      <c r="Q373" s="85"/>
      <c r="R373" s="85">
        <v>36.4</v>
      </c>
    </row>
    <row r="374" spans="1:18" ht="48" customHeight="1">
      <c r="A374" s="111" t="s">
        <v>570</v>
      </c>
      <c r="B374" s="113">
        <v>546</v>
      </c>
      <c r="C374" s="112" t="s">
        <v>113</v>
      </c>
      <c r="D374" s="112" t="s">
        <v>114</v>
      </c>
      <c r="E374" s="113" t="s">
        <v>610</v>
      </c>
      <c r="F374" s="112"/>
      <c r="G374" s="81">
        <f>G375+G376</f>
        <v>177.4</v>
      </c>
      <c r="H374" s="81">
        <f aca="true" t="shared" si="194" ref="H374:R374">H375+H376</f>
        <v>0</v>
      </c>
      <c r="I374" s="81">
        <f t="shared" si="194"/>
        <v>0</v>
      </c>
      <c r="J374" s="81">
        <f t="shared" si="194"/>
        <v>177.4</v>
      </c>
      <c r="K374" s="81">
        <f t="shared" si="194"/>
        <v>177.4</v>
      </c>
      <c r="L374" s="81">
        <f t="shared" si="194"/>
        <v>0</v>
      </c>
      <c r="M374" s="81">
        <f t="shared" si="194"/>
        <v>0</v>
      </c>
      <c r="N374" s="81">
        <f t="shared" si="194"/>
        <v>177.4</v>
      </c>
      <c r="O374" s="81">
        <f t="shared" si="194"/>
        <v>177.4</v>
      </c>
      <c r="P374" s="81">
        <f t="shared" si="194"/>
        <v>0</v>
      </c>
      <c r="Q374" s="81">
        <f t="shared" si="194"/>
        <v>0</v>
      </c>
      <c r="R374" s="81">
        <f t="shared" si="194"/>
        <v>177.4</v>
      </c>
    </row>
    <row r="375" spans="1:18" ht="29.25" customHeight="1">
      <c r="A375" s="111" t="s">
        <v>164</v>
      </c>
      <c r="B375" s="113">
        <v>546</v>
      </c>
      <c r="C375" s="112" t="s">
        <v>113</v>
      </c>
      <c r="D375" s="112" t="s">
        <v>114</v>
      </c>
      <c r="E375" s="113" t="s">
        <v>610</v>
      </c>
      <c r="F375" s="112" t="s">
        <v>165</v>
      </c>
      <c r="G375" s="81">
        <f>H375+I375+J375</f>
        <v>124.2</v>
      </c>
      <c r="H375" s="81"/>
      <c r="I375" s="81"/>
      <c r="J375" s="81">
        <v>124.2</v>
      </c>
      <c r="K375" s="81">
        <f>L375+M375+N375</f>
        <v>124.2</v>
      </c>
      <c r="L375" s="81"/>
      <c r="M375" s="81"/>
      <c r="N375" s="81">
        <v>124.2</v>
      </c>
      <c r="O375" s="81">
        <f>P375+Q375+R375</f>
        <v>124.2</v>
      </c>
      <c r="P375" s="81"/>
      <c r="Q375" s="85"/>
      <c r="R375" s="81">
        <v>124.2</v>
      </c>
    </row>
    <row r="376" spans="1:18" ht="44.25" customHeight="1">
      <c r="A376" s="111" t="s">
        <v>87</v>
      </c>
      <c r="B376" s="113">
        <v>546</v>
      </c>
      <c r="C376" s="112" t="s">
        <v>113</v>
      </c>
      <c r="D376" s="112" t="s">
        <v>114</v>
      </c>
      <c r="E376" s="113" t="s">
        <v>610</v>
      </c>
      <c r="F376" s="112" t="s">
        <v>168</v>
      </c>
      <c r="G376" s="81">
        <f>H376+I376+J376</f>
        <v>53.2</v>
      </c>
      <c r="H376" s="81"/>
      <c r="I376" s="81"/>
      <c r="J376" s="81">
        <v>53.2</v>
      </c>
      <c r="K376" s="81">
        <f>L376+M376+N376</f>
        <v>53.2</v>
      </c>
      <c r="L376" s="81"/>
      <c r="M376" s="81"/>
      <c r="N376" s="81">
        <v>53.2</v>
      </c>
      <c r="O376" s="81">
        <f>P376+Q376+R376</f>
        <v>53.2</v>
      </c>
      <c r="P376" s="81"/>
      <c r="Q376" s="85"/>
      <c r="R376" s="81">
        <v>53.2</v>
      </c>
    </row>
    <row r="377" spans="1:18" ht="44.25" customHeight="1">
      <c r="A377" s="111" t="s">
        <v>569</v>
      </c>
      <c r="B377" s="113">
        <v>546</v>
      </c>
      <c r="C377" s="112" t="s">
        <v>113</v>
      </c>
      <c r="D377" s="112" t="s">
        <v>114</v>
      </c>
      <c r="E377" s="113" t="s">
        <v>611</v>
      </c>
      <c r="F377" s="112"/>
      <c r="G377" s="81">
        <f>G378+G379</f>
        <v>250.8</v>
      </c>
      <c r="H377" s="81">
        <f aca="true" t="shared" si="195" ref="H377:R377">H378+H379</f>
        <v>0</v>
      </c>
      <c r="I377" s="81">
        <f t="shared" si="195"/>
        <v>0</v>
      </c>
      <c r="J377" s="81">
        <f t="shared" si="195"/>
        <v>250.8</v>
      </c>
      <c r="K377" s="81">
        <f t="shared" si="195"/>
        <v>250.8</v>
      </c>
      <c r="L377" s="81">
        <f t="shared" si="195"/>
        <v>0</v>
      </c>
      <c r="M377" s="81">
        <f t="shared" si="195"/>
        <v>0</v>
      </c>
      <c r="N377" s="81">
        <f t="shared" si="195"/>
        <v>250.8</v>
      </c>
      <c r="O377" s="81">
        <f t="shared" si="195"/>
        <v>250.8</v>
      </c>
      <c r="P377" s="81">
        <f t="shared" si="195"/>
        <v>0</v>
      </c>
      <c r="Q377" s="81">
        <f t="shared" si="195"/>
        <v>0</v>
      </c>
      <c r="R377" s="81">
        <f t="shared" si="195"/>
        <v>250.8</v>
      </c>
    </row>
    <row r="378" spans="1:18" ht="30.75" customHeight="1">
      <c r="A378" s="111" t="s">
        <v>164</v>
      </c>
      <c r="B378" s="113">
        <v>546</v>
      </c>
      <c r="C378" s="112" t="s">
        <v>113</v>
      </c>
      <c r="D378" s="112" t="s">
        <v>114</v>
      </c>
      <c r="E378" s="113" t="s">
        <v>611</v>
      </c>
      <c r="F378" s="112" t="s">
        <v>165</v>
      </c>
      <c r="G378" s="81">
        <f>H378+I378+J378</f>
        <v>175.5</v>
      </c>
      <c r="H378" s="81"/>
      <c r="I378" s="81"/>
      <c r="J378" s="81">
        <v>175.5</v>
      </c>
      <c r="K378" s="81">
        <f>L378+M378+N378</f>
        <v>175.5</v>
      </c>
      <c r="L378" s="81"/>
      <c r="M378" s="81"/>
      <c r="N378" s="81">
        <v>175.5</v>
      </c>
      <c r="O378" s="81">
        <f>P378+Q378+R378</f>
        <v>175.5</v>
      </c>
      <c r="P378" s="81"/>
      <c r="Q378" s="85"/>
      <c r="R378" s="81">
        <v>175.5</v>
      </c>
    </row>
    <row r="379" spans="1:18" ht="45.75" customHeight="1">
      <c r="A379" s="111" t="s">
        <v>87</v>
      </c>
      <c r="B379" s="113">
        <v>546</v>
      </c>
      <c r="C379" s="112" t="s">
        <v>113</v>
      </c>
      <c r="D379" s="112" t="s">
        <v>114</v>
      </c>
      <c r="E379" s="113" t="s">
        <v>611</v>
      </c>
      <c r="F379" s="112" t="s">
        <v>168</v>
      </c>
      <c r="G379" s="81">
        <f>H379+I379+J379</f>
        <v>75.3</v>
      </c>
      <c r="H379" s="81"/>
      <c r="I379" s="81"/>
      <c r="J379" s="81">
        <v>75.3</v>
      </c>
      <c r="K379" s="81">
        <f>L379+M379+N379</f>
        <v>75.3</v>
      </c>
      <c r="L379" s="81"/>
      <c r="M379" s="81"/>
      <c r="N379" s="81">
        <v>75.3</v>
      </c>
      <c r="O379" s="81">
        <f>P379+Q379+R379</f>
        <v>75.3</v>
      </c>
      <c r="P379" s="81"/>
      <c r="Q379" s="85"/>
      <c r="R379" s="81">
        <v>75.3</v>
      </c>
    </row>
    <row r="380" spans="1:18" ht="43.5" customHeight="1">
      <c r="A380" s="114" t="s">
        <v>685</v>
      </c>
      <c r="B380" s="113">
        <v>546</v>
      </c>
      <c r="C380" s="112" t="s">
        <v>113</v>
      </c>
      <c r="D380" s="112" t="s">
        <v>114</v>
      </c>
      <c r="E380" s="113" t="s">
        <v>590</v>
      </c>
      <c r="F380" s="112"/>
      <c r="G380" s="81">
        <f>G381</f>
        <v>8110.1</v>
      </c>
      <c r="H380" s="81">
        <f aca="true" t="shared" si="196" ref="H380:R380">H381</f>
        <v>0</v>
      </c>
      <c r="I380" s="81">
        <f t="shared" si="196"/>
        <v>8110.1</v>
      </c>
      <c r="J380" s="81">
        <f t="shared" si="196"/>
        <v>0</v>
      </c>
      <c r="K380" s="81">
        <f t="shared" si="196"/>
        <v>7941.6</v>
      </c>
      <c r="L380" s="81">
        <f t="shared" si="196"/>
        <v>0</v>
      </c>
      <c r="M380" s="81">
        <f t="shared" si="196"/>
        <v>7941.6</v>
      </c>
      <c r="N380" s="81">
        <f t="shared" si="196"/>
        <v>0</v>
      </c>
      <c r="O380" s="81">
        <f t="shared" si="196"/>
        <v>7941.6</v>
      </c>
      <c r="P380" s="81">
        <f t="shared" si="196"/>
        <v>0</v>
      </c>
      <c r="Q380" s="81">
        <f t="shared" si="196"/>
        <v>7941.6</v>
      </c>
      <c r="R380" s="81">
        <f t="shared" si="196"/>
        <v>0</v>
      </c>
    </row>
    <row r="381" spans="1:18" ht="23.25" customHeight="1">
      <c r="A381" s="111" t="s">
        <v>164</v>
      </c>
      <c r="B381" s="113">
        <v>546</v>
      </c>
      <c r="C381" s="112" t="s">
        <v>113</v>
      </c>
      <c r="D381" s="112" t="s">
        <v>114</v>
      </c>
      <c r="E381" s="113" t="s">
        <v>590</v>
      </c>
      <c r="F381" s="112" t="s">
        <v>165</v>
      </c>
      <c r="G381" s="81">
        <f>H381+I381+J381</f>
        <v>8110.1</v>
      </c>
      <c r="H381" s="81"/>
      <c r="I381" s="81">
        <v>8110.1</v>
      </c>
      <c r="J381" s="81"/>
      <c r="K381" s="81">
        <f>L381+M381+N381</f>
        <v>7941.6</v>
      </c>
      <c r="L381" s="81"/>
      <c r="M381" s="81">
        <v>7941.6</v>
      </c>
      <c r="N381" s="81"/>
      <c r="O381" s="81">
        <f>P381+Q381+R381</f>
        <v>7941.6</v>
      </c>
      <c r="P381" s="81"/>
      <c r="Q381" s="85">
        <v>7941.6</v>
      </c>
      <c r="R381" s="85"/>
    </row>
    <row r="382" spans="1:18" ht="99" customHeight="1">
      <c r="A382" s="111" t="s">
        <v>407</v>
      </c>
      <c r="B382" s="113">
        <v>546</v>
      </c>
      <c r="C382" s="112" t="s">
        <v>113</v>
      </c>
      <c r="D382" s="112" t="s">
        <v>114</v>
      </c>
      <c r="E382" s="112" t="s">
        <v>607</v>
      </c>
      <c r="F382" s="112"/>
      <c r="G382" s="81">
        <f>G383+G384</f>
        <v>22.9</v>
      </c>
      <c r="H382" s="81">
        <f aca="true" t="shared" si="197" ref="H382:R382">H383+H384</f>
        <v>22.9</v>
      </c>
      <c r="I382" s="81">
        <f t="shared" si="197"/>
        <v>0</v>
      </c>
      <c r="J382" s="81">
        <f t="shared" si="197"/>
        <v>0</v>
      </c>
      <c r="K382" s="81">
        <f t="shared" si="197"/>
        <v>22.9</v>
      </c>
      <c r="L382" s="81">
        <f t="shared" si="197"/>
        <v>22.9</v>
      </c>
      <c r="M382" s="81">
        <f t="shared" si="197"/>
        <v>0</v>
      </c>
      <c r="N382" s="81">
        <f t="shared" si="197"/>
        <v>0</v>
      </c>
      <c r="O382" s="81">
        <f t="shared" si="197"/>
        <v>22.9</v>
      </c>
      <c r="P382" s="81">
        <f t="shared" si="197"/>
        <v>22.9</v>
      </c>
      <c r="Q382" s="81">
        <f t="shared" si="197"/>
        <v>0</v>
      </c>
      <c r="R382" s="81">
        <f t="shared" si="197"/>
        <v>0</v>
      </c>
    </row>
    <row r="383" spans="1:18" ht="27" customHeight="1">
      <c r="A383" s="111" t="s">
        <v>164</v>
      </c>
      <c r="B383" s="113">
        <v>546</v>
      </c>
      <c r="C383" s="112" t="s">
        <v>113</v>
      </c>
      <c r="D383" s="112" t="s">
        <v>114</v>
      </c>
      <c r="E383" s="112" t="s">
        <v>607</v>
      </c>
      <c r="F383" s="112" t="s">
        <v>165</v>
      </c>
      <c r="G383" s="81">
        <f>H383+I383+J383</f>
        <v>17</v>
      </c>
      <c r="H383" s="81">
        <v>17</v>
      </c>
      <c r="I383" s="81"/>
      <c r="J383" s="81"/>
      <c r="K383" s="81">
        <f>L383+M383+N383</f>
        <v>17</v>
      </c>
      <c r="L383" s="81">
        <v>17</v>
      </c>
      <c r="M383" s="81"/>
      <c r="N383" s="81"/>
      <c r="O383" s="81">
        <f>P383+Q383+R383</f>
        <v>17</v>
      </c>
      <c r="P383" s="81">
        <v>17</v>
      </c>
      <c r="Q383" s="85"/>
      <c r="R383" s="85"/>
    </row>
    <row r="384" spans="1:18" ht="43.5" customHeight="1">
      <c r="A384" s="111" t="s">
        <v>87</v>
      </c>
      <c r="B384" s="113">
        <v>546</v>
      </c>
      <c r="C384" s="112" t="s">
        <v>113</v>
      </c>
      <c r="D384" s="112" t="s">
        <v>114</v>
      </c>
      <c r="E384" s="112" t="s">
        <v>607</v>
      </c>
      <c r="F384" s="112" t="s">
        <v>168</v>
      </c>
      <c r="G384" s="81">
        <f>H384+I384+J384</f>
        <v>5.9</v>
      </c>
      <c r="H384" s="81">
        <v>5.9</v>
      </c>
      <c r="I384" s="81"/>
      <c r="J384" s="81"/>
      <c r="K384" s="81">
        <f>L384+M384+N384</f>
        <v>5.9</v>
      </c>
      <c r="L384" s="81">
        <v>5.9</v>
      </c>
      <c r="M384" s="81"/>
      <c r="N384" s="81"/>
      <c r="O384" s="81">
        <f>P384+Q384+R384</f>
        <v>5.9</v>
      </c>
      <c r="P384" s="81">
        <v>5.9</v>
      </c>
      <c r="Q384" s="85"/>
      <c r="R384" s="85"/>
    </row>
    <row r="385" spans="1:18" ht="51" customHeight="1">
      <c r="A385" s="111" t="s">
        <v>591</v>
      </c>
      <c r="B385" s="113">
        <v>546</v>
      </c>
      <c r="C385" s="112" t="s">
        <v>113</v>
      </c>
      <c r="D385" s="112" t="s">
        <v>114</v>
      </c>
      <c r="E385" s="113" t="s">
        <v>592</v>
      </c>
      <c r="F385" s="112"/>
      <c r="G385" s="81">
        <f>G386</f>
        <v>1000</v>
      </c>
      <c r="H385" s="81">
        <f aca="true" t="shared" si="198" ref="H385:R386">H386</f>
        <v>0</v>
      </c>
      <c r="I385" s="81">
        <f t="shared" si="198"/>
        <v>1000</v>
      </c>
      <c r="J385" s="81">
        <f t="shared" si="198"/>
        <v>0</v>
      </c>
      <c r="K385" s="81">
        <f t="shared" si="198"/>
        <v>500</v>
      </c>
      <c r="L385" s="81">
        <f t="shared" si="198"/>
        <v>0</v>
      </c>
      <c r="M385" s="81">
        <f t="shared" si="198"/>
        <v>500</v>
      </c>
      <c r="N385" s="81">
        <f t="shared" si="198"/>
        <v>0</v>
      </c>
      <c r="O385" s="81">
        <f t="shared" si="198"/>
        <v>500</v>
      </c>
      <c r="P385" s="81">
        <f t="shared" si="198"/>
        <v>0</v>
      </c>
      <c r="Q385" s="81">
        <f t="shared" si="198"/>
        <v>500</v>
      </c>
      <c r="R385" s="81">
        <f t="shared" si="198"/>
        <v>0</v>
      </c>
    </row>
    <row r="386" spans="1:18" ht="24.75" customHeight="1">
      <c r="A386" s="111" t="s">
        <v>178</v>
      </c>
      <c r="B386" s="113">
        <v>546</v>
      </c>
      <c r="C386" s="112" t="s">
        <v>113</v>
      </c>
      <c r="D386" s="112" t="s">
        <v>114</v>
      </c>
      <c r="E386" s="113" t="s">
        <v>593</v>
      </c>
      <c r="F386" s="112"/>
      <c r="G386" s="81">
        <f>G387</f>
        <v>1000</v>
      </c>
      <c r="H386" s="81">
        <f t="shared" si="198"/>
        <v>0</v>
      </c>
      <c r="I386" s="81">
        <f t="shared" si="198"/>
        <v>1000</v>
      </c>
      <c r="J386" s="81">
        <f t="shared" si="198"/>
        <v>0</v>
      </c>
      <c r="K386" s="81">
        <f t="shared" si="198"/>
        <v>500</v>
      </c>
      <c r="L386" s="81">
        <f t="shared" si="198"/>
        <v>0</v>
      </c>
      <c r="M386" s="81">
        <f t="shared" si="198"/>
        <v>500</v>
      </c>
      <c r="N386" s="81">
        <f t="shared" si="198"/>
        <v>0</v>
      </c>
      <c r="O386" s="81">
        <f t="shared" si="198"/>
        <v>500</v>
      </c>
      <c r="P386" s="81">
        <f t="shared" si="198"/>
        <v>0</v>
      </c>
      <c r="Q386" s="81">
        <f t="shared" si="198"/>
        <v>500</v>
      </c>
      <c r="R386" s="81">
        <f t="shared" si="198"/>
        <v>0</v>
      </c>
    </row>
    <row r="387" spans="1:18" ht="40.5" customHeight="1">
      <c r="A387" s="111" t="s">
        <v>87</v>
      </c>
      <c r="B387" s="113">
        <v>546</v>
      </c>
      <c r="C387" s="112" t="s">
        <v>113</v>
      </c>
      <c r="D387" s="112" t="s">
        <v>114</v>
      </c>
      <c r="E387" s="113" t="s">
        <v>593</v>
      </c>
      <c r="F387" s="112" t="s">
        <v>168</v>
      </c>
      <c r="G387" s="81">
        <f>H387+I387+J387</f>
        <v>1000</v>
      </c>
      <c r="H387" s="81"/>
      <c r="I387" s="81">
        <v>1000</v>
      </c>
      <c r="J387" s="81"/>
      <c r="K387" s="81">
        <f>L387+M387+N387</f>
        <v>500</v>
      </c>
      <c r="L387" s="81"/>
      <c r="M387" s="81">
        <v>500</v>
      </c>
      <c r="N387" s="81"/>
      <c r="O387" s="81">
        <f>P387+Q387+R387</f>
        <v>500</v>
      </c>
      <c r="P387" s="81"/>
      <c r="Q387" s="85">
        <v>500</v>
      </c>
      <c r="R387" s="85"/>
    </row>
    <row r="388" spans="1:18" ht="27" customHeight="1">
      <c r="A388" s="111" t="s">
        <v>320</v>
      </c>
      <c r="B388" s="113">
        <v>546</v>
      </c>
      <c r="C388" s="112" t="s">
        <v>113</v>
      </c>
      <c r="D388" s="112" t="s">
        <v>114</v>
      </c>
      <c r="E388" s="113" t="s">
        <v>224</v>
      </c>
      <c r="F388" s="112"/>
      <c r="G388" s="81">
        <f aca="true" t="shared" si="199" ref="G388:R388">G389+G392</f>
        <v>258</v>
      </c>
      <c r="H388" s="81">
        <f t="shared" si="199"/>
        <v>0</v>
      </c>
      <c r="I388" s="81">
        <f t="shared" si="199"/>
        <v>250</v>
      </c>
      <c r="J388" s="81">
        <f t="shared" si="199"/>
        <v>8</v>
      </c>
      <c r="K388" s="81">
        <f t="shared" si="199"/>
        <v>258</v>
      </c>
      <c r="L388" s="81">
        <f t="shared" si="199"/>
        <v>0</v>
      </c>
      <c r="M388" s="81">
        <f t="shared" si="199"/>
        <v>250</v>
      </c>
      <c r="N388" s="81">
        <f t="shared" si="199"/>
        <v>8</v>
      </c>
      <c r="O388" s="81">
        <f t="shared" si="199"/>
        <v>258</v>
      </c>
      <c r="P388" s="81">
        <f t="shared" si="199"/>
        <v>0</v>
      </c>
      <c r="Q388" s="81">
        <f t="shared" si="199"/>
        <v>250</v>
      </c>
      <c r="R388" s="81">
        <f t="shared" si="199"/>
        <v>8</v>
      </c>
    </row>
    <row r="389" spans="1:18" ht="41.25" customHeight="1">
      <c r="A389" s="111" t="s">
        <v>219</v>
      </c>
      <c r="B389" s="113">
        <v>546</v>
      </c>
      <c r="C389" s="112" t="s">
        <v>113</v>
      </c>
      <c r="D389" s="112" t="s">
        <v>114</v>
      </c>
      <c r="E389" s="113" t="s">
        <v>225</v>
      </c>
      <c r="F389" s="112"/>
      <c r="G389" s="81">
        <f>G390</f>
        <v>8</v>
      </c>
      <c r="H389" s="81">
        <f aca="true" t="shared" si="200" ref="H389:R389">H390</f>
        <v>0</v>
      </c>
      <c r="I389" s="81">
        <f t="shared" si="200"/>
        <v>0</v>
      </c>
      <c r="J389" s="81">
        <f t="shared" si="200"/>
        <v>8</v>
      </c>
      <c r="K389" s="81">
        <f t="shared" si="200"/>
        <v>8</v>
      </c>
      <c r="L389" s="81">
        <f t="shared" si="200"/>
        <v>0</v>
      </c>
      <c r="M389" s="81">
        <f t="shared" si="200"/>
        <v>0</v>
      </c>
      <c r="N389" s="81">
        <f t="shared" si="200"/>
        <v>8</v>
      </c>
      <c r="O389" s="81">
        <f t="shared" si="200"/>
        <v>8</v>
      </c>
      <c r="P389" s="81">
        <f t="shared" si="200"/>
        <v>0</v>
      </c>
      <c r="Q389" s="81">
        <f t="shared" si="200"/>
        <v>0</v>
      </c>
      <c r="R389" s="81">
        <f t="shared" si="200"/>
        <v>8</v>
      </c>
    </row>
    <row r="390" spans="1:18" ht="68.25" customHeight="1">
      <c r="A390" s="111" t="s">
        <v>648</v>
      </c>
      <c r="B390" s="113">
        <v>546</v>
      </c>
      <c r="C390" s="112" t="s">
        <v>113</v>
      </c>
      <c r="D390" s="112" t="s">
        <v>114</v>
      </c>
      <c r="E390" s="113" t="s">
        <v>322</v>
      </c>
      <c r="F390" s="112"/>
      <c r="G390" s="81">
        <f>G391</f>
        <v>8</v>
      </c>
      <c r="H390" s="81">
        <f aca="true" t="shared" si="201" ref="H390:R390">H391</f>
        <v>0</v>
      </c>
      <c r="I390" s="81">
        <f t="shared" si="201"/>
        <v>0</v>
      </c>
      <c r="J390" s="81">
        <f t="shared" si="201"/>
        <v>8</v>
      </c>
      <c r="K390" s="81">
        <f t="shared" si="201"/>
        <v>8</v>
      </c>
      <c r="L390" s="81">
        <f t="shared" si="201"/>
        <v>0</v>
      </c>
      <c r="M390" s="81">
        <f t="shared" si="201"/>
        <v>0</v>
      </c>
      <c r="N390" s="81">
        <f t="shared" si="201"/>
        <v>8</v>
      </c>
      <c r="O390" s="81">
        <f t="shared" si="201"/>
        <v>8</v>
      </c>
      <c r="P390" s="81">
        <f t="shared" si="201"/>
        <v>0</v>
      </c>
      <c r="Q390" s="81">
        <f t="shared" si="201"/>
        <v>0</v>
      </c>
      <c r="R390" s="81">
        <f t="shared" si="201"/>
        <v>8</v>
      </c>
    </row>
    <row r="391" spans="1:18" ht="41.25" customHeight="1">
      <c r="A391" s="111" t="s">
        <v>87</v>
      </c>
      <c r="B391" s="113">
        <v>546</v>
      </c>
      <c r="C391" s="112" t="s">
        <v>113</v>
      </c>
      <c r="D391" s="112" t="s">
        <v>114</v>
      </c>
      <c r="E391" s="113" t="s">
        <v>322</v>
      </c>
      <c r="F391" s="112" t="s">
        <v>168</v>
      </c>
      <c r="G391" s="81">
        <f>H391+I390+J391</f>
        <v>8</v>
      </c>
      <c r="H391" s="81"/>
      <c r="I391" s="81"/>
      <c r="J391" s="81">
        <v>8</v>
      </c>
      <c r="K391" s="81">
        <f>L391+M391+N391</f>
        <v>8</v>
      </c>
      <c r="L391" s="81"/>
      <c r="M391" s="81"/>
      <c r="N391" s="81">
        <v>8</v>
      </c>
      <c r="O391" s="81">
        <f>P391+Q391+R391</f>
        <v>8</v>
      </c>
      <c r="P391" s="91"/>
      <c r="Q391" s="91"/>
      <c r="R391" s="96">
        <v>8</v>
      </c>
    </row>
    <row r="392" spans="1:18" ht="42" customHeight="1">
      <c r="A392" s="111" t="s">
        <v>220</v>
      </c>
      <c r="B392" s="113">
        <v>546</v>
      </c>
      <c r="C392" s="112" t="s">
        <v>113</v>
      </c>
      <c r="D392" s="112" t="s">
        <v>114</v>
      </c>
      <c r="E392" s="113" t="s">
        <v>66</v>
      </c>
      <c r="F392" s="112"/>
      <c r="G392" s="81">
        <f>G393</f>
        <v>250</v>
      </c>
      <c r="H392" s="81">
        <f aca="true" t="shared" si="202" ref="H392:R392">H393</f>
        <v>0</v>
      </c>
      <c r="I392" s="81">
        <f t="shared" si="202"/>
        <v>250</v>
      </c>
      <c r="J392" s="81">
        <f t="shared" si="202"/>
        <v>0</v>
      </c>
      <c r="K392" s="81">
        <f t="shared" si="202"/>
        <v>250</v>
      </c>
      <c r="L392" s="81">
        <f t="shared" si="202"/>
        <v>0</v>
      </c>
      <c r="M392" s="81">
        <f t="shared" si="202"/>
        <v>250</v>
      </c>
      <c r="N392" s="81">
        <f t="shared" si="202"/>
        <v>0</v>
      </c>
      <c r="O392" s="81">
        <f t="shared" si="202"/>
        <v>250</v>
      </c>
      <c r="P392" s="81">
        <f t="shared" si="202"/>
        <v>0</v>
      </c>
      <c r="Q392" s="81">
        <f t="shared" si="202"/>
        <v>250</v>
      </c>
      <c r="R392" s="81">
        <f t="shared" si="202"/>
        <v>0</v>
      </c>
    </row>
    <row r="393" spans="1:18" ht="125.25" customHeight="1">
      <c r="A393" s="111" t="s">
        <v>605</v>
      </c>
      <c r="B393" s="113">
        <v>546</v>
      </c>
      <c r="C393" s="112" t="s">
        <v>113</v>
      </c>
      <c r="D393" s="112" t="s">
        <v>114</v>
      </c>
      <c r="E393" s="113" t="s">
        <v>69</v>
      </c>
      <c r="F393" s="112"/>
      <c r="G393" s="81">
        <f>G394</f>
        <v>250</v>
      </c>
      <c r="H393" s="81">
        <f aca="true" t="shared" si="203" ref="H393:R393">H394</f>
        <v>0</v>
      </c>
      <c r="I393" s="81">
        <f t="shared" si="203"/>
        <v>250</v>
      </c>
      <c r="J393" s="81">
        <f t="shared" si="203"/>
        <v>0</v>
      </c>
      <c r="K393" s="81">
        <f t="shared" si="203"/>
        <v>250</v>
      </c>
      <c r="L393" s="81">
        <f t="shared" si="203"/>
        <v>0</v>
      </c>
      <c r="M393" s="81">
        <f t="shared" si="203"/>
        <v>250</v>
      </c>
      <c r="N393" s="81">
        <f t="shared" si="203"/>
        <v>0</v>
      </c>
      <c r="O393" s="81">
        <f t="shared" si="203"/>
        <v>250</v>
      </c>
      <c r="P393" s="81">
        <f t="shared" si="203"/>
        <v>0</v>
      </c>
      <c r="Q393" s="81">
        <f t="shared" si="203"/>
        <v>250</v>
      </c>
      <c r="R393" s="81">
        <f t="shared" si="203"/>
        <v>0</v>
      </c>
    </row>
    <row r="394" spans="1:18" ht="18.75">
      <c r="A394" s="111" t="s">
        <v>214</v>
      </c>
      <c r="B394" s="113">
        <v>546</v>
      </c>
      <c r="C394" s="112" t="s">
        <v>113</v>
      </c>
      <c r="D394" s="112" t="s">
        <v>114</v>
      </c>
      <c r="E394" s="113" t="s">
        <v>69</v>
      </c>
      <c r="F394" s="112" t="s">
        <v>213</v>
      </c>
      <c r="G394" s="81">
        <f>H394+I394+J394</f>
        <v>250</v>
      </c>
      <c r="H394" s="81"/>
      <c r="I394" s="81">
        <v>250</v>
      </c>
      <c r="J394" s="81"/>
      <c r="K394" s="81">
        <f>L394+M394+N394</f>
        <v>250</v>
      </c>
      <c r="L394" s="81"/>
      <c r="M394" s="81">
        <v>250</v>
      </c>
      <c r="N394" s="81"/>
      <c r="O394" s="81">
        <f>P394+Q394+R394</f>
        <v>250</v>
      </c>
      <c r="P394" s="81"/>
      <c r="Q394" s="81">
        <v>250</v>
      </c>
      <c r="R394" s="85"/>
    </row>
    <row r="395" spans="1:18" ht="18.75">
      <c r="A395" s="111" t="s">
        <v>157</v>
      </c>
      <c r="B395" s="113">
        <v>546</v>
      </c>
      <c r="C395" s="112" t="s">
        <v>113</v>
      </c>
      <c r="D395" s="112" t="s">
        <v>121</v>
      </c>
      <c r="E395" s="113"/>
      <c r="F395" s="112"/>
      <c r="G395" s="81">
        <f>G396</f>
        <v>0.8</v>
      </c>
      <c r="H395" s="81">
        <f aca="true" t="shared" si="204" ref="H395:R397">H396</f>
        <v>0.8</v>
      </c>
      <c r="I395" s="81">
        <f t="shared" si="204"/>
        <v>0</v>
      </c>
      <c r="J395" s="81">
        <f t="shared" si="204"/>
        <v>0</v>
      </c>
      <c r="K395" s="81">
        <f t="shared" si="204"/>
        <v>0.9</v>
      </c>
      <c r="L395" s="81">
        <f t="shared" si="204"/>
        <v>0.9</v>
      </c>
      <c r="M395" s="81">
        <f t="shared" si="204"/>
        <v>0</v>
      </c>
      <c r="N395" s="81">
        <f t="shared" si="204"/>
        <v>0</v>
      </c>
      <c r="O395" s="81">
        <f t="shared" si="204"/>
        <v>0.8</v>
      </c>
      <c r="P395" s="81">
        <f t="shared" si="204"/>
        <v>0.8</v>
      </c>
      <c r="Q395" s="81">
        <f t="shared" si="204"/>
        <v>0</v>
      </c>
      <c r="R395" s="81">
        <f t="shared" si="204"/>
        <v>0</v>
      </c>
    </row>
    <row r="396" spans="1:18" ht="21.75" customHeight="1">
      <c r="A396" s="111" t="s">
        <v>204</v>
      </c>
      <c r="B396" s="113">
        <v>546</v>
      </c>
      <c r="C396" s="112" t="s">
        <v>113</v>
      </c>
      <c r="D396" s="112" t="s">
        <v>121</v>
      </c>
      <c r="E396" s="113" t="s">
        <v>223</v>
      </c>
      <c r="F396" s="112"/>
      <c r="G396" s="81">
        <f>G397</f>
        <v>0.8</v>
      </c>
      <c r="H396" s="81">
        <f t="shared" si="204"/>
        <v>0.8</v>
      </c>
      <c r="I396" s="81">
        <f t="shared" si="204"/>
        <v>0</v>
      </c>
      <c r="J396" s="81">
        <f t="shared" si="204"/>
        <v>0</v>
      </c>
      <c r="K396" s="81">
        <f t="shared" si="204"/>
        <v>0.9</v>
      </c>
      <c r="L396" s="81">
        <f t="shared" si="204"/>
        <v>0.9</v>
      </c>
      <c r="M396" s="81">
        <f t="shared" si="204"/>
        <v>0</v>
      </c>
      <c r="N396" s="81">
        <f t="shared" si="204"/>
        <v>0</v>
      </c>
      <c r="O396" s="81">
        <f t="shared" si="204"/>
        <v>0.8</v>
      </c>
      <c r="P396" s="81">
        <f t="shared" si="204"/>
        <v>0.8</v>
      </c>
      <c r="Q396" s="81">
        <f t="shared" si="204"/>
        <v>0</v>
      </c>
      <c r="R396" s="81">
        <f t="shared" si="204"/>
        <v>0</v>
      </c>
    </row>
    <row r="397" spans="1:18" ht="65.25" customHeight="1">
      <c r="A397" s="111" t="s">
        <v>595</v>
      </c>
      <c r="B397" s="113">
        <v>546</v>
      </c>
      <c r="C397" s="112" t="s">
        <v>113</v>
      </c>
      <c r="D397" s="112" t="s">
        <v>121</v>
      </c>
      <c r="E397" s="113" t="s">
        <v>228</v>
      </c>
      <c r="F397" s="112"/>
      <c r="G397" s="81">
        <f>G398</f>
        <v>0.8</v>
      </c>
      <c r="H397" s="81">
        <f t="shared" si="204"/>
        <v>0.8</v>
      </c>
      <c r="I397" s="81">
        <f t="shared" si="204"/>
        <v>0</v>
      </c>
      <c r="J397" s="81">
        <f t="shared" si="204"/>
        <v>0</v>
      </c>
      <c r="K397" s="81">
        <f t="shared" si="204"/>
        <v>0.9</v>
      </c>
      <c r="L397" s="81">
        <f t="shared" si="204"/>
        <v>0.9</v>
      </c>
      <c r="M397" s="81">
        <f t="shared" si="204"/>
        <v>0</v>
      </c>
      <c r="N397" s="81">
        <f t="shared" si="204"/>
        <v>0</v>
      </c>
      <c r="O397" s="81">
        <f t="shared" si="204"/>
        <v>0.8</v>
      </c>
      <c r="P397" s="81">
        <f t="shared" si="204"/>
        <v>0.8</v>
      </c>
      <c r="Q397" s="81">
        <f t="shared" si="204"/>
        <v>0</v>
      </c>
      <c r="R397" s="81">
        <f t="shared" si="204"/>
        <v>0</v>
      </c>
    </row>
    <row r="398" spans="1:18" ht="46.5" customHeight="1">
      <c r="A398" s="111" t="s">
        <v>87</v>
      </c>
      <c r="B398" s="113">
        <v>546</v>
      </c>
      <c r="C398" s="112" t="s">
        <v>113</v>
      </c>
      <c r="D398" s="112" t="s">
        <v>121</v>
      </c>
      <c r="E398" s="113" t="s">
        <v>228</v>
      </c>
      <c r="F398" s="112" t="s">
        <v>168</v>
      </c>
      <c r="G398" s="81">
        <f>H398+I397+J398</f>
        <v>0.8</v>
      </c>
      <c r="H398" s="81">
        <v>0.8</v>
      </c>
      <c r="I398" s="81"/>
      <c r="J398" s="81"/>
      <c r="K398" s="81">
        <f>L398+M398+N398</f>
        <v>0.9</v>
      </c>
      <c r="L398" s="81">
        <v>0.9</v>
      </c>
      <c r="M398" s="81"/>
      <c r="N398" s="81"/>
      <c r="O398" s="81">
        <f>P398+Q398+R398</f>
        <v>0.8</v>
      </c>
      <c r="P398" s="91">
        <v>0.8</v>
      </c>
      <c r="Q398" s="91"/>
      <c r="R398" s="91"/>
    </row>
    <row r="399" spans="1:18" ht="18.75">
      <c r="A399" s="111" t="s">
        <v>115</v>
      </c>
      <c r="B399" s="113">
        <v>546</v>
      </c>
      <c r="C399" s="112" t="s">
        <v>113</v>
      </c>
      <c r="D399" s="112" t="s">
        <v>135</v>
      </c>
      <c r="E399" s="113"/>
      <c r="F399" s="112"/>
      <c r="G399" s="81">
        <f>G400</f>
        <v>15000</v>
      </c>
      <c r="H399" s="81">
        <f aca="true" t="shared" si="205" ref="H399:R401">H400</f>
        <v>0</v>
      </c>
      <c r="I399" s="81">
        <f t="shared" si="205"/>
        <v>15000</v>
      </c>
      <c r="J399" s="81">
        <f t="shared" si="205"/>
        <v>0</v>
      </c>
      <c r="K399" s="81">
        <f t="shared" si="205"/>
        <v>15000</v>
      </c>
      <c r="L399" s="81">
        <f t="shared" si="205"/>
        <v>0</v>
      </c>
      <c r="M399" s="81">
        <f t="shared" si="205"/>
        <v>15000</v>
      </c>
      <c r="N399" s="81">
        <f t="shared" si="205"/>
        <v>0</v>
      </c>
      <c r="O399" s="81">
        <f t="shared" si="205"/>
        <v>1308.9</v>
      </c>
      <c r="P399" s="81">
        <f t="shared" si="205"/>
        <v>0</v>
      </c>
      <c r="Q399" s="81">
        <f t="shared" si="205"/>
        <v>1308.9</v>
      </c>
      <c r="R399" s="81">
        <f t="shared" si="205"/>
        <v>0</v>
      </c>
    </row>
    <row r="400" spans="1:18" ht="18.75">
      <c r="A400" s="111" t="s">
        <v>319</v>
      </c>
      <c r="B400" s="113">
        <v>546</v>
      </c>
      <c r="C400" s="112" t="s">
        <v>113</v>
      </c>
      <c r="D400" s="112" t="s">
        <v>135</v>
      </c>
      <c r="E400" s="113" t="s">
        <v>229</v>
      </c>
      <c r="F400" s="112"/>
      <c r="G400" s="81">
        <f>G401</f>
        <v>15000</v>
      </c>
      <c r="H400" s="81">
        <f t="shared" si="205"/>
        <v>0</v>
      </c>
      <c r="I400" s="81">
        <f t="shared" si="205"/>
        <v>15000</v>
      </c>
      <c r="J400" s="81">
        <f t="shared" si="205"/>
        <v>0</v>
      </c>
      <c r="K400" s="81">
        <f t="shared" si="205"/>
        <v>15000</v>
      </c>
      <c r="L400" s="81">
        <f t="shared" si="205"/>
        <v>0</v>
      </c>
      <c r="M400" s="81">
        <f t="shared" si="205"/>
        <v>15000</v>
      </c>
      <c r="N400" s="81">
        <f t="shared" si="205"/>
        <v>0</v>
      </c>
      <c r="O400" s="81">
        <f t="shared" si="205"/>
        <v>1308.9</v>
      </c>
      <c r="P400" s="81">
        <f t="shared" si="205"/>
        <v>0</v>
      </c>
      <c r="Q400" s="81">
        <f t="shared" si="205"/>
        <v>1308.9</v>
      </c>
      <c r="R400" s="81">
        <f t="shared" si="205"/>
        <v>0</v>
      </c>
    </row>
    <row r="401" spans="1:18" ht="18.75">
      <c r="A401" s="111" t="s">
        <v>139</v>
      </c>
      <c r="B401" s="113">
        <v>546</v>
      </c>
      <c r="C401" s="112" t="s">
        <v>113</v>
      </c>
      <c r="D401" s="112" t="s">
        <v>135</v>
      </c>
      <c r="E401" s="113" t="s">
        <v>230</v>
      </c>
      <c r="F401" s="112"/>
      <c r="G401" s="81">
        <f>G402</f>
        <v>15000</v>
      </c>
      <c r="H401" s="81">
        <f t="shared" si="205"/>
        <v>0</v>
      </c>
      <c r="I401" s="81">
        <f t="shared" si="205"/>
        <v>15000</v>
      </c>
      <c r="J401" s="81">
        <f t="shared" si="205"/>
        <v>0</v>
      </c>
      <c r="K401" s="81">
        <f t="shared" si="205"/>
        <v>15000</v>
      </c>
      <c r="L401" s="81">
        <f t="shared" si="205"/>
        <v>0</v>
      </c>
      <c r="M401" s="81">
        <f t="shared" si="205"/>
        <v>15000</v>
      </c>
      <c r="N401" s="81">
        <f t="shared" si="205"/>
        <v>0</v>
      </c>
      <c r="O401" s="81">
        <f t="shared" si="205"/>
        <v>1308.9</v>
      </c>
      <c r="P401" s="81">
        <f t="shared" si="205"/>
        <v>0</v>
      </c>
      <c r="Q401" s="81">
        <f t="shared" si="205"/>
        <v>1308.9</v>
      </c>
      <c r="R401" s="81">
        <f t="shared" si="205"/>
        <v>0</v>
      </c>
    </row>
    <row r="402" spans="1:18" ht="18.75">
      <c r="A402" s="111" t="s">
        <v>172</v>
      </c>
      <c r="B402" s="113">
        <v>546</v>
      </c>
      <c r="C402" s="112" t="s">
        <v>113</v>
      </c>
      <c r="D402" s="112" t="s">
        <v>135</v>
      </c>
      <c r="E402" s="113" t="s">
        <v>230</v>
      </c>
      <c r="F402" s="112" t="s">
        <v>171</v>
      </c>
      <c r="G402" s="81">
        <f>H402+I402+J402</f>
        <v>15000</v>
      </c>
      <c r="H402" s="81"/>
      <c r="I402" s="81">
        <v>15000</v>
      </c>
      <c r="J402" s="81"/>
      <c r="K402" s="81">
        <f>L402+M402+N402</f>
        <v>15000</v>
      </c>
      <c r="L402" s="81"/>
      <c r="M402" s="81">
        <v>15000</v>
      </c>
      <c r="N402" s="81"/>
      <c r="O402" s="81">
        <f>P402+Q402+R402</f>
        <v>1308.9</v>
      </c>
      <c r="P402" s="85"/>
      <c r="Q402" s="81">
        <v>1308.9</v>
      </c>
      <c r="R402" s="85"/>
    </row>
    <row r="403" spans="1:18" ht="18.75">
      <c r="A403" s="111" t="s">
        <v>136</v>
      </c>
      <c r="B403" s="113">
        <v>546</v>
      </c>
      <c r="C403" s="112" t="s">
        <v>113</v>
      </c>
      <c r="D403" s="112" t="s">
        <v>148</v>
      </c>
      <c r="E403" s="113"/>
      <c r="F403" s="112"/>
      <c r="G403" s="81">
        <f>G404+G409+G417+G428+G432+G435</f>
        <v>24952.4</v>
      </c>
      <c r="H403" s="81">
        <f aca="true" t="shared" si="206" ref="H403:R403">H404+H409+H417+H428+H432+H435</f>
        <v>5275.5</v>
      </c>
      <c r="I403" s="81">
        <f t="shared" si="206"/>
        <v>17476.5</v>
      </c>
      <c r="J403" s="81">
        <f t="shared" si="206"/>
        <v>2200.4</v>
      </c>
      <c r="K403" s="81">
        <f t="shared" si="206"/>
        <v>25304.4</v>
      </c>
      <c r="L403" s="81">
        <f t="shared" si="206"/>
        <v>5275.5</v>
      </c>
      <c r="M403" s="81">
        <f t="shared" si="206"/>
        <v>17828.5</v>
      </c>
      <c r="N403" s="81">
        <f t="shared" si="206"/>
        <v>2200.4</v>
      </c>
      <c r="O403" s="81">
        <f t="shared" si="206"/>
        <v>24952.4</v>
      </c>
      <c r="P403" s="81">
        <f t="shared" si="206"/>
        <v>5275.5</v>
      </c>
      <c r="Q403" s="81">
        <f t="shared" si="206"/>
        <v>17476.5</v>
      </c>
      <c r="R403" s="81">
        <f t="shared" si="206"/>
        <v>2200.4</v>
      </c>
    </row>
    <row r="404" spans="1:18" ht="43.5" customHeight="1">
      <c r="A404" s="111" t="s">
        <v>489</v>
      </c>
      <c r="B404" s="113">
        <v>546</v>
      </c>
      <c r="C404" s="112" t="s">
        <v>113</v>
      </c>
      <c r="D404" s="112" t="s">
        <v>148</v>
      </c>
      <c r="E404" s="113" t="s">
        <v>231</v>
      </c>
      <c r="F404" s="112"/>
      <c r="G404" s="81">
        <f>G405</f>
        <v>2.5</v>
      </c>
      <c r="H404" s="81">
        <f aca="true" t="shared" si="207" ref="H404:R407">H405</f>
        <v>0</v>
      </c>
      <c r="I404" s="81">
        <f t="shared" si="207"/>
        <v>2.5</v>
      </c>
      <c r="J404" s="81">
        <f t="shared" si="207"/>
        <v>0</v>
      </c>
      <c r="K404" s="81">
        <f t="shared" si="207"/>
        <v>2.5</v>
      </c>
      <c r="L404" s="81">
        <f t="shared" si="207"/>
        <v>0</v>
      </c>
      <c r="M404" s="81">
        <f t="shared" si="207"/>
        <v>2.5</v>
      </c>
      <c r="N404" s="81">
        <f t="shared" si="207"/>
        <v>0</v>
      </c>
      <c r="O404" s="81">
        <f t="shared" si="207"/>
        <v>2.5</v>
      </c>
      <c r="P404" s="81">
        <f t="shared" si="207"/>
        <v>0</v>
      </c>
      <c r="Q404" s="81">
        <f t="shared" si="207"/>
        <v>2.5</v>
      </c>
      <c r="R404" s="81">
        <f t="shared" si="207"/>
        <v>0</v>
      </c>
    </row>
    <row r="405" spans="1:18" ht="45.75" customHeight="1">
      <c r="A405" s="111" t="s">
        <v>385</v>
      </c>
      <c r="B405" s="113">
        <v>546</v>
      </c>
      <c r="C405" s="112" t="s">
        <v>113</v>
      </c>
      <c r="D405" s="112" t="s">
        <v>148</v>
      </c>
      <c r="E405" s="113" t="s">
        <v>63</v>
      </c>
      <c r="F405" s="112"/>
      <c r="G405" s="81">
        <f>G406</f>
        <v>2.5</v>
      </c>
      <c r="H405" s="81">
        <f t="shared" si="207"/>
        <v>0</v>
      </c>
      <c r="I405" s="81">
        <f t="shared" si="207"/>
        <v>2.5</v>
      </c>
      <c r="J405" s="81">
        <f t="shared" si="207"/>
        <v>0</v>
      </c>
      <c r="K405" s="81">
        <f t="shared" si="207"/>
        <v>2.5</v>
      </c>
      <c r="L405" s="81">
        <f t="shared" si="207"/>
        <v>0</v>
      </c>
      <c r="M405" s="81">
        <f t="shared" si="207"/>
        <v>2.5</v>
      </c>
      <c r="N405" s="81">
        <f t="shared" si="207"/>
        <v>0</v>
      </c>
      <c r="O405" s="81">
        <f t="shared" si="207"/>
        <v>2.5</v>
      </c>
      <c r="P405" s="81">
        <f t="shared" si="207"/>
        <v>0</v>
      </c>
      <c r="Q405" s="81">
        <f t="shared" si="207"/>
        <v>2.5</v>
      </c>
      <c r="R405" s="81">
        <f t="shared" si="207"/>
        <v>0</v>
      </c>
    </row>
    <row r="406" spans="1:18" ht="69" customHeight="1">
      <c r="A406" s="111" t="s">
        <v>64</v>
      </c>
      <c r="B406" s="113">
        <v>546</v>
      </c>
      <c r="C406" s="112" t="s">
        <v>113</v>
      </c>
      <c r="D406" s="112" t="s">
        <v>148</v>
      </c>
      <c r="E406" s="113" t="s">
        <v>497</v>
      </c>
      <c r="F406" s="112"/>
      <c r="G406" s="81">
        <f>G407</f>
        <v>2.5</v>
      </c>
      <c r="H406" s="81">
        <f t="shared" si="207"/>
        <v>0</v>
      </c>
      <c r="I406" s="81">
        <f t="shared" si="207"/>
        <v>2.5</v>
      </c>
      <c r="J406" s="81">
        <f t="shared" si="207"/>
        <v>0</v>
      </c>
      <c r="K406" s="81">
        <f t="shared" si="207"/>
        <v>2.5</v>
      </c>
      <c r="L406" s="81">
        <f t="shared" si="207"/>
        <v>0</v>
      </c>
      <c r="M406" s="81">
        <f t="shared" si="207"/>
        <v>2.5</v>
      </c>
      <c r="N406" s="81">
        <f t="shared" si="207"/>
        <v>0</v>
      </c>
      <c r="O406" s="81">
        <f t="shared" si="207"/>
        <v>2.5</v>
      </c>
      <c r="P406" s="81">
        <f t="shared" si="207"/>
        <v>0</v>
      </c>
      <c r="Q406" s="81">
        <f t="shared" si="207"/>
        <v>2.5</v>
      </c>
      <c r="R406" s="81">
        <f t="shared" si="207"/>
        <v>0</v>
      </c>
    </row>
    <row r="407" spans="1:18" ht="29.25" customHeight="1">
      <c r="A407" s="111" t="s">
        <v>201</v>
      </c>
      <c r="B407" s="113">
        <v>546</v>
      </c>
      <c r="C407" s="112" t="s">
        <v>113</v>
      </c>
      <c r="D407" s="112" t="s">
        <v>148</v>
      </c>
      <c r="E407" s="113" t="s">
        <v>498</v>
      </c>
      <c r="F407" s="112"/>
      <c r="G407" s="81">
        <f>G408</f>
        <v>2.5</v>
      </c>
      <c r="H407" s="81">
        <f t="shared" si="207"/>
        <v>0</v>
      </c>
      <c r="I407" s="81">
        <f t="shared" si="207"/>
        <v>2.5</v>
      </c>
      <c r="J407" s="81">
        <f t="shared" si="207"/>
        <v>0</v>
      </c>
      <c r="K407" s="81">
        <f t="shared" si="207"/>
        <v>2.5</v>
      </c>
      <c r="L407" s="81">
        <f t="shared" si="207"/>
        <v>0</v>
      </c>
      <c r="M407" s="81">
        <f t="shared" si="207"/>
        <v>2.5</v>
      </c>
      <c r="N407" s="81">
        <f t="shared" si="207"/>
        <v>0</v>
      </c>
      <c r="O407" s="81">
        <f t="shared" si="207"/>
        <v>2.5</v>
      </c>
      <c r="P407" s="81">
        <f t="shared" si="207"/>
        <v>0</v>
      </c>
      <c r="Q407" s="81">
        <f t="shared" si="207"/>
        <v>2.5</v>
      </c>
      <c r="R407" s="81">
        <f t="shared" si="207"/>
        <v>0</v>
      </c>
    </row>
    <row r="408" spans="1:18" ht="48" customHeight="1">
      <c r="A408" s="111" t="s">
        <v>87</v>
      </c>
      <c r="B408" s="113">
        <v>546</v>
      </c>
      <c r="C408" s="112" t="s">
        <v>113</v>
      </c>
      <c r="D408" s="112" t="s">
        <v>148</v>
      </c>
      <c r="E408" s="113" t="s">
        <v>498</v>
      </c>
      <c r="F408" s="112" t="s">
        <v>168</v>
      </c>
      <c r="G408" s="81">
        <f>H408+I408+J408</f>
        <v>2.5</v>
      </c>
      <c r="H408" s="81"/>
      <c r="I408" s="81">
        <v>2.5</v>
      </c>
      <c r="J408" s="81"/>
      <c r="K408" s="81">
        <f>L408+M408+N408</f>
        <v>2.5</v>
      </c>
      <c r="L408" s="81"/>
      <c r="M408" s="81">
        <v>2.5</v>
      </c>
      <c r="N408" s="81"/>
      <c r="O408" s="81">
        <f>P408+Q408+R408</f>
        <v>2.5</v>
      </c>
      <c r="P408" s="85"/>
      <c r="Q408" s="85">
        <v>2.5</v>
      </c>
      <c r="R408" s="85"/>
    </row>
    <row r="409" spans="1:18" ht="42" customHeight="1">
      <c r="A409" s="111" t="s">
        <v>463</v>
      </c>
      <c r="B409" s="113">
        <v>546</v>
      </c>
      <c r="C409" s="112" t="s">
        <v>113</v>
      </c>
      <c r="D409" s="112" t="s">
        <v>148</v>
      </c>
      <c r="E409" s="113" t="s">
        <v>232</v>
      </c>
      <c r="F409" s="113"/>
      <c r="G409" s="81">
        <f>G410</f>
        <v>90</v>
      </c>
      <c r="H409" s="81">
        <f aca="true" t="shared" si="208" ref="H409:R409">H410</f>
        <v>0</v>
      </c>
      <c r="I409" s="81">
        <f t="shared" si="208"/>
        <v>90</v>
      </c>
      <c r="J409" s="81">
        <f t="shared" si="208"/>
        <v>0</v>
      </c>
      <c r="K409" s="81">
        <f t="shared" si="208"/>
        <v>90</v>
      </c>
      <c r="L409" s="81">
        <f t="shared" si="208"/>
        <v>0</v>
      </c>
      <c r="M409" s="81">
        <f t="shared" si="208"/>
        <v>90</v>
      </c>
      <c r="N409" s="81">
        <f t="shared" si="208"/>
        <v>0</v>
      </c>
      <c r="O409" s="81">
        <f t="shared" si="208"/>
        <v>90</v>
      </c>
      <c r="P409" s="81">
        <f t="shared" si="208"/>
        <v>0</v>
      </c>
      <c r="Q409" s="81">
        <f t="shared" si="208"/>
        <v>90</v>
      </c>
      <c r="R409" s="81">
        <f t="shared" si="208"/>
        <v>0</v>
      </c>
    </row>
    <row r="410" spans="1:18" ht="42" customHeight="1">
      <c r="A410" s="111" t="s">
        <v>464</v>
      </c>
      <c r="B410" s="113">
        <v>546</v>
      </c>
      <c r="C410" s="112" t="s">
        <v>113</v>
      </c>
      <c r="D410" s="112" t="s">
        <v>148</v>
      </c>
      <c r="E410" s="113" t="s">
        <v>293</v>
      </c>
      <c r="F410" s="113"/>
      <c r="G410" s="81">
        <f>G411+G414</f>
        <v>90</v>
      </c>
      <c r="H410" s="81">
        <f aca="true" t="shared" si="209" ref="H410:R410">H411+H414</f>
        <v>0</v>
      </c>
      <c r="I410" s="81">
        <f t="shared" si="209"/>
        <v>90</v>
      </c>
      <c r="J410" s="81">
        <f t="shared" si="209"/>
        <v>0</v>
      </c>
      <c r="K410" s="81">
        <f t="shared" si="209"/>
        <v>90</v>
      </c>
      <c r="L410" s="81">
        <f t="shared" si="209"/>
        <v>0</v>
      </c>
      <c r="M410" s="81">
        <f t="shared" si="209"/>
        <v>90</v>
      </c>
      <c r="N410" s="81">
        <f t="shared" si="209"/>
        <v>0</v>
      </c>
      <c r="O410" s="81">
        <f t="shared" si="209"/>
        <v>90</v>
      </c>
      <c r="P410" s="81">
        <f t="shared" si="209"/>
        <v>0</v>
      </c>
      <c r="Q410" s="81">
        <f t="shared" si="209"/>
        <v>90</v>
      </c>
      <c r="R410" s="81">
        <f t="shared" si="209"/>
        <v>0</v>
      </c>
    </row>
    <row r="411" spans="1:18" ht="43.5" customHeight="1">
      <c r="A411" s="111" t="s">
        <v>32</v>
      </c>
      <c r="B411" s="113">
        <v>546</v>
      </c>
      <c r="C411" s="112" t="s">
        <v>113</v>
      </c>
      <c r="D411" s="112" t="s">
        <v>148</v>
      </c>
      <c r="E411" s="113" t="s">
        <v>296</v>
      </c>
      <c r="F411" s="113"/>
      <c r="G411" s="81">
        <f>G412</f>
        <v>10</v>
      </c>
      <c r="H411" s="81">
        <f aca="true" t="shared" si="210" ref="H411:R412">H412</f>
        <v>0</v>
      </c>
      <c r="I411" s="81">
        <f t="shared" si="210"/>
        <v>10</v>
      </c>
      <c r="J411" s="81">
        <f t="shared" si="210"/>
        <v>0</v>
      </c>
      <c r="K411" s="81">
        <f t="shared" si="210"/>
        <v>10</v>
      </c>
      <c r="L411" s="81">
        <f t="shared" si="210"/>
        <v>0</v>
      </c>
      <c r="M411" s="81">
        <f t="shared" si="210"/>
        <v>10</v>
      </c>
      <c r="N411" s="81">
        <f t="shared" si="210"/>
        <v>0</v>
      </c>
      <c r="O411" s="81">
        <f t="shared" si="210"/>
        <v>10</v>
      </c>
      <c r="P411" s="81">
        <f t="shared" si="210"/>
        <v>0</v>
      </c>
      <c r="Q411" s="81">
        <f t="shared" si="210"/>
        <v>10</v>
      </c>
      <c r="R411" s="81">
        <f t="shared" si="210"/>
        <v>0</v>
      </c>
    </row>
    <row r="412" spans="1:18" ht="45" customHeight="1">
      <c r="A412" s="111" t="s">
        <v>198</v>
      </c>
      <c r="B412" s="113">
        <v>546</v>
      </c>
      <c r="C412" s="112" t="s">
        <v>113</v>
      </c>
      <c r="D412" s="112" t="s">
        <v>148</v>
      </c>
      <c r="E412" s="113" t="s">
        <v>297</v>
      </c>
      <c r="F412" s="113"/>
      <c r="G412" s="81">
        <f>G413</f>
        <v>10</v>
      </c>
      <c r="H412" s="81">
        <f t="shared" si="210"/>
        <v>0</v>
      </c>
      <c r="I412" s="81">
        <f t="shared" si="210"/>
        <v>10</v>
      </c>
      <c r="J412" s="81">
        <f t="shared" si="210"/>
        <v>0</v>
      </c>
      <c r="K412" s="81">
        <f t="shared" si="210"/>
        <v>10</v>
      </c>
      <c r="L412" s="81">
        <f t="shared" si="210"/>
        <v>0</v>
      </c>
      <c r="M412" s="81">
        <f t="shared" si="210"/>
        <v>10</v>
      </c>
      <c r="N412" s="81">
        <f t="shared" si="210"/>
        <v>0</v>
      </c>
      <c r="O412" s="81">
        <f t="shared" si="210"/>
        <v>10</v>
      </c>
      <c r="P412" s="81">
        <f t="shared" si="210"/>
        <v>0</v>
      </c>
      <c r="Q412" s="81">
        <f t="shared" si="210"/>
        <v>10</v>
      </c>
      <c r="R412" s="81">
        <f t="shared" si="210"/>
        <v>0</v>
      </c>
    </row>
    <row r="413" spans="1:18" ht="44.25" customHeight="1">
      <c r="A413" s="111" t="s">
        <v>87</v>
      </c>
      <c r="B413" s="113">
        <v>546</v>
      </c>
      <c r="C413" s="112" t="s">
        <v>113</v>
      </c>
      <c r="D413" s="112" t="s">
        <v>148</v>
      </c>
      <c r="E413" s="113" t="s">
        <v>297</v>
      </c>
      <c r="F413" s="113">
        <v>240</v>
      </c>
      <c r="G413" s="81">
        <f>H413+I413+J413</f>
        <v>10</v>
      </c>
      <c r="H413" s="81"/>
      <c r="I413" s="81">
        <v>10</v>
      </c>
      <c r="J413" s="81"/>
      <c r="K413" s="81">
        <f>L413+M413+N413</f>
        <v>10</v>
      </c>
      <c r="L413" s="81"/>
      <c r="M413" s="81">
        <v>10</v>
      </c>
      <c r="N413" s="81"/>
      <c r="O413" s="81">
        <f>P413+Q413+R413</f>
        <v>10</v>
      </c>
      <c r="P413" s="85"/>
      <c r="Q413" s="85">
        <v>10</v>
      </c>
      <c r="R413" s="85"/>
    </row>
    <row r="414" spans="1:18" ht="43.5" customHeight="1">
      <c r="A414" s="111" t="s">
        <v>284</v>
      </c>
      <c r="B414" s="113">
        <v>546</v>
      </c>
      <c r="C414" s="112" t="s">
        <v>113</v>
      </c>
      <c r="D414" s="112" t="s">
        <v>148</v>
      </c>
      <c r="E414" s="113" t="s">
        <v>299</v>
      </c>
      <c r="F414" s="113"/>
      <c r="G414" s="81">
        <f>G415</f>
        <v>80</v>
      </c>
      <c r="H414" s="81">
        <f aca="true" t="shared" si="211" ref="H414:R415">H415</f>
        <v>0</v>
      </c>
      <c r="I414" s="81">
        <f t="shared" si="211"/>
        <v>80</v>
      </c>
      <c r="J414" s="81">
        <f t="shared" si="211"/>
        <v>0</v>
      </c>
      <c r="K414" s="81">
        <f t="shared" si="211"/>
        <v>80</v>
      </c>
      <c r="L414" s="81">
        <f t="shared" si="211"/>
        <v>0</v>
      </c>
      <c r="M414" s="81">
        <f t="shared" si="211"/>
        <v>80</v>
      </c>
      <c r="N414" s="81">
        <f t="shared" si="211"/>
        <v>0</v>
      </c>
      <c r="O414" s="81">
        <f t="shared" si="211"/>
        <v>80</v>
      </c>
      <c r="P414" s="81">
        <f t="shared" si="211"/>
        <v>0</v>
      </c>
      <c r="Q414" s="81">
        <f t="shared" si="211"/>
        <v>80</v>
      </c>
      <c r="R414" s="81">
        <f t="shared" si="211"/>
        <v>0</v>
      </c>
    </row>
    <row r="415" spans="1:18" ht="37.5">
      <c r="A415" s="111" t="s">
        <v>285</v>
      </c>
      <c r="B415" s="113">
        <v>546</v>
      </c>
      <c r="C415" s="112" t="s">
        <v>113</v>
      </c>
      <c r="D415" s="112" t="s">
        <v>148</v>
      </c>
      <c r="E415" s="113" t="s">
        <v>298</v>
      </c>
      <c r="F415" s="113"/>
      <c r="G415" s="81">
        <f>G416</f>
        <v>80</v>
      </c>
      <c r="H415" s="81">
        <f t="shared" si="211"/>
        <v>0</v>
      </c>
      <c r="I415" s="81">
        <f t="shared" si="211"/>
        <v>80</v>
      </c>
      <c r="J415" s="81">
        <f t="shared" si="211"/>
        <v>0</v>
      </c>
      <c r="K415" s="81">
        <f t="shared" si="211"/>
        <v>80</v>
      </c>
      <c r="L415" s="81">
        <f t="shared" si="211"/>
        <v>0</v>
      </c>
      <c r="M415" s="81">
        <f t="shared" si="211"/>
        <v>80</v>
      </c>
      <c r="N415" s="81">
        <f t="shared" si="211"/>
        <v>0</v>
      </c>
      <c r="O415" s="81">
        <f t="shared" si="211"/>
        <v>80</v>
      </c>
      <c r="P415" s="81">
        <f t="shared" si="211"/>
        <v>0</v>
      </c>
      <c r="Q415" s="81">
        <f t="shared" si="211"/>
        <v>80</v>
      </c>
      <c r="R415" s="81">
        <f t="shared" si="211"/>
        <v>0</v>
      </c>
    </row>
    <row r="416" spans="1:18" ht="45.75" customHeight="1">
      <c r="A416" s="111" t="s">
        <v>87</v>
      </c>
      <c r="B416" s="113">
        <v>546</v>
      </c>
      <c r="C416" s="112" t="s">
        <v>113</v>
      </c>
      <c r="D416" s="112" t="s">
        <v>148</v>
      </c>
      <c r="E416" s="113" t="s">
        <v>298</v>
      </c>
      <c r="F416" s="113">
        <v>240</v>
      </c>
      <c r="G416" s="81">
        <f>H416+I416+J416</f>
        <v>80</v>
      </c>
      <c r="H416" s="81"/>
      <c r="I416" s="81">
        <v>80</v>
      </c>
      <c r="J416" s="81"/>
      <c r="K416" s="81">
        <f>L416+M416+N416</f>
        <v>80</v>
      </c>
      <c r="L416" s="81"/>
      <c r="M416" s="81">
        <v>80</v>
      </c>
      <c r="N416" s="81"/>
      <c r="O416" s="81">
        <f>P416+Q416+R416</f>
        <v>80</v>
      </c>
      <c r="P416" s="85"/>
      <c r="Q416" s="85">
        <v>80</v>
      </c>
      <c r="R416" s="85"/>
    </row>
    <row r="417" spans="1:18" ht="45" customHeight="1">
      <c r="A417" s="111" t="s">
        <v>445</v>
      </c>
      <c r="B417" s="113">
        <v>546</v>
      </c>
      <c r="C417" s="112" t="s">
        <v>113</v>
      </c>
      <c r="D417" s="112" t="s">
        <v>148</v>
      </c>
      <c r="E417" s="113" t="s">
        <v>260</v>
      </c>
      <c r="F417" s="113"/>
      <c r="G417" s="81">
        <f>G418</f>
        <v>19309.4</v>
      </c>
      <c r="H417" s="81">
        <f aca="true" t="shared" si="212" ref="H417:R417">H418</f>
        <v>0</v>
      </c>
      <c r="I417" s="81">
        <f t="shared" si="212"/>
        <v>17109</v>
      </c>
      <c r="J417" s="81">
        <f t="shared" si="212"/>
        <v>2200.4</v>
      </c>
      <c r="K417" s="81">
        <f t="shared" si="212"/>
        <v>19661.4</v>
      </c>
      <c r="L417" s="81">
        <f t="shared" si="212"/>
        <v>0</v>
      </c>
      <c r="M417" s="81">
        <f t="shared" si="212"/>
        <v>17461</v>
      </c>
      <c r="N417" s="81">
        <f t="shared" si="212"/>
        <v>2200.4</v>
      </c>
      <c r="O417" s="81">
        <f t="shared" si="212"/>
        <v>19309.4</v>
      </c>
      <c r="P417" s="81">
        <f t="shared" si="212"/>
        <v>0</v>
      </c>
      <c r="Q417" s="81">
        <f t="shared" si="212"/>
        <v>17109</v>
      </c>
      <c r="R417" s="81">
        <f t="shared" si="212"/>
        <v>2200.4</v>
      </c>
    </row>
    <row r="418" spans="1:18" ht="47.25" customHeight="1">
      <c r="A418" s="111" t="s">
        <v>519</v>
      </c>
      <c r="B418" s="113">
        <v>546</v>
      </c>
      <c r="C418" s="112" t="s">
        <v>113</v>
      </c>
      <c r="D418" s="112" t="s">
        <v>148</v>
      </c>
      <c r="E418" s="113" t="s">
        <v>261</v>
      </c>
      <c r="F418" s="113"/>
      <c r="G418" s="81">
        <f>G419+G423+G426</f>
        <v>19309.4</v>
      </c>
      <c r="H418" s="81">
        <f aca="true" t="shared" si="213" ref="H418:R418">H419+H423+H426</f>
        <v>0</v>
      </c>
      <c r="I418" s="81">
        <f t="shared" si="213"/>
        <v>17109</v>
      </c>
      <c r="J418" s="81">
        <f t="shared" si="213"/>
        <v>2200.4</v>
      </c>
      <c r="K418" s="81">
        <f t="shared" si="213"/>
        <v>19661.4</v>
      </c>
      <c r="L418" s="81">
        <f t="shared" si="213"/>
        <v>0</v>
      </c>
      <c r="M418" s="81">
        <f t="shared" si="213"/>
        <v>17461</v>
      </c>
      <c r="N418" s="81">
        <f t="shared" si="213"/>
        <v>2200.4</v>
      </c>
      <c r="O418" s="81">
        <f t="shared" si="213"/>
        <v>19309.4</v>
      </c>
      <c r="P418" s="81">
        <f t="shared" si="213"/>
        <v>0</v>
      </c>
      <c r="Q418" s="81">
        <f t="shared" si="213"/>
        <v>17109</v>
      </c>
      <c r="R418" s="81">
        <f t="shared" si="213"/>
        <v>2200.4</v>
      </c>
    </row>
    <row r="419" spans="1:18" ht="25.5" customHeight="1">
      <c r="A419" s="123" t="s">
        <v>325</v>
      </c>
      <c r="B419" s="113">
        <v>546</v>
      </c>
      <c r="C419" s="112" t="s">
        <v>113</v>
      </c>
      <c r="D419" s="112" t="s">
        <v>148</v>
      </c>
      <c r="E419" s="113" t="s">
        <v>455</v>
      </c>
      <c r="F419" s="113"/>
      <c r="G419" s="81">
        <f>G420+G421+G422</f>
        <v>13690.300000000001</v>
      </c>
      <c r="H419" s="81">
        <f aca="true" t="shared" si="214" ref="H419:R419">H420+H421+H422</f>
        <v>0</v>
      </c>
      <c r="I419" s="81">
        <f t="shared" si="214"/>
        <v>13690.300000000001</v>
      </c>
      <c r="J419" s="81">
        <f t="shared" si="214"/>
        <v>0</v>
      </c>
      <c r="K419" s="81">
        <f t="shared" si="214"/>
        <v>14134.000000000002</v>
      </c>
      <c r="L419" s="81">
        <f t="shared" si="214"/>
        <v>0</v>
      </c>
      <c r="M419" s="81">
        <f t="shared" si="214"/>
        <v>14134.000000000002</v>
      </c>
      <c r="N419" s="81">
        <f t="shared" si="214"/>
        <v>0</v>
      </c>
      <c r="O419" s="81">
        <f t="shared" si="214"/>
        <v>13782.000000000002</v>
      </c>
      <c r="P419" s="81">
        <f t="shared" si="214"/>
        <v>0</v>
      </c>
      <c r="Q419" s="81">
        <f t="shared" si="214"/>
        <v>13782.000000000002</v>
      </c>
      <c r="R419" s="81">
        <f t="shared" si="214"/>
        <v>0</v>
      </c>
    </row>
    <row r="420" spans="1:18" ht="24.75" customHeight="1">
      <c r="A420" s="111" t="s">
        <v>577</v>
      </c>
      <c r="B420" s="113">
        <v>546</v>
      </c>
      <c r="C420" s="112" t="s">
        <v>113</v>
      </c>
      <c r="D420" s="112" t="s">
        <v>148</v>
      </c>
      <c r="E420" s="113" t="s">
        <v>455</v>
      </c>
      <c r="F420" s="113">
        <v>110</v>
      </c>
      <c r="G420" s="81">
        <f>H420+I420+J420</f>
        <v>12591</v>
      </c>
      <c r="H420" s="81"/>
      <c r="I420" s="81">
        <v>12591</v>
      </c>
      <c r="J420" s="81"/>
      <c r="K420" s="81">
        <f>L420+M420+N420</f>
        <v>12649.7</v>
      </c>
      <c r="L420" s="81"/>
      <c r="M420" s="81">
        <v>12649.7</v>
      </c>
      <c r="N420" s="81"/>
      <c r="O420" s="81">
        <f>P420+Q420+R420</f>
        <v>12649.7</v>
      </c>
      <c r="P420" s="91"/>
      <c r="Q420" s="81">
        <v>12649.7</v>
      </c>
      <c r="R420" s="91"/>
    </row>
    <row r="421" spans="1:18" ht="43.5" customHeight="1">
      <c r="A421" s="111" t="s">
        <v>87</v>
      </c>
      <c r="B421" s="113">
        <v>546</v>
      </c>
      <c r="C421" s="112" t="s">
        <v>113</v>
      </c>
      <c r="D421" s="112" t="s">
        <v>148</v>
      </c>
      <c r="E421" s="113" t="s">
        <v>455</v>
      </c>
      <c r="F421" s="113">
        <v>240</v>
      </c>
      <c r="G421" s="81">
        <f>H421+I421+J421</f>
        <v>1099.2</v>
      </c>
      <c r="H421" s="81"/>
      <c r="I421" s="93">
        <v>1099.2</v>
      </c>
      <c r="J421" s="81"/>
      <c r="K421" s="81">
        <f>L421+M421+N421</f>
        <v>1484.2</v>
      </c>
      <c r="L421" s="81"/>
      <c r="M421" s="93">
        <v>1484.2</v>
      </c>
      <c r="N421" s="81"/>
      <c r="O421" s="81">
        <f>P421+Q421+R421</f>
        <v>1132.2</v>
      </c>
      <c r="P421" s="91"/>
      <c r="Q421" s="93">
        <v>1132.2</v>
      </c>
      <c r="R421" s="91"/>
    </row>
    <row r="422" spans="1:18" ht="18.75">
      <c r="A422" s="111" t="s">
        <v>166</v>
      </c>
      <c r="B422" s="113">
        <v>546</v>
      </c>
      <c r="C422" s="112" t="s">
        <v>113</v>
      </c>
      <c r="D422" s="112" t="s">
        <v>148</v>
      </c>
      <c r="E422" s="113" t="s">
        <v>455</v>
      </c>
      <c r="F422" s="113">
        <v>850</v>
      </c>
      <c r="G422" s="81">
        <f>H422+I422+J422</f>
        <v>0.1</v>
      </c>
      <c r="H422" s="81"/>
      <c r="I422" s="81">
        <v>0.1</v>
      </c>
      <c r="J422" s="81"/>
      <c r="K422" s="81">
        <f>L422+M422+N422</f>
        <v>0.1</v>
      </c>
      <c r="L422" s="81"/>
      <c r="M422" s="81">
        <v>0.1</v>
      </c>
      <c r="N422" s="81"/>
      <c r="O422" s="81">
        <f>P422+Q422+R422</f>
        <v>0.1</v>
      </c>
      <c r="P422" s="91"/>
      <c r="Q422" s="81">
        <v>0.1</v>
      </c>
      <c r="R422" s="91"/>
    </row>
    <row r="423" spans="1:18" ht="40.5" customHeight="1">
      <c r="A423" s="111" t="s">
        <v>360</v>
      </c>
      <c r="B423" s="113">
        <v>546</v>
      </c>
      <c r="C423" s="112" t="s">
        <v>113</v>
      </c>
      <c r="D423" s="112" t="s">
        <v>148</v>
      </c>
      <c r="E423" s="113" t="s">
        <v>456</v>
      </c>
      <c r="F423" s="113"/>
      <c r="G423" s="81">
        <f>G424+G425</f>
        <v>2200.4</v>
      </c>
      <c r="H423" s="81">
        <f aca="true" t="shared" si="215" ref="H423:R423">H424+H425</f>
        <v>0</v>
      </c>
      <c r="I423" s="81">
        <f t="shared" si="215"/>
        <v>0</v>
      </c>
      <c r="J423" s="81">
        <f t="shared" si="215"/>
        <v>2200.4</v>
      </c>
      <c r="K423" s="81">
        <f t="shared" si="215"/>
        <v>2200.4</v>
      </c>
      <c r="L423" s="81">
        <f t="shared" si="215"/>
        <v>0</v>
      </c>
      <c r="M423" s="81">
        <f t="shared" si="215"/>
        <v>0</v>
      </c>
      <c r="N423" s="81">
        <f t="shared" si="215"/>
        <v>2200.4</v>
      </c>
      <c r="O423" s="81">
        <f t="shared" si="215"/>
        <v>2200.4</v>
      </c>
      <c r="P423" s="81">
        <f t="shared" si="215"/>
        <v>0</v>
      </c>
      <c r="Q423" s="81">
        <f t="shared" si="215"/>
        <v>0</v>
      </c>
      <c r="R423" s="81">
        <f t="shared" si="215"/>
        <v>2200.4</v>
      </c>
    </row>
    <row r="424" spans="1:18" ht="25.5" customHeight="1">
      <c r="A424" s="111" t="s">
        <v>577</v>
      </c>
      <c r="B424" s="113">
        <v>546</v>
      </c>
      <c r="C424" s="112" t="s">
        <v>113</v>
      </c>
      <c r="D424" s="112" t="s">
        <v>148</v>
      </c>
      <c r="E424" s="113" t="s">
        <v>456</v>
      </c>
      <c r="F424" s="113">
        <v>110</v>
      </c>
      <c r="G424" s="81">
        <f>H424+I424+J424</f>
        <v>2075.4</v>
      </c>
      <c r="H424" s="81"/>
      <c r="I424" s="81"/>
      <c r="J424" s="81">
        <v>2075.4</v>
      </c>
      <c r="K424" s="81">
        <f>L424+M424+N424</f>
        <v>2089.4</v>
      </c>
      <c r="L424" s="81"/>
      <c r="M424" s="81"/>
      <c r="N424" s="81">
        <v>2089.4</v>
      </c>
      <c r="O424" s="81">
        <f>P424+Q424+R424</f>
        <v>2089.4</v>
      </c>
      <c r="P424" s="81"/>
      <c r="Q424" s="81"/>
      <c r="R424" s="81">
        <v>2089.4</v>
      </c>
    </row>
    <row r="425" spans="1:18" ht="44.25" customHeight="1">
      <c r="A425" s="111" t="s">
        <v>87</v>
      </c>
      <c r="B425" s="113">
        <v>546</v>
      </c>
      <c r="C425" s="112" t="s">
        <v>113</v>
      </c>
      <c r="D425" s="112" t="s">
        <v>148</v>
      </c>
      <c r="E425" s="113" t="s">
        <v>456</v>
      </c>
      <c r="F425" s="113">
        <v>240</v>
      </c>
      <c r="G425" s="81">
        <f>H425+I425+J425</f>
        <v>125</v>
      </c>
      <c r="H425" s="81"/>
      <c r="I425" s="81"/>
      <c r="J425" s="81">
        <v>125</v>
      </c>
      <c r="K425" s="81">
        <f>L425+M425+N425</f>
        <v>111</v>
      </c>
      <c r="L425" s="81"/>
      <c r="M425" s="81"/>
      <c r="N425" s="81">
        <v>111</v>
      </c>
      <c r="O425" s="81">
        <f>P425+Q425+R425</f>
        <v>111</v>
      </c>
      <c r="P425" s="81"/>
      <c r="Q425" s="81"/>
      <c r="R425" s="81">
        <v>111</v>
      </c>
    </row>
    <row r="426" spans="1:18" ht="45" customHeight="1">
      <c r="A426" s="114" t="s">
        <v>685</v>
      </c>
      <c r="B426" s="113">
        <v>546</v>
      </c>
      <c r="C426" s="112" t="s">
        <v>113</v>
      </c>
      <c r="D426" s="112" t="s">
        <v>148</v>
      </c>
      <c r="E426" s="113" t="s">
        <v>539</v>
      </c>
      <c r="F426" s="113"/>
      <c r="G426" s="81">
        <f>G427</f>
        <v>3418.7</v>
      </c>
      <c r="H426" s="81">
        <f aca="true" t="shared" si="216" ref="H426:R426">H427</f>
        <v>0</v>
      </c>
      <c r="I426" s="81">
        <f t="shared" si="216"/>
        <v>3418.7</v>
      </c>
      <c r="J426" s="81">
        <f t="shared" si="216"/>
        <v>0</v>
      </c>
      <c r="K426" s="81">
        <f t="shared" si="216"/>
        <v>3327</v>
      </c>
      <c r="L426" s="81">
        <f t="shared" si="216"/>
        <v>0</v>
      </c>
      <c r="M426" s="81">
        <f t="shared" si="216"/>
        <v>3327</v>
      </c>
      <c r="N426" s="81">
        <f t="shared" si="216"/>
        <v>0</v>
      </c>
      <c r="O426" s="81">
        <f t="shared" si="216"/>
        <v>3327</v>
      </c>
      <c r="P426" s="81">
        <f t="shared" si="216"/>
        <v>0</v>
      </c>
      <c r="Q426" s="81">
        <f t="shared" si="216"/>
        <v>3327</v>
      </c>
      <c r="R426" s="81">
        <f t="shared" si="216"/>
        <v>0</v>
      </c>
    </row>
    <row r="427" spans="1:18" ht="25.5" customHeight="1">
      <c r="A427" s="111" t="s">
        <v>577</v>
      </c>
      <c r="B427" s="113">
        <v>546</v>
      </c>
      <c r="C427" s="112" t="s">
        <v>113</v>
      </c>
      <c r="D427" s="112" t="s">
        <v>148</v>
      </c>
      <c r="E427" s="113" t="s">
        <v>539</v>
      </c>
      <c r="F427" s="113">
        <v>110</v>
      </c>
      <c r="G427" s="81">
        <f>H427+I427+J427</f>
        <v>3418.7</v>
      </c>
      <c r="H427" s="81"/>
      <c r="I427" s="81">
        <f>2867.7+551</f>
        <v>3418.7</v>
      </c>
      <c r="J427" s="81"/>
      <c r="K427" s="81">
        <f>L427+M427+N427</f>
        <v>3327</v>
      </c>
      <c r="L427" s="81"/>
      <c r="M427" s="81">
        <f>2790+537</f>
        <v>3327</v>
      </c>
      <c r="N427" s="81"/>
      <c r="O427" s="81">
        <f>P427+Q427+R427</f>
        <v>3327</v>
      </c>
      <c r="P427" s="81"/>
      <c r="Q427" s="81">
        <f>2790+537</f>
        <v>3327</v>
      </c>
      <c r="R427" s="81"/>
    </row>
    <row r="428" spans="1:18" ht="44.25" customHeight="1">
      <c r="A428" s="124" t="s">
        <v>530</v>
      </c>
      <c r="B428" s="113">
        <v>546</v>
      </c>
      <c r="C428" s="112" t="s">
        <v>113</v>
      </c>
      <c r="D428" s="112" t="s">
        <v>148</v>
      </c>
      <c r="E428" s="155" t="s">
        <v>524</v>
      </c>
      <c r="F428" s="113"/>
      <c r="G428" s="81">
        <f>G429</f>
        <v>50</v>
      </c>
      <c r="H428" s="81">
        <f aca="true" t="shared" si="217" ref="H428:R430">H429</f>
        <v>0</v>
      </c>
      <c r="I428" s="81">
        <f t="shared" si="217"/>
        <v>50</v>
      </c>
      <c r="J428" s="81">
        <f t="shared" si="217"/>
        <v>0</v>
      </c>
      <c r="K428" s="81">
        <f t="shared" si="217"/>
        <v>50</v>
      </c>
      <c r="L428" s="81">
        <f t="shared" si="217"/>
        <v>0</v>
      </c>
      <c r="M428" s="81">
        <f t="shared" si="217"/>
        <v>50</v>
      </c>
      <c r="N428" s="81">
        <f t="shared" si="217"/>
        <v>0</v>
      </c>
      <c r="O428" s="81">
        <f t="shared" si="217"/>
        <v>50</v>
      </c>
      <c r="P428" s="81">
        <f t="shared" si="217"/>
        <v>0</v>
      </c>
      <c r="Q428" s="81">
        <f t="shared" si="217"/>
        <v>50</v>
      </c>
      <c r="R428" s="81">
        <f t="shared" si="217"/>
        <v>0</v>
      </c>
    </row>
    <row r="429" spans="1:18" ht="45.75" customHeight="1">
      <c r="A429" s="124" t="s">
        <v>531</v>
      </c>
      <c r="B429" s="113">
        <v>546</v>
      </c>
      <c r="C429" s="112" t="s">
        <v>113</v>
      </c>
      <c r="D429" s="112" t="s">
        <v>148</v>
      </c>
      <c r="E429" s="155" t="s">
        <v>525</v>
      </c>
      <c r="F429" s="113"/>
      <c r="G429" s="81">
        <f>G430</f>
        <v>50</v>
      </c>
      <c r="H429" s="81">
        <f t="shared" si="217"/>
        <v>0</v>
      </c>
      <c r="I429" s="81">
        <f t="shared" si="217"/>
        <v>50</v>
      </c>
      <c r="J429" s="81">
        <f t="shared" si="217"/>
        <v>0</v>
      </c>
      <c r="K429" s="81">
        <f t="shared" si="217"/>
        <v>50</v>
      </c>
      <c r="L429" s="81">
        <f t="shared" si="217"/>
        <v>0</v>
      </c>
      <c r="M429" s="81">
        <f t="shared" si="217"/>
        <v>50</v>
      </c>
      <c r="N429" s="81">
        <f t="shared" si="217"/>
        <v>0</v>
      </c>
      <c r="O429" s="81">
        <f t="shared" si="217"/>
        <v>50</v>
      </c>
      <c r="P429" s="81">
        <f t="shared" si="217"/>
        <v>0</v>
      </c>
      <c r="Q429" s="81">
        <f t="shared" si="217"/>
        <v>50</v>
      </c>
      <c r="R429" s="81">
        <f t="shared" si="217"/>
        <v>0</v>
      </c>
    </row>
    <row r="430" spans="1:18" ht="27.75" customHeight="1">
      <c r="A430" s="124" t="s">
        <v>573</v>
      </c>
      <c r="B430" s="113">
        <v>546</v>
      </c>
      <c r="C430" s="112" t="s">
        <v>113</v>
      </c>
      <c r="D430" s="112" t="s">
        <v>148</v>
      </c>
      <c r="E430" s="112" t="s">
        <v>572</v>
      </c>
      <c r="F430" s="113"/>
      <c r="G430" s="81">
        <f>G431</f>
        <v>50</v>
      </c>
      <c r="H430" s="81">
        <f t="shared" si="217"/>
        <v>0</v>
      </c>
      <c r="I430" s="81">
        <f t="shared" si="217"/>
        <v>50</v>
      </c>
      <c r="J430" s="81">
        <f t="shared" si="217"/>
        <v>0</v>
      </c>
      <c r="K430" s="81">
        <f t="shared" si="217"/>
        <v>50</v>
      </c>
      <c r="L430" s="81">
        <f t="shared" si="217"/>
        <v>0</v>
      </c>
      <c r="M430" s="81">
        <f t="shared" si="217"/>
        <v>50</v>
      </c>
      <c r="N430" s="81">
        <f t="shared" si="217"/>
        <v>0</v>
      </c>
      <c r="O430" s="81">
        <f t="shared" si="217"/>
        <v>50</v>
      </c>
      <c r="P430" s="81">
        <f t="shared" si="217"/>
        <v>0</v>
      </c>
      <c r="Q430" s="81">
        <f t="shared" si="217"/>
        <v>50</v>
      </c>
      <c r="R430" s="81">
        <f t="shared" si="217"/>
        <v>0</v>
      </c>
    </row>
    <row r="431" spans="1:18" ht="49.5" customHeight="1">
      <c r="A431" s="111" t="s">
        <v>87</v>
      </c>
      <c r="B431" s="113">
        <v>546</v>
      </c>
      <c r="C431" s="112" t="s">
        <v>113</v>
      </c>
      <c r="D431" s="112" t="s">
        <v>148</v>
      </c>
      <c r="E431" s="112" t="s">
        <v>572</v>
      </c>
      <c r="F431" s="113">
        <v>240</v>
      </c>
      <c r="G431" s="81">
        <f>H431+I431+J431</f>
        <v>50</v>
      </c>
      <c r="H431" s="81"/>
      <c r="I431" s="81">
        <v>50</v>
      </c>
      <c r="J431" s="81"/>
      <c r="K431" s="81">
        <f>L431+M431+N431</f>
        <v>50</v>
      </c>
      <c r="L431" s="81"/>
      <c r="M431" s="81">
        <v>50</v>
      </c>
      <c r="N431" s="81"/>
      <c r="O431" s="81">
        <f>P431+Q431+R431</f>
        <v>50</v>
      </c>
      <c r="P431" s="81"/>
      <c r="Q431" s="81">
        <v>50</v>
      </c>
      <c r="R431" s="81"/>
    </row>
    <row r="432" spans="1:18" ht="27.75" customHeight="1">
      <c r="A432" s="111" t="s">
        <v>153</v>
      </c>
      <c r="B432" s="113">
        <v>546</v>
      </c>
      <c r="C432" s="112" t="s">
        <v>113</v>
      </c>
      <c r="D432" s="112" t="s">
        <v>148</v>
      </c>
      <c r="E432" s="125" t="s">
        <v>223</v>
      </c>
      <c r="F432" s="112"/>
      <c r="G432" s="81">
        <f>G433</f>
        <v>5275.5</v>
      </c>
      <c r="H432" s="81">
        <f aca="true" t="shared" si="218" ref="H432:R433">H433</f>
        <v>5275.5</v>
      </c>
      <c r="I432" s="81">
        <f t="shared" si="218"/>
        <v>0</v>
      </c>
      <c r="J432" s="81">
        <f t="shared" si="218"/>
        <v>0</v>
      </c>
      <c r="K432" s="81">
        <f t="shared" si="218"/>
        <v>5275.5</v>
      </c>
      <c r="L432" s="81">
        <f t="shared" si="218"/>
        <v>5275.5</v>
      </c>
      <c r="M432" s="81">
        <f t="shared" si="218"/>
        <v>0</v>
      </c>
      <c r="N432" s="81">
        <f t="shared" si="218"/>
        <v>0</v>
      </c>
      <c r="O432" s="81">
        <f t="shared" si="218"/>
        <v>5275.5</v>
      </c>
      <c r="P432" s="81">
        <f t="shared" si="218"/>
        <v>5275.5</v>
      </c>
      <c r="Q432" s="81">
        <f t="shared" si="218"/>
        <v>0</v>
      </c>
      <c r="R432" s="81">
        <f t="shared" si="218"/>
        <v>0</v>
      </c>
    </row>
    <row r="433" spans="1:18" ht="99" customHeight="1">
      <c r="A433" s="111" t="s">
        <v>91</v>
      </c>
      <c r="B433" s="113">
        <v>546</v>
      </c>
      <c r="C433" s="112" t="s">
        <v>113</v>
      </c>
      <c r="D433" s="112" t="s">
        <v>148</v>
      </c>
      <c r="E433" s="125" t="s">
        <v>233</v>
      </c>
      <c r="F433" s="112"/>
      <c r="G433" s="81">
        <f>G434</f>
        <v>5275.5</v>
      </c>
      <c r="H433" s="81">
        <f t="shared" si="218"/>
        <v>5275.5</v>
      </c>
      <c r="I433" s="81">
        <f t="shared" si="218"/>
        <v>0</v>
      </c>
      <c r="J433" s="81">
        <f t="shared" si="218"/>
        <v>0</v>
      </c>
      <c r="K433" s="81">
        <f t="shared" si="218"/>
        <v>5275.5</v>
      </c>
      <c r="L433" s="81">
        <f t="shared" si="218"/>
        <v>5275.5</v>
      </c>
      <c r="M433" s="81">
        <f t="shared" si="218"/>
        <v>0</v>
      </c>
      <c r="N433" s="81">
        <f t="shared" si="218"/>
        <v>0</v>
      </c>
      <c r="O433" s="81">
        <f t="shared" si="218"/>
        <v>5275.5</v>
      </c>
      <c r="P433" s="81">
        <f t="shared" si="218"/>
        <v>5275.5</v>
      </c>
      <c r="Q433" s="81">
        <f t="shared" si="218"/>
        <v>0</v>
      </c>
      <c r="R433" s="81">
        <f t="shared" si="218"/>
        <v>0</v>
      </c>
    </row>
    <row r="434" spans="1:18" ht="18.75">
      <c r="A434" s="111" t="s">
        <v>180</v>
      </c>
      <c r="B434" s="113">
        <v>546</v>
      </c>
      <c r="C434" s="112" t="s">
        <v>113</v>
      </c>
      <c r="D434" s="112" t="s">
        <v>148</v>
      </c>
      <c r="E434" s="125" t="s">
        <v>233</v>
      </c>
      <c r="F434" s="112" t="s">
        <v>179</v>
      </c>
      <c r="G434" s="81">
        <f>H434+I434+J434</f>
        <v>5275.5</v>
      </c>
      <c r="H434" s="81">
        <v>5275.5</v>
      </c>
      <c r="I434" s="81"/>
      <c r="J434" s="81"/>
      <c r="K434" s="81">
        <f>L434+M434+N434</f>
        <v>5275.5</v>
      </c>
      <c r="L434" s="81">
        <v>5275.5</v>
      </c>
      <c r="M434" s="81"/>
      <c r="N434" s="81"/>
      <c r="O434" s="81">
        <f>P434+Q434+R434</f>
        <v>5275.5</v>
      </c>
      <c r="P434" s="90">
        <v>5275.5</v>
      </c>
      <c r="Q434" s="91"/>
      <c r="R434" s="91"/>
    </row>
    <row r="435" spans="1:18" ht="46.5" customHeight="1">
      <c r="A435" s="111" t="s">
        <v>194</v>
      </c>
      <c r="B435" s="113">
        <v>546</v>
      </c>
      <c r="C435" s="112" t="s">
        <v>113</v>
      </c>
      <c r="D435" s="112" t="s">
        <v>148</v>
      </c>
      <c r="E435" s="113" t="s">
        <v>234</v>
      </c>
      <c r="F435" s="112"/>
      <c r="G435" s="81">
        <f>G436</f>
        <v>225</v>
      </c>
      <c r="H435" s="81">
        <f aca="true" t="shared" si="219" ref="H435:R435">H436</f>
        <v>0</v>
      </c>
      <c r="I435" s="81">
        <f t="shared" si="219"/>
        <v>225</v>
      </c>
      <c r="J435" s="81">
        <f t="shared" si="219"/>
        <v>0</v>
      </c>
      <c r="K435" s="81">
        <f t="shared" si="219"/>
        <v>225</v>
      </c>
      <c r="L435" s="81">
        <f t="shared" si="219"/>
        <v>0</v>
      </c>
      <c r="M435" s="81">
        <f t="shared" si="219"/>
        <v>225</v>
      </c>
      <c r="N435" s="81">
        <f t="shared" si="219"/>
        <v>0</v>
      </c>
      <c r="O435" s="81">
        <f t="shared" si="219"/>
        <v>225</v>
      </c>
      <c r="P435" s="81">
        <f t="shared" si="219"/>
        <v>0</v>
      </c>
      <c r="Q435" s="81">
        <f t="shared" si="219"/>
        <v>225</v>
      </c>
      <c r="R435" s="81">
        <f t="shared" si="219"/>
        <v>0</v>
      </c>
    </row>
    <row r="436" spans="1:18" ht="18.75">
      <c r="A436" s="111" t="s">
        <v>140</v>
      </c>
      <c r="B436" s="113">
        <v>546</v>
      </c>
      <c r="C436" s="112" t="s">
        <v>113</v>
      </c>
      <c r="D436" s="112" t="s">
        <v>148</v>
      </c>
      <c r="E436" s="113" t="s">
        <v>259</v>
      </c>
      <c r="F436" s="112"/>
      <c r="G436" s="81">
        <f>G437+G438</f>
        <v>225</v>
      </c>
      <c r="H436" s="81">
        <f aca="true" t="shared" si="220" ref="H436:R436">H437+H438</f>
        <v>0</v>
      </c>
      <c r="I436" s="81">
        <f t="shared" si="220"/>
        <v>225</v>
      </c>
      <c r="J436" s="81">
        <f t="shared" si="220"/>
        <v>0</v>
      </c>
      <c r="K436" s="81">
        <f t="shared" si="220"/>
        <v>225</v>
      </c>
      <c r="L436" s="81">
        <f t="shared" si="220"/>
        <v>0</v>
      </c>
      <c r="M436" s="81">
        <f t="shared" si="220"/>
        <v>225</v>
      </c>
      <c r="N436" s="81">
        <f t="shared" si="220"/>
        <v>0</v>
      </c>
      <c r="O436" s="81">
        <f t="shared" si="220"/>
        <v>225</v>
      </c>
      <c r="P436" s="81">
        <f t="shared" si="220"/>
        <v>0</v>
      </c>
      <c r="Q436" s="81">
        <f t="shared" si="220"/>
        <v>225</v>
      </c>
      <c r="R436" s="81">
        <f t="shared" si="220"/>
        <v>0</v>
      </c>
    </row>
    <row r="437" spans="1:18" ht="43.5" customHeight="1">
      <c r="A437" s="111" t="s">
        <v>87</v>
      </c>
      <c r="B437" s="113">
        <v>546</v>
      </c>
      <c r="C437" s="112" t="s">
        <v>113</v>
      </c>
      <c r="D437" s="112" t="s">
        <v>148</v>
      </c>
      <c r="E437" s="113" t="s">
        <v>259</v>
      </c>
      <c r="F437" s="112" t="s">
        <v>168</v>
      </c>
      <c r="G437" s="81">
        <f>H437+I437+J437</f>
        <v>125</v>
      </c>
      <c r="H437" s="81"/>
      <c r="I437" s="81">
        <v>125</v>
      </c>
      <c r="J437" s="81"/>
      <c r="K437" s="81">
        <f>L437+M437+N437</f>
        <v>125</v>
      </c>
      <c r="L437" s="81"/>
      <c r="M437" s="81">
        <v>125</v>
      </c>
      <c r="N437" s="81"/>
      <c r="O437" s="81">
        <f>P437+Q437+R437</f>
        <v>125</v>
      </c>
      <c r="P437" s="85"/>
      <c r="Q437" s="81">
        <v>125</v>
      </c>
      <c r="R437" s="85"/>
    </row>
    <row r="438" spans="1:18" ht="18.75">
      <c r="A438" s="111" t="s">
        <v>166</v>
      </c>
      <c r="B438" s="113">
        <v>546</v>
      </c>
      <c r="C438" s="112" t="s">
        <v>113</v>
      </c>
      <c r="D438" s="112" t="s">
        <v>148</v>
      </c>
      <c r="E438" s="113" t="s">
        <v>259</v>
      </c>
      <c r="F438" s="112" t="s">
        <v>167</v>
      </c>
      <c r="G438" s="81">
        <f>H438+I438+J438</f>
        <v>100</v>
      </c>
      <c r="H438" s="81"/>
      <c r="I438" s="81">
        <v>100</v>
      </c>
      <c r="J438" s="81"/>
      <c r="K438" s="81">
        <f>L438+M438+N438</f>
        <v>100</v>
      </c>
      <c r="L438" s="81"/>
      <c r="M438" s="81">
        <v>100</v>
      </c>
      <c r="N438" s="81"/>
      <c r="O438" s="81">
        <f>P438+Q438+R438</f>
        <v>100</v>
      </c>
      <c r="P438" s="85"/>
      <c r="Q438" s="81">
        <v>100</v>
      </c>
      <c r="R438" s="85"/>
    </row>
    <row r="439" spans="1:18" ht="39" customHeight="1">
      <c r="A439" s="111" t="s">
        <v>195</v>
      </c>
      <c r="B439" s="113">
        <v>546</v>
      </c>
      <c r="C439" s="112" t="s">
        <v>116</v>
      </c>
      <c r="D439" s="112" t="s">
        <v>374</v>
      </c>
      <c r="E439" s="113"/>
      <c r="F439" s="112"/>
      <c r="G439" s="81">
        <f aca="true" t="shared" si="221" ref="G439:R439">G449+G458+G440</f>
        <v>1346.4</v>
      </c>
      <c r="H439" s="81">
        <f t="shared" si="221"/>
        <v>833.6</v>
      </c>
      <c r="I439" s="81">
        <f t="shared" si="221"/>
        <v>458.1</v>
      </c>
      <c r="J439" s="81">
        <f t="shared" si="221"/>
        <v>54.7</v>
      </c>
      <c r="K439" s="81">
        <f t="shared" si="221"/>
        <v>701.1</v>
      </c>
      <c r="L439" s="81">
        <f t="shared" si="221"/>
        <v>220.6</v>
      </c>
      <c r="M439" s="81">
        <f t="shared" si="221"/>
        <v>425.8</v>
      </c>
      <c r="N439" s="81">
        <f t="shared" si="221"/>
        <v>54.7</v>
      </c>
      <c r="O439" s="81">
        <f t="shared" si="221"/>
        <v>701.1</v>
      </c>
      <c r="P439" s="81">
        <f t="shared" si="221"/>
        <v>220.6</v>
      </c>
      <c r="Q439" s="81">
        <f t="shared" si="221"/>
        <v>425.8</v>
      </c>
      <c r="R439" s="81">
        <f t="shared" si="221"/>
        <v>54.7</v>
      </c>
    </row>
    <row r="440" spans="1:18" ht="18.75">
      <c r="A440" s="111" t="s">
        <v>567</v>
      </c>
      <c r="B440" s="113">
        <v>546</v>
      </c>
      <c r="C440" s="112" t="s">
        <v>116</v>
      </c>
      <c r="D440" s="112" t="s">
        <v>118</v>
      </c>
      <c r="E440" s="112"/>
      <c r="F440" s="81"/>
      <c r="G440" s="81">
        <f>G441</f>
        <v>177.4</v>
      </c>
      <c r="H440" s="81">
        <f aca="true" t="shared" si="222" ref="H440:R440">H441</f>
        <v>0</v>
      </c>
      <c r="I440" s="81">
        <f t="shared" si="222"/>
        <v>150</v>
      </c>
      <c r="J440" s="81">
        <f t="shared" si="222"/>
        <v>27.4</v>
      </c>
      <c r="K440" s="81">
        <f t="shared" si="222"/>
        <v>177.4</v>
      </c>
      <c r="L440" s="81">
        <f t="shared" si="222"/>
        <v>0</v>
      </c>
      <c r="M440" s="81">
        <f t="shared" si="222"/>
        <v>150</v>
      </c>
      <c r="N440" s="81">
        <f t="shared" si="222"/>
        <v>27.4</v>
      </c>
      <c r="O440" s="81">
        <f t="shared" si="222"/>
        <v>177.4</v>
      </c>
      <c r="P440" s="81">
        <f t="shared" si="222"/>
        <v>0</v>
      </c>
      <c r="Q440" s="81">
        <f t="shared" si="222"/>
        <v>150</v>
      </c>
      <c r="R440" s="81">
        <f t="shared" si="222"/>
        <v>27.4</v>
      </c>
    </row>
    <row r="441" spans="1:18" ht="46.5" customHeight="1">
      <c r="A441" s="111" t="s">
        <v>489</v>
      </c>
      <c r="B441" s="113">
        <v>546</v>
      </c>
      <c r="C441" s="112" t="s">
        <v>116</v>
      </c>
      <c r="D441" s="112" t="s">
        <v>118</v>
      </c>
      <c r="E441" s="113" t="s">
        <v>231</v>
      </c>
      <c r="F441" s="81"/>
      <c r="G441" s="81">
        <f>G442</f>
        <v>177.4</v>
      </c>
      <c r="H441" s="81">
        <f aca="true" t="shared" si="223" ref="H441:R442">H442</f>
        <v>0</v>
      </c>
      <c r="I441" s="81">
        <f t="shared" si="223"/>
        <v>150</v>
      </c>
      <c r="J441" s="81">
        <f t="shared" si="223"/>
        <v>27.4</v>
      </c>
      <c r="K441" s="81">
        <f t="shared" si="223"/>
        <v>177.4</v>
      </c>
      <c r="L441" s="81">
        <f t="shared" si="223"/>
        <v>0</v>
      </c>
      <c r="M441" s="81">
        <f t="shared" si="223"/>
        <v>150</v>
      </c>
      <c r="N441" s="81">
        <f t="shared" si="223"/>
        <v>27.4</v>
      </c>
      <c r="O441" s="81">
        <f t="shared" si="223"/>
        <v>177.4</v>
      </c>
      <c r="P441" s="81">
        <f t="shared" si="223"/>
        <v>0</v>
      </c>
      <c r="Q441" s="81">
        <f t="shared" si="223"/>
        <v>150</v>
      </c>
      <c r="R441" s="81">
        <f t="shared" si="223"/>
        <v>27.4</v>
      </c>
    </row>
    <row r="442" spans="1:18" ht="27.75" customHeight="1">
      <c r="A442" s="111" t="s">
        <v>657</v>
      </c>
      <c r="B442" s="113">
        <v>546</v>
      </c>
      <c r="C442" s="112" t="s">
        <v>116</v>
      </c>
      <c r="D442" s="112" t="s">
        <v>118</v>
      </c>
      <c r="E442" s="113" t="s">
        <v>653</v>
      </c>
      <c r="F442" s="81"/>
      <c r="G442" s="81">
        <f>G443</f>
        <v>177.4</v>
      </c>
      <c r="H442" s="81">
        <f t="shared" si="223"/>
        <v>0</v>
      </c>
      <c r="I442" s="81">
        <f t="shared" si="223"/>
        <v>150</v>
      </c>
      <c r="J442" s="81">
        <f t="shared" si="223"/>
        <v>27.4</v>
      </c>
      <c r="K442" s="81">
        <f t="shared" si="223"/>
        <v>177.4</v>
      </c>
      <c r="L442" s="81">
        <f t="shared" si="223"/>
        <v>0</v>
      </c>
      <c r="M442" s="81">
        <f t="shared" si="223"/>
        <v>150</v>
      </c>
      <c r="N442" s="81">
        <f t="shared" si="223"/>
        <v>27.4</v>
      </c>
      <c r="O442" s="81">
        <f t="shared" si="223"/>
        <v>177.4</v>
      </c>
      <c r="P442" s="81">
        <f t="shared" si="223"/>
        <v>0</v>
      </c>
      <c r="Q442" s="81">
        <f t="shared" si="223"/>
        <v>150</v>
      </c>
      <c r="R442" s="81">
        <f t="shared" si="223"/>
        <v>27.4</v>
      </c>
    </row>
    <row r="443" spans="1:18" ht="62.25" customHeight="1">
      <c r="A443" s="111" t="s">
        <v>658</v>
      </c>
      <c r="B443" s="113">
        <v>546</v>
      </c>
      <c r="C443" s="112" t="s">
        <v>116</v>
      </c>
      <c r="D443" s="112" t="s">
        <v>118</v>
      </c>
      <c r="E443" s="113" t="s">
        <v>654</v>
      </c>
      <c r="F443" s="81"/>
      <c r="G443" s="81">
        <f>G444+G446</f>
        <v>177.4</v>
      </c>
      <c r="H443" s="81">
        <f aca="true" t="shared" si="224" ref="H443:R443">H444+H446</f>
        <v>0</v>
      </c>
      <c r="I443" s="81">
        <f t="shared" si="224"/>
        <v>150</v>
      </c>
      <c r="J443" s="81">
        <f t="shared" si="224"/>
        <v>27.4</v>
      </c>
      <c r="K443" s="81">
        <f t="shared" si="224"/>
        <v>177.4</v>
      </c>
      <c r="L443" s="81">
        <f t="shared" si="224"/>
        <v>0</v>
      </c>
      <c r="M443" s="81">
        <f t="shared" si="224"/>
        <v>150</v>
      </c>
      <c r="N443" s="81">
        <f t="shared" si="224"/>
        <v>27.4</v>
      </c>
      <c r="O443" s="81">
        <f t="shared" si="224"/>
        <v>177.4</v>
      </c>
      <c r="P443" s="81">
        <f t="shared" si="224"/>
        <v>0</v>
      </c>
      <c r="Q443" s="81">
        <f t="shared" si="224"/>
        <v>150</v>
      </c>
      <c r="R443" s="81">
        <f t="shared" si="224"/>
        <v>27.4</v>
      </c>
    </row>
    <row r="444" spans="1:18" ht="84" customHeight="1">
      <c r="A444" s="111" t="s">
        <v>568</v>
      </c>
      <c r="B444" s="113">
        <v>546</v>
      </c>
      <c r="C444" s="112" t="s">
        <v>116</v>
      </c>
      <c r="D444" s="112" t="s">
        <v>118</v>
      </c>
      <c r="E444" s="113" t="s">
        <v>656</v>
      </c>
      <c r="F444" s="81"/>
      <c r="G444" s="81">
        <f>G445</f>
        <v>150</v>
      </c>
      <c r="H444" s="81">
        <f aca="true" t="shared" si="225" ref="H444:R444">H445</f>
        <v>0</v>
      </c>
      <c r="I444" s="81">
        <f t="shared" si="225"/>
        <v>150</v>
      </c>
      <c r="J444" s="81">
        <f t="shared" si="225"/>
        <v>0</v>
      </c>
      <c r="K444" s="81">
        <f t="shared" si="225"/>
        <v>150</v>
      </c>
      <c r="L444" s="81">
        <f t="shared" si="225"/>
        <v>0</v>
      </c>
      <c r="M444" s="81">
        <f t="shared" si="225"/>
        <v>150</v>
      </c>
      <c r="N444" s="81">
        <f t="shared" si="225"/>
        <v>0</v>
      </c>
      <c r="O444" s="81">
        <f t="shared" si="225"/>
        <v>150</v>
      </c>
      <c r="P444" s="81">
        <f t="shared" si="225"/>
        <v>0</v>
      </c>
      <c r="Q444" s="81">
        <f t="shared" si="225"/>
        <v>150</v>
      </c>
      <c r="R444" s="81">
        <f t="shared" si="225"/>
        <v>0</v>
      </c>
    </row>
    <row r="445" spans="1:18" ht="48" customHeight="1">
      <c r="A445" s="111" t="s">
        <v>87</v>
      </c>
      <c r="B445" s="113">
        <v>546</v>
      </c>
      <c r="C445" s="112" t="s">
        <v>116</v>
      </c>
      <c r="D445" s="112" t="s">
        <v>118</v>
      </c>
      <c r="E445" s="113" t="s">
        <v>656</v>
      </c>
      <c r="F445" s="81">
        <v>240</v>
      </c>
      <c r="G445" s="81">
        <f>H445+I445+J445</f>
        <v>150</v>
      </c>
      <c r="H445" s="81"/>
      <c r="I445" s="81">
        <v>150</v>
      </c>
      <c r="J445" s="81"/>
      <c r="K445" s="81">
        <f>L445+M445+N445</f>
        <v>150</v>
      </c>
      <c r="L445" s="81"/>
      <c r="M445" s="81">
        <v>150</v>
      </c>
      <c r="N445" s="81"/>
      <c r="O445" s="81">
        <f>P445+Q445+R445</f>
        <v>150</v>
      </c>
      <c r="P445" s="81"/>
      <c r="Q445" s="81">
        <v>150</v>
      </c>
      <c r="R445" s="81"/>
    </row>
    <row r="446" spans="1:18" ht="102.75" customHeight="1">
      <c r="A446" s="111" t="s">
        <v>614</v>
      </c>
      <c r="B446" s="113">
        <v>546</v>
      </c>
      <c r="C446" s="112" t="s">
        <v>116</v>
      </c>
      <c r="D446" s="112" t="s">
        <v>118</v>
      </c>
      <c r="E446" s="113" t="s">
        <v>655</v>
      </c>
      <c r="F446" s="82"/>
      <c r="G446" s="81">
        <f>G447+G448</f>
        <v>27.4</v>
      </c>
      <c r="H446" s="81">
        <f aca="true" t="shared" si="226" ref="H446:R446">H447+H448</f>
        <v>0</v>
      </c>
      <c r="I446" s="81">
        <f t="shared" si="226"/>
        <v>0</v>
      </c>
      <c r="J446" s="81">
        <f t="shared" si="226"/>
        <v>27.4</v>
      </c>
      <c r="K446" s="81">
        <f t="shared" si="226"/>
        <v>27.4</v>
      </c>
      <c r="L446" s="81">
        <f t="shared" si="226"/>
        <v>0</v>
      </c>
      <c r="M446" s="81">
        <f t="shared" si="226"/>
        <v>0</v>
      </c>
      <c r="N446" s="81">
        <f t="shared" si="226"/>
        <v>27.4</v>
      </c>
      <c r="O446" s="81">
        <f t="shared" si="226"/>
        <v>27.4</v>
      </c>
      <c r="P446" s="81">
        <f t="shared" si="226"/>
        <v>0</v>
      </c>
      <c r="Q446" s="81">
        <f t="shared" si="226"/>
        <v>0</v>
      </c>
      <c r="R446" s="81">
        <f t="shared" si="226"/>
        <v>27.4</v>
      </c>
    </row>
    <row r="447" spans="1:18" ht="27" customHeight="1">
      <c r="A447" s="111" t="s">
        <v>164</v>
      </c>
      <c r="B447" s="113">
        <v>546</v>
      </c>
      <c r="C447" s="112" t="s">
        <v>116</v>
      </c>
      <c r="D447" s="112" t="s">
        <v>118</v>
      </c>
      <c r="E447" s="113" t="s">
        <v>655</v>
      </c>
      <c r="F447" s="112" t="s">
        <v>165</v>
      </c>
      <c r="G447" s="81">
        <f>H447+I447+J447</f>
        <v>19.2</v>
      </c>
      <c r="H447" s="81"/>
      <c r="I447" s="81"/>
      <c r="J447" s="81">
        <v>19.2</v>
      </c>
      <c r="K447" s="81">
        <f>L447+M447+N447</f>
        <v>19.2</v>
      </c>
      <c r="L447" s="81"/>
      <c r="M447" s="81"/>
      <c r="N447" s="81">
        <v>19.2</v>
      </c>
      <c r="O447" s="81">
        <f>P447+Q447+R447</f>
        <v>19.2</v>
      </c>
      <c r="P447" s="81"/>
      <c r="Q447" s="81"/>
      <c r="R447" s="81">
        <v>19.2</v>
      </c>
    </row>
    <row r="448" spans="1:18" ht="48" customHeight="1">
      <c r="A448" s="111" t="s">
        <v>87</v>
      </c>
      <c r="B448" s="113">
        <v>546</v>
      </c>
      <c r="C448" s="112" t="s">
        <v>116</v>
      </c>
      <c r="D448" s="112" t="s">
        <v>118</v>
      </c>
      <c r="E448" s="113" t="s">
        <v>655</v>
      </c>
      <c r="F448" s="112" t="s">
        <v>168</v>
      </c>
      <c r="G448" s="81">
        <f>H448+I448+J448</f>
        <v>8.2</v>
      </c>
      <c r="H448" s="81"/>
      <c r="I448" s="81"/>
      <c r="J448" s="81">
        <v>8.2</v>
      </c>
      <c r="K448" s="81">
        <f>L448+M448+N448</f>
        <v>8.2</v>
      </c>
      <c r="L448" s="81"/>
      <c r="M448" s="81"/>
      <c r="N448" s="81">
        <v>8.2</v>
      </c>
      <c r="O448" s="81">
        <f>P448+Q448+R448</f>
        <v>8.2</v>
      </c>
      <c r="P448" s="81"/>
      <c r="Q448" s="81"/>
      <c r="R448" s="81">
        <v>8.2</v>
      </c>
    </row>
    <row r="449" spans="1:18" ht="45.75" customHeight="1">
      <c r="A449" s="111" t="s">
        <v>562</v>
      </c>
      <c r="B449" s="113">
        <v>546</v>
      </c>
      <c r="C449" s="112" t="s">
        <v>116</v>
      </c>
      <c r="D449" s="112" t="s">
        <v>119</v>
      </c>
      <c r="E449" s="113"/>
      <c r="F449" s="112"/>
      <c r="G449" s="81">
        <f>G450</f>
        <v>177.3</v>
      </c>
      <c r="H449" s="81">
        <f aca="true" t="shared" si="227" ref="H449:R451">H450</f>
        <v>0</v>
      </c>
      <c r="I449" s="81">
        <f t="shared" si="227"/>
        <v>150</v>
      </c>
      <c r="J449" s="81">
        <f t="shared" si="227"/>
        <v>27.3</v>
      </c>
      <c r="K449" s="81">
        <f t="shared" si="227"/>
        <v>177.3</v>
      </c>
      <c r="L449" s="81">
        <f t="shared" si="227"/>
        <v>0</v>
      </c>
      <c r="M449" s="81">
        <f t="shared" si="227"/>
        <v>150</v>
      </c>
      <c r="N449" s="81">
        <f t="shared" si="227"/>
        <v>27.3</v>
      </c>
      <c r="O449" s="81">
        <f t="shared" si="227"/>
        <v>177.3</v>
      </c>
      <c r="P449" s="81">
        <f t="shared" si="227"/>
        <v>0</v>
      </c>
      <c r="Q449" s="81">
        <f t="shared" si="227"/>
        <v>150</v>
      </c>
      <c r="R449" s="81">
        <f t="shared" si="227"/>
        <v>27.3</v>
      </c>
    </row>
    <row r="450" spans="1:18" ht="43.5" customHeight="1">
      <c r="A450" s="111" t="s">
        <v>489</v>
      </c>
      <c r="B450" s="113">
        <v>546</v>
      </c>
      <c r="C450" s="112" t="s">
        <v>116</v>
      </c>
      <c r="D450" s="112" t="s">
        <v>119</v>
      </c>
      <c r="E450" s="113" t="s">
        <v>231</v>
      </c>
      <c r="F450" s="112"/>
      <c r="G450" s="81">
        <f>G451</f>
        <v>177.3</v>
      </c>
      <c r="H450" s="81">
        <f t="shared" si="227"/>
        <v>0</v>
      </c>
      <c r="I450" s="81">
        <f t="shared" si="227"/>
        <v>150</v>
      </c>
      <c r="J450" s="81">
        <f t="shared" si="227"/>
        <v>27.3</v>
      </c>
      <c r="K450" s="81">
        <f t="shared" si="227"/>
        <v>177.3</v>
      </c>
      <c r="L450" s="81">
        <f t="shared" si="227"/>
        <v>0</v>
      </c>
      <c r="M450" s="81">
        <f t="shared" si="227"/>
        <v>150</v>
      </c>
      <c r="N450" s="81">
        <f t="shared" si="227"/>
        <v>27.3</v>
      </c>
      <c r="O450" s="81">
        <f t="shared" si="227"/>
        <v>177.3</v>
      </c>
      <c r="P450" s="81">
        <f t="shared" si="227"/>
        <v>0</v>
      </c>
      <c r="Q450" s="81">
        <f t="shared" si="227"/>
        <v>150</v>
      </c>
      <c r="R450" s="81">
        <f t="shared" si="227"/>
        <v>27.3</v>
      </c>
    </row>
    <row r="451" spans="1:18" ht="27" customHeight="1">
      <c r="A451" s="111" t="s">
        <v>657</v>
      </c>
      <c r="B451" s="113">
        <v>546</v>
      </c>
      <c r="C451" s="112" t="s">
        <v>116</v>
      </c>
      <c r="D451" s="112" t="s">
        <v>119</v>
      </c>
      <c r="E451" s="113" t="s">
        <v>653</v>
      </c>
      <c r="F451" s="112"/>
      <c r="G451" s="81">
        <f>G452</f>
        <v>177.3</v>
      </c>
      <c r="H451" s="81">
        <f t="shared" si="227"/>
        <v>0</v>
      </c>
      <c r="I451" s="81">
        <f t="shared" si="227"/>
        <v>150</v>
      </c>
      <c r="J451" s="81">
        <f t="shared" si="227"/>
        <v>27.3</v>
      </c>
      <c r="K451" s="81">
        <f t="shared" si="227"/>
        <v>177.3</v>
      </c>
      <c r="L451" s="81">
        <f t="shared" si="227"/>
        <v>0</v>
      </c>
      <c r="M451" s="81">
        <f t="shared" si="227"/>
        <v>150</v>
      </c>
      <c r="N451" s="81">
        <f t="shared" si="227"/>
        <v>27.3</v>
      </c>
      <c r="O451" s="81">
        <f t="shared" si="227"/>
        <v>177.3</v>
      </c>
      <c r="P451" s="81">
        <f t="shared" si="227"/>
        <v>0</v>
      </c>
      <c r="Q451" s="81">
        <f t="shared" si="227"/>
        <v>150</v>
      </c>
      <c r="R451" s="81">
        <f t="shared" si="227"/>
        <v>27.3</v>
      </c>
    </row>
    <row r="452" spans="1:18" ht="60.75" customHeight="1">
      <c r="A452" s="111" t="s">
        <v>658</v>
      </c>
      <c r="B452" s="113">
        <v>546</v>
      </c>
      <c r="C452" s="112" t="s">
        <v>116</v>
      </c>
      <c r="D452" s="112" t="s">
        <v>119</v>
      </c>
      <c r="E452" s="113" t="s">
        <v>654</v>
      </c>
      <c r="F452" s="112"/>
      <c r="G452" s="81">
        <f>G453+G455</f>
        <v>177.3</v>
      </c>
      <c r="H452" s="81">
        <f aca="true" t="shared" si="228" ref="H452:R452">H453+H455</f>
        <v>0</v>
      </c>
      <c r="I452" s="81">
        <f t="shared" si="228"/>
        <v>150</v>
      </c>
      <c r="J452" s="81">
        <f t="shared" si="228"/>
        <v>27.3</v>
      </c>
      <c r="K452" s="81">
        <f t="shared" si="228"/>
        <v>177.3</v>
      </c>
      <c r="L452" s="81">
        <f t="shared" si="228"/>
        <v>0</v>
      </c>
      <c r="M452" s="81">
        <f t="shared" si="228"/>
        <v>150</v>
      </c>
      <c r="N452" s="81">
        <f t="shared" si="228"/>
        <v>27.3</v>
      </c>
      <c r="O452" s="81">
        <f t="shared" si="228"/>
        <v>177.3</v>
      </c>
      <c r="P452" s="81">
        <f t="shared" si="228"/>
        <v>0</v>
      </c>
      <c r="Q452" s="81">
        <f t="shared" si="228"/>
        <v>150</v>
      </c>
      <c r="R452" s="81">
        <f t="shared" si="228"/>
        <v>27.3</v>
      </c>
    </row>
    <row r="453" spans="1:18" ht="64.5" customHeight="1">
      <c r="A453" s="111" t="s">
        <v>568</v>
      </c>
      <c r="B453" s="113">
        <v>546</v>
      </c>
      <c r="C453" s="112" t="s">
        <v>116</v>
      </c>
      <c r="D453" s="112" t="s">
        <v>119</v>
      </c>
      <c r="E453" s="113" t="s">
        <v>656</v>
      </c>
      <c r="F453" s="112"/>
      <c r="G453" s="81">
        <f>G454</f>
        <v>150</v>
      </c>
      <c r="H453" s="81">
        <f aca="true" t="shared" si="229" ref="H453:R453">H454</f>
        <v>0</v>
      </c>
      <c r="I453" s="81">
        <f t="shared" si="229"/>
        <v>150</v>
      </c>
      <c r="J453" s="81">
        <f t="shared" si="229"/>
        <v>0</v>
      </c>
      <c r="K453" s="81">
        <f t="shared" si="229"/>
        <v>150</v>
      </c>
      <c r="L453" s="81">
        <f t="shared" si="229"/>
        <v>0</v>
      </c>
      <c r="M453" s="81">
        <f t="shared" si="229"/>
        <v>150</v>
      </c>
      <c r="N453" s="81">
        <f t="shared" si="229"/>
        <v>0</v>
      </c>
      <c r="O453" s="81">
        <f t="shared" si="229"/>
        <v>150</v>
      </c>
      <c r="P453" s="81">
        <f t="shared" si="229"/>
        <v>0</v>
      </c>
      <c r="Q453" s="81">
        <f t="shared" si="229"/>
        <v>150</v>
      </c>
      <c r="R453" s="81">
        <f t="shared" si="229"/>
        <v>0</v>
      </c>
    </row>
    <row r="454" spans="1:18" ht="45.75" customHeight="1">
      <c r="A454" s="111" t="s">
        <v>87</v>
      </c>
      <c r="B454" s="113">
        <v>546</v>
      </c>
      <c r="C454" s="112" t="s">
        <v>116</v>
      </c>
      <c r="D454" s="112" t="s">
        <v>119</v>
      </c>
      <c r="E454" s="113" t="s">
        <v>656</v>
      </c>
      <c r="F454" s="112" t="s">
        <v>168</v>
      </c>
      <c r="G454" s="81">
        <f>H454+I454+J454</f>
        <v>150</v>
      </c>
      <c r="H454" s="81"/>
      <c r="I454" s="81">
        <v>150</v>
      </c>
      <c r="J454" s="81"/>
      <c r="K454" s="81">
        <f>L454+M454+N454</f>
        <v>150</v>
      </c>
      <c r="L454" s="81"/>
      <c r="M454" s="81">
        <v>150</v>
      </c>
      <c r="N454" s="81"/>
      <c r="O454" s="81">
        <f>P454+Q454+R454</f>
        <v>150</v>
      </c>
      <c r="P454" s="81"/>
      <c r="Q454" s="81">
        <v>150</v>
      </c>
      <c r="R454" s="81"/>
    </row>
    <row r="455" spans="1:18" ht="96.75" customHeight="1">
      <c r="A455" s="111" t="s">
        <v>614</v>
      </c>
      <c r="B455" s="113">
        <v>546</v>
      </c>
      <c r="C455" s="112" t="s">
        <v>116</v>
      </c>
      <c r="D455" s="112" t="s">
        <v>119</v>
      </c>
      <c r="E455" s="113" t="s">
        <v>655</v>
      </c>
      <c r="F455" s="112"/>
      <c r="G455" s="81">
        <f>G456+G457</f>
        <v>27.3</v>
      </c>
      <c r="H455" s="81">
        <f aca="true" t="shared" si="230" ref="H455:R455">H456+H457</f>
        <v>0</v>
      </c>
      <c r="I455" s="81">
        <f t="shared" si="230"/>
        <v>0</v>
      </c>
      <c r="J455" s="81">
        <f t="shared" si="230"/>
        <v>27.3</v>
      </c>
      <c r="K455" s="81">
        <f t="shared" si="230"/>
        <v>27.3</v>
      </c>
      <c r="L455" s="81">
        <f t="shared" si="230"/>
        <v>0</v>
      </c>
      <c r="M455" s="81">
        <f t="shared" si="230"/>
        <v>0</v>
      </c>
      <c r="N455" s="81">
        <f t="shared" si="230"/>
        <v>27.3</v>
      </c>
      <c r="O455" s="81">
        <f t="shared" si="230"/>
        <v>27.3</v>
      </c>
      <c r="P455" s="81">
        <f t="shared" si="230"/>
        <v>0</v>
      </c>
      <c r="Q455" s="81">
        <f t="shared" si="230"/>
        <v>0</v>
      </c>
      <c r="R455" s="81">
        <f t="shared" si="230"/>
        <v>27.3</v>
      </c>
    </row>
    <row r="456" spans="1:18" ht="28.5" customHeight="1">
      <c r="A456" s="111" t="s">
        <v>164</v>
      </c>
      <c r="B456" s="113">
        <v>546</v>
      </c>
      <c r="C456" s="112" t="s">
        <v>116</v>
      </c>
      <c r="D456" s="112" t="s">
        <v>119</v>
      </c>
      <c r="E456" s="113" t="s">
        <v>655</v>
      </c>
      <c r="F456" s="112" t="s">
        <v>165</v>
      </c>
      <c r="G456" s="81">
        <f>H456+I456+J456</f>
        <v>19.1</v>
      </c>
      <c r="H456" s="81"/>
      <c r="I456" s="81"/>
      <c r="J456" s="81">
        <v>19.1</v>
      </c>
      <c r="K456" s="81">
        <f>L456+M456+N456</f>
        <v>19.1</v>
      </c>
      <c r="L456" s="81"/>
      <c r="M456" s="81"/>
      <c r="N456" s="81">
        <v>19.1</v>
      </c>
      <c r="O456" s="81">
        <f>P456+Q456+R456</f>
        <v>19.1</v>
      </c>
      <c r="P456" s="81"/>
      <c r="Q456" s="81"/>
      <c r="R456" s="81">
        <v>19.1</v>
      </c>
    </row>
    <row r="457" spans="1:18" ht="45.75" customHeight="1">
      <c r="A457" s="111" t="s">
        <v>87</v>
      </c>
      <c r="B457" s="113">
        <v>546</v>
      </c>
      <c r="C457" s="112" t="s">
        <v>116</v>
      </c>
      <c r="D457" s="112" t="s">
        <v>119</v>
      </c>
      <c r="E457" s="113" t="s">
        <v>655</v>
      </c>
      <c r="F457" s="112" t="s">
        <v>168</v>
      </c>
      <c r="G457" s="81">
        <f>H457+I457+J457</f>
        <v>8.2</v>
      </c>
      <c r="H457" s="81"/>
      <c r="I457" s="81"/>
      <c r="J457" s="81">
        <v>8.2</v>
      </c>
      <c r="K457" s="81">
        <f>L457+M457+N457</f>
        <v>8.2</v>
      </c>
      <c r="L457" s="81"/>
      <c r="M457" s="81"/>
      <c r="N457" s="81">
        <v>8.2</v>
      </c>
      <c r="O457" s="81">
        <f>P457+Q457+R457</f>
        <v>8.2</v>
      </c>
      <c r="P457" s="81"/>
      <c r="Q457" s="81"/>
      <c r="R457" s="81">
        <v>8.2</v>
      </c>
    </row>
    <row r="458" spans="1:18" ht="42" customHeight="1">
      <c r="A458" s="111" t="s">
        <v>196</v>
      </c>
      <c r="B458" s="113">
        <v>546</v>
      </c>
      <c r="C458" s="112" t="s">
        <v>116</v>
      </c>
      <c r="D458" s="112" t="s">
        <v>138</v>
      </c>
      <c r="E458" s="113"/>
      <c r="F458" s="112"/>
      <c r="G458" s="81">
        <f>G459</f>
        <v>991.7</v>
      </c>
      <c r="H458" s="81">
        <f aca="true" t="shared" si="231" ref="H458:R459">H459</f>
        <v>833.6</v>
      </c>
      <c r="I458" s="81">
        <f t="shared" si="231"/>
        <v>158.10000000000002</v>
      </c>
      <c r="J458" s="81">
        <f t="shared" si="231"/>
        <v>0</v>
      </c>
      <c r="K458" s="81">
        <f t="shared" si="231"/>
        <v>346.4</v>
      </c>
      <c r="L458" s="81">
        <f t="shared" si="231"/>
        <v>220.6</v>
      </c>
      <c r="M458" s="81">
        <f t="shared" si="231"/>
        <v>125.80000000000001</v>
      </c>
      <c r="N458" s="81">
        <f t="shared" si="231"/>
        <v>0</v>
      </c>
      <c r="O458" s="81">
        <f t="shared" si="231"/>
        <v>346.4</v>
      </c>
      <c r="P458" s="81">
        <f t="shared" si="231"/>
        <v>220.6</v>
      </c>
      <c r="Q458" s="81">
        <f t="shared" si="231"/>
        <v>125.80000000000001</v>
      </c>
      <c r="R458" s="81">
        <f t="shared" si="231"/>
        <v>0</v>
      </c>
    </row>
    <row r="459" spans="1:18" ht="45" customHeight="1">
      <c r="A459" s="111" t="s">
        <v>489</v>
      </c>
      <c r="B459" s="113">
        <v>546</v>
      </c>
      <c r="C459" s="112" t="s">
        <v>116</v>
      </c>
      <c r="D459" s="112" t="s">
        <v>138</v>
      </c>
      <c r="E459" s="113" t="s">
        <v>231</v>
      </c>
      <c r="F459" s="112"/>
      <c r="G459" s="81">
        <f>G460</f>
        <v>991.7</v>
      </c>
      <c r="H459" s="81">
        <f t="shared" si="231"/>
        <v>833.6</v>
      </c>
      <c r="I459" s="81">
        <f t="shared" si="231"/>
        <v>158.10000000000002</v>
      </c>
      <c r="J459" s="81">
        <f t="shared" si="231"/>
        <v>0</v>
      </c>
      <c r="K459" s="81">
        <f t="shared" si="231"/>
        <v>346.4</v>
      </c>
      <c r="L459" s="81">
        <f t="shared" si="231"/>
        <v>220.6</v>
      </c>
      <c r="M459" s="81">
        <f t="shared" si="231"/>
        <v>125.80000000000001</v>
      </c>
      <c r="N459" s="81">
        <f t="shared" si="231"/>
        <v>0</v>
      </c>
      <c r="O459" s="81">
        <f t="shared" si="231"/>
        <v>346.4</v>
      </c>
      <c r="P459" s="81">
        <f t="shared" si="231"/>
        <v>220.6</v>
      </c>
      <c r="Q459" s="81">
        <f t="shared" si="231"/>
        <v>125.80000000000001</v>
      </c>
      <c r="R459" s="81">
        <f t="shared" si="231"/>
        <v>0</v>
      </c>
    </row>
    <row r="460" spans="1:18" ht="25.5" customHeight="1">
      <c r="A460" s="111" t="s">
        <v>185</v>
      </c>
      <c r="B460" s="113">
        <v>546</v>
      </c>
      <c r="C460" s="112" t="s">
        <v>116</v>
      </c>
      <c r="D460" s="112" t="s">
        <v>138</v>
      </c>
      <c r="E460" s="113" t="s">
        <v>61</v>
      </c>
      <c r="F460" s="112"/>
      <c r="G460" s="81">
        <f>G461+G465+G470+G473+G476</f>
        <v>991.7</v>
      </c>
      <c r="H460" s="81">
        <f aca="true" t="shared" si="232" ref="H460:R460">H461+H465+H470+H473+H476</f>
        <v>833.6</v>
      </c>
      <c r="I460" s="81">
        <f t="shared" si="232"/>
        <v>158.10000000000002</v>
      </c>
      <c r="J460" s="81">
        <f t="shared" si="232"/>
        <v>0</v>
      </c>
      <c r="K460" s="81">
        <f t="shared" si="232"/>
        <v>346.4</v>
      </c>
      <c r="L460" s="81">
        <f t="shared" si="232"/>
        <v>220.6</v>
      </c>
      <c r="M460" s="81">
        <f t="shared" si="232"/>
        <v>125.80000000000001</v>
      </c>
      <c r="N460" s="81">
        <f t="shared" si="232"/>
        <v>0</v>
      </c>
      <c r="O460" s="81">
        <f t="shared" si="232"/>
        <v>346.4</v>
      </c>
      <c r="P460" s="81">
        <f t="shared" si="232"/>
        <v>220.6</v>
      </c>
      <c r="Q460" s="81">
        <f t="shared" si="232"/>
        <v>125.80000000000001</v>
      </c>
      <c r="R460" s="81">
        <f t="shared" si="232"/>
        <v>0</v>
      </c>
    </row>
    <row r="461" spans="1:18" ht="26.25" customHeight="1">
      <c r="A461" s="111" t="s">
        <v>509</v>
      </c>
      <c r="B461" s="113">
        <v>546</v>
      </c>
      <c r="C461" s="112" t="s">
        <v>116</v>
      </c>
      <c r="D461" s="112" t="s">
        <v>138</v>
      </c>
      <c r="E461" s="113" t="s">
        <v>490</v>
      </c>
      <c r="F461" s="112"/>
      <c r="G461" s="81">
        <f>G462</f>
        <v>46.2</v>
      </c>
      <c r="H461" s="81">
        <f aca="true" t="shared" si="233" ref="H461:R461">H462</f>
        <v>0</v>
      </c>
      <c r="I461" s="81">
        <f t="shared" si="233"/>
        <v>46.2</v>
      </c>
      <c r="J461" s="81">
        <f t="shared" si="233"/>
        <v>0</v>
      </c>
      <c r="K461" s="81">
        <f t="shared" si="233"/>
        <v>46.2</v>
      </c>
      <c r="L461" s="81">
        <f t="shared" si="233"/>
        <v>0</v>
      </c>
      <c r="M461" s="81">
        <f t="shared" si="233"/>
        <v>46.2</v>
      </c>
      <c r="N461" s="81">
        <f t="shared" si="233"/>
        <v>0</v>
      </c>
      <c r="O461" s="81">
        <f t="shared" si="233"/>
        <v>46.2</v>
      </c>
      <c r="P461" s="81">
        <f t="shared" si="233"/>
        <v>0</v>
      </c>
      <c r="Q461" s="81">
        <f t="shared" si="233"/>
        <v>46.2</v>
      </c>
      <c r="R461" s="81">
        <f t="shared" si="233"/>
        <v>0</v>
      </c>
    </row>
    <row r="462" spans="1:18" ht="30.75" customHeight="1">
      <c r="A462" s="111" t="s">
        <v>314</v>
      </c>
      <c r="B462" s="113">
        <v>546</v>
      </c>
      <c r="C462" s="112" t="s">
        <v>116</v>
      </c>
      <c r="D462" s="112" t="s">
        <v>138</v>
      </c>
      <c r="E462" s="113" t="s">
        <v>491</v>
      </c>
      <c r="F462" s="112"/>
      <c r="G462" s="81">
        <f>G463+G464</f>
        <v>46.2</v>
      </c>
      <c r="H462" s="81">
        <f aca="true" t="shared" si="234" ref="H462:R462">H463+H464</f>
        <v>0</v>
      </c>
      <c r="I462" s="81">
        <f t="shared" si="234"/>
        <v>46.2</v>
      </c>
      <c r="J462" s="81">
        <f t="shared" si="234"/>
        <v>0</v>
      </c>
      <c r="K462" s="81">
        <f t="shared" si="234"/>
        <v>46.2</v>
      </c>
      <c r="L462" s="81">
        <f t="shared" si="234"/>
        <v>0</v>
      </c>
      <c r="M462" s="81">
        <f t="shared" si="234"/>
        <v>46.2</v>
      </c>
      <c r="N462" s="81">
        <f t="shared" si="234"/>
        <v>0</v>
      </c>
      <c r="O462" s="81">
        <f t="shared" si="234"/>
        <v>46.2</v>
      </c>
      <c r="P462" s="81">
        <f t="shared" si="234"/>
        <v>0</v>
      </c>
      <c r="Q462" s="81">
        <f t="shared" si="234"/>
        <v>46.2</v>
      </c>
      <c r="R462" s="81">
        <f t="shared" si="234"/>
        <v>0</v>
      </c>
    </row>
    <row r="463" spans="1:18" ht="39" customHeight="1">
      <c r="A463" s="111" t="s">
        <v>87</v>
      </c>
      <c r="B463" s="113">
        <v>546</v>
      </c>
      <c r="C463" s="112" t="s">
        <v>116</v>
      </c>
      <c r="D463" s="112" t="s">
        <v>138</v>
      </c>
      <c r="E463" s="113" t="s">
        <v>491</v>
      </c>
      <c r="F463" s="112" t="s">
        <v>168</v>
      </c>
      <c r="G463" s="81">
        <f>H463+I463+J463</f>
        <v>43.2</v>
      </c>
      <c r="H463" s="81"/>
      <c r="I463" s="81">
        <v>43.2</v>
      </c>
      <c r="J463" s="81"/>
      <c r="K463" s="81">
        <f>L463+M463+N463</f>
        <v>43.2</v>
      </c>
      <c r="L463" s="81"/>
      <c r="M463" s="81">
        <v>43.2</v>
      </c>
      <c r="N463" s="81"/>
      <c r="O463" s="81">
        <f>P463+Q463+R463</f>
        <v>43.2</v>
      </c>
      <c r="P463" s="81"/>
      <c r="Q463" s="81">
        <v>43.2</v>
      </c>
      <c r="R463" s="81"/>
    </row>
    <row r="464" spans="1:18" ht="18.75">
      <c r="A464" s="111" t="s">
        <v>174</v>
      </c>
      <c r="B464" s="113">
        <v>546</v>
      </c>
      <c r="C464" s="112" t="s">
        <v>116</v>
      </c>
      <c r="D464" s="112" t="s">
        <v>138</v>
      </c>
      <c r="E464" s="113" t="s">
        <v>491</v>
      </c>
      <c r="F464" s="112" t="s">
        <v>170</v>
      </c>
      <c r="G464" s="81">
        <f>H464+I464+J464</f>
        <v>3</v>
      </c>
      <c r="H464" s="81"/>
      <c r="I464" s="81">
        <v>3</v>
      </c>
      <c r="J464" s="81"/>
      <c r="K464" s="81">
        <f>L464+M464+N464</f>
        <v>3</v>
      </c>
      <c r="L464" s="81"/>
      <c r="M464" s="81">
        <v>3</v>
      </c>
      <c r="N464" s="81"/>
      <c r="O464" s="81">
        <f>P464+Q464+R464</f>
        <v>3</v>
      </c>
      <c r="P464" s="91"/>
      <c r="Q464" s="97">
        <v>3</v>
      </c>
      <c r="R464" s="91"/>
    </row>
    <row r="465" spans="1:18" ht="50.25" customHeight="1">
      <c r="A465" s="111" t="s">
        <v>73</v>
      </c>
      <c r="B465" s="113">
        <v>546</v>
      </c>
      <c r="C465" s="112" t="s">
        <v>116</v>
      </c>
      <c r="D465" s="112" t="s">
        <v>138</v>
      </c>
      <c r="E465" s="113" t="s">
        <v>98</v>
      </c>
      <c r="F465" s="112"/>
      <c r="G465" s="81">
        <f>G468+G466</f>
        <v>927.5</v>
      </c>
      <c r="H465" s="81">
        <f aca="true" t="shared" si="235" ref="H465:N465">H468+H466</f>
        <v>833.6</v>
      </c>
      <c r="I465" s="81">
        <f t="shared" si="235"/>
        <v>93.9</v>
      </c>
      <c r="J465" s="81">
        <f t="shared" si="235"/>
        <v>0</v>
      </c>
      <c r="K465" s="81">
        <f t="shared" si="235"/>
        <v>282.2</v>
      </c>
      <c r="L465" s="81">
        <f t="shared" si="235"/>
        <v>220.6</v>
      </c>
      <c r="M465" s="81">
        <f t="shared" si="235"/>
        <v>61.6</v>
      </c>
      <c r="N465" s="81">
        <f t="shared" si="235"/>
        <v>0</v>
      </c>
      <c r="O465" s="81">
        <f>O468+O466</f>
        <v>282.2</v>
      </c>
      <c r="P465" s="81">
        <f>P468+P466</f>
        <v>220.6</v>
      </c>
      <c r="Q465" s="81">
        <f>Q468+Q466</f>
        <v>61.6</v>
      </c>
      <c r="R465" s="81">
        <f>R468+R466</f>
        <v>0</v>
      </c>
    </row>
    <row r="466" spans="1:18" ht="29.25" customHeight="1">
      <c r="A466" s="126" t="s">
        <v>314</v>
      </c>
      <c r="B466" s="113">
        <v>546</v>
      </c>
      <c r="C466" s="112" t="s">
        <v>116</v>
      </c>
      <c r="D466" s="112" t="s">
        <v>138</v>
      </c>
      <c r="E466" s="113" t="s">
        <v>622</v>
      </c>
      <c r="F466" s="112"/>
      <c r="G466" s="81">
        <f aca="true" t="shared" si="236" ref="G466:R466">G467</f>
        <v>50</v>
      </c>
      <c r="H466" s="81">
        <f t="shared" si="236"/>
        <v>0</v>
      </c>
      <c r="I466" s="81">
        <f t="shared" si="236"/>
        <v>50</v>
      </c>
      <c r="J466" s="81">
        <f t="shared" si="236"/>
        <v>0</v>
      </c>
      <c r="K466" s="81">
        <f t="shared" si="236"/>
        <v>50</v>
      </c>
      <c r="L466" s="81">
        <f t="shared" si="236"/>
        <v>0</v>
      </c>
      <c r="M466" s="81">
        <f t="shared" si="236"/>
        <v>50</v>
      </c>
      <c r="N466" s="81">
        <f t="shared" si="236"/>
        <v>0</v>
      </c>
      <c r="O466" s="81">
        <f t="shared" si="236"/>
        <v>50</v>
      </c>
      <c r="P466" s="81">
        <f t="shared" si="236"/>
        <v>0</v>
      </c>
      <c r="Q466" s="81">
        <f t="shared" si="236"/>
        <v>50</v>
      </c>
      <c r="R466" s="81">
        <f t="shared" si="236"/>
        <v>0</v>
      </c>
    </row>
    <row r="467" spans="1:18" ht="50.25" customHeight="1">
      <c r="A467" s="111" t="s">
        <v>87</v>
      </c>
      <c r="B467" s="113">
        <v>546</v>
      </c>
      <c r="C467" s="112" t="s">
        <v>116</v>
      </c>
      <c r="D467" s="112" t="s">
        <v>138</v>
      </c>
      <c r="E467" s="113" t="s">
        <v>622</v>
      </c>
      <c r="F467" s="112" t="s">
        <v>168</v>
      </c>
      <c r="G467" s="81">
        <f>H467+I467+J467</f>
        <v>50</v>
      </c>
      <c r="H467" s="81">
        <v>0</v>
      </c>
      <c r="I467" s="81">
        <v>50</v>
      </c>
      <c r="J467" s="81"/>
      <c r="K467" s="81">
        <f>L467++M467+N467</f>
        <v>50</v>
      </c>
      <c r="L467" s="81"/>
      <c r="M467" s="81">
        <v>50</v>
      </c>
      <c r="N467" s="81"/>
      <c r="O467" s="81">
        <f>P467+Q467+R467</f>
        <v>50</v>
      </c>
      <c r="P467" s="81"/>
      <c r="Q467" s="81">
        <v>50</v>
      </c>
      <c r="R467" s="81"/>
    </row>
    <row r="468" spans="1:18" ht="41.25" customHeight="1">
      <c r="A468" s="111" t="s">
        <v>286</v>
      </c>
      <c r="B468" s="113">
        <v>546</v>
      </c>
      <c r="C468" s="112" t="s">
        <v>116</v>
      </c>
      <c r="D468" s="112" t="s">
        <v>138</v>
      </c>
      <c r="E468" s="113" t="s">
        <v>492</v>
      </c>
      <c r="F468" s="112"/>
      <c r="G468" s="81">
        <f>G469</f>
        <v>877.5</v>
      </c>
      <c r="H468" s="81">
        <f aca="true" t="shared" si="237" ref="H468:R468">H469</f>
        <v>833.6</v>
      </c>
      <c r="I468" s="81">
        <f t="shared" si="237"/>
        <v>43.9</v>
      </c>
      <c r="J468" s="81">
        <f t="shared" si="237"/>
        <v>0</v>
      </c>
      <c r="K468" s="81">
        <f t="shared" si="237"/>
        <v>232.2</v>
      </c>
      <c r="L468" s="81">
        <f t="shared" si="237"/>
        <v>220.6</v>
      </c>
      <c r="M468" s="81">
        <f t="shared" si="237"/>
        <v>11.6</v>
      </c>
      <c r="N468" s="81">
        <f t="shared" si="237"/>
        <v>0</v>
      </c>
      <c r="O468" s="81">
        <f t="shared" si="237"/>
        <v>232.2</v>
      </c>
      <c r="P468" s="81">
        <f t="shared" si="237"/>
        <v>220.6</v>
      </c>
      <c r="Q468" s="81">
        <f t="shared" si="237"/>
        <v>11.6</v>
      </c>
      <c r="R468" s="81">
        <f t="shared" si="237"/>
        <v>0</v>
      </c>
    </row>
    <row r="469" spans="1:18" ht="41.25" customHeight="1">
      <c r="A469" s="111" t="s">
        <v>87</v>
      </c>
      <c r="B469" s="113">
        <v>546</v>
      </c>
      <c r="C469" s="112" t="s">
        <v>116</v>
      </c>
      <c r="D469" s="112" t="s">
        <v>138</v>
      </c>
      <c r="E469" s="113" t="s">
        <v>492</v>
      </c>
      <c r="F469" s="112" t="s">
        <v>168</v>
      </c>
      <c r="G469" s="81">
        <f>H469+I469+J469</f>
        <v>877.5</v>
      </c>
      <c r="H469" s="81">
        <v>833.6</v>
      </c>
      <c r="I469" s="81">
        <v>43.9</v>
      </c>
      <c r="J469" s="81"/>
      <c r="K469" s="81">
        <f>L469++M469+N469</f>
        <v>232.2</v>
      </c>
      <c r="L469" s="81">
        <v>220.6</v>
      </c>
      <c r="M469" s="81">
        <v>11.6</v>
      </c>
      <c r="N469" s="81"/>
      <c r="O469" s="81">
        <f>P469++Q469+R469</f>
        <v>232.2</v>
      </c>
      <c r="P469" s="81">
        <v>220.6</v>
      </c>
      <c r="Q469" s="81">
        <v>11.6</v>
      </c>
      <c r="R469" s="85"/>
    </row>
    <row r="470" spans="1:18" ht="44.25" customHeight="1">
      <c r="A470" s="111" t="s">
        <v>75</v>
      </c>
      <c r="B470" s="113">
        <v>546</v>
      </c>
      <c r="C470" s="112" t="s">
        <v>116</v>
      </c>
      <c r="D470" s="112" t="s">
        <v>138</v>
      </c>
      <c r="E470" s="113" t="s">
        <v>62</v>
      </c>
      <c r="F470" s="112"/>
      <c r="G470" s="81">
        <f>G471</f>
        <v>10</v>
      </c>
      <c r="H470" s="81">
        <f aca="true" t="shared" si="238" ref="H470:R471">H471</f>
        <v>0</v>
      </c>
      <c r="I470" s="81">
        <f t="shared" si="238"/>
        <v>10</v>
      </c>
      <c r="J470" s="81">
        <f t="shared" si="238"/>
        <v>0</v>
      </c>
      <c r="K470" s="81">
        <f t="shared" si="238"/>
        <v>10</v>
      </c>
      <c r="L470" s="81">
        <f t="shared" si="238"/>
        <v>0</v>
      </c>
      <c r="M470" s="81">
        <f t="shared" si="238"/>
        <v>10</v>
      </c>
      <c r="N470" s="81">
        <f t="shared" si="238"/>
        <v>0</v>
      </c>
      <c r="O470" s="81">
        <f t="shared" si="238"/>
        <v>10</v>
      </c>
      <c r="P470" s="81">
        <f t="shared" si="238"/>
        <v>0</v>
      </c>
      <c r="Q470" s="81">
        <f t="shared" si="238"/>
        <v>10</v>
      </c>
      <c r="R470" s="81">
        <f t="shared" si="238"/>
        <v>0</v>
      </c>
    </row>
    <row r="471" spans="1:18" ht="29.25" customHeight="1">
      <c r="A471" s="111" t="s">
        <v>314</v>
      </c>
      <c r="B471" s="113">
        <v>546</v>
      </c>
      <c r="C471" s="112" t="s">
        <v>116</v>
      </c>
      <c r="D471" s="112" t="s">
        <v>138</v>
      </c>
      <c r="E471" s="113" t="s">
        <v>493</v>
      </c>
      <c r="F471" s="112"/>
      <c r="G471" s="81">
        <f>G472</f>
        <v>10</v>
      </c>
      <c r="H471" s="81">
        <f t="shared" si="238"/>
        <v>0</v>
      </c>
      <c r="I471" s="81">
        <f t="shared" si="238"/>
        <v>10</v>
      </c>
      <c r="J471" s="81">
        <f t="shared" si="238"/>
        <v>0</v>
      </c>
      <c r="K471" s="81">
        <f t="shared" si="238"/>
        <v>10</v>
      </c>
      <c r="L471" s="81">
        <f t="shared" si="238"/>
        <v>0</v>
      </c>
      <c r="M471" s="81">
        <f t="shared" si="238"/>
        <v>10</v>
      </c>
      <c r="N471" s="81">
        <f t="shared" si="238"/>
        <v>0</v>
      </c>
      <c r="O471" s="81">
        <f t="shared" si="238"/>
        <v>10</v>
      </c>
      <c r="P471" s="81">
        <f t="shared" si="238"/>
        <v>0</v>
      </c>
      <c r="Q471" s="81">
        <f t="shared" si="238"/>
        <v>10</v>
      </c>
      <c r="R471" s="81">
        <f t="shared" si="238"/>
        <v>0</v>
      </c>
    </row>
    <row r="472" spans="1:18" ht="18.75">
      <c r="A472" s="111" t="s">
        <v>174</v>
      </c>
      <c r="B472" s="113">
        <v>546</v>
      </c>
      <c r="C472" s="112" t="s">
        <v>116</v>
      </c>
      <c r="D472" s="112" t="s">
        <v>138</v>
      </c>
      <c r="E472" s="113" t="s">
        <v>493</v>
      </c>
      <c r="F472" s="112" t="s">
        <v>170</v>
      </c>
      <c r="G472" s="81">
        <f>H472+I472+J472</f>
        <v>10</v>
      </c>
      <c r="H472" s="81"/>
      <c r="I472" s="81">
        <v>10</v>
      </c>
      <c r="J472" s="81"/>
      <c r="K472" s="81">
        <f>L472+M472+N472</f>
        <v>10</v>
      </c>
      <c r="L472" s="81"/>
      <c r="M472" s="81">
        <v>10</v>
      </c>
      <c r="N472" s="81"/>
      <c r="O472" s="81">
        <f>P472+Q472+R472</f>
        <v>10</v>
      </c>
      <c r="P472" s="85"/>
      <c r="Q472" s="85">
        <v>10</v>
      </c>
      <c r="R472" s="85"/>
    </row>
    <row r="473" spans="1:18" ht="44.25" customHeight="1">
      <c r="A473" s="111" t="s">
        <v>495</v>
      </c>
      <c r="B473" s="113">
        <v>546</v>
      </c>
      <c r="C473" s="112" t="s">
        <v>116</v>
      </c>
      <c r="D473" s="112" t="s">
        <v>138</v>
      </c>
      <c r="E473" s="113" t="s">
        <v>494</v>
      </c>
      <c r="F473" s="112"/>
      <c r="G473" s="81">
        <f>G474</f>
        <v>4</v>
      </c>
      <c r="H473" s="81">
        <f aca="true" t="shared" si="239" ref="H473:P474">H474</f>
        <v>0</v>
      </c>
      <c r="I473" s="81">
        <f t="shared" si="239"/>
        <v>4</v>
      </c>
      <c r="J473" s="81">
        <f t="shared" si="239"/>
        <v>0</v>
      </c>
      <c r="K473" s="81">
        <f t="shared" si="239"/>
        <v>4</v>
      </c>
      <c r="L473" s="81">
        <f t="shared" si="239"/>
        <v>0</v>
      </c>
      <c r="M473" s="81">
        <f t="shared" si="239"/>
        <v>4</v>
      </c>
      <c r="N473" s="81">
        <f t="shared" si="239"/>
        <v>0</v>
      </c>
      <c r="O473" s="81">
        <f t="shared" si="239"/>
        <v>4</v>
      </c>
      <c r="P473" s="81">
        <f t="shared" si="239"/>
        <v>0</v>
      </c>
      <c r="Q473" s="81">
        <f>Q474</f>
        <v>4</v>
      </c>
      <c r="R473" s="81">
        <f>R474</f>
        <v>0</v>
      </c>
    </row>
    <row r="474" spans="1:18" ht="24.75" customHeight="1">
      <c r="A474" s="111" t="s">
        <v>314</v>
      </c>
      <c r="B474" s="113">
        <v>546</v>
      </c>
      <c r="C474" s="112" t="s">
        <v>116</v>
      </c>
      <c r="D474" s="112" t="s">
        <v>138</v>
      </c>
      <c r="E474" s="113" t="s">
        <v>496</v>
      </c>
      <c r="F474" s="112"/>
      <c r="G474" s="81">
        <f>G475</f>
        <v>4</v>
      </c>
      <c r="H474" s="81">
        <f t="shared" si="239"/>
        <v>0</v>
      </c>
      <c r="I474" s="81">
        <f t="shared" si="239"/>
        <v>4</v>
      </c>
      <c r="J474" s="81">
        <f t="shared" si="239"/>
        <v>0</v>
      </c>
      <c r="K474" s="81">
        <f t="shared" si="239"/>
        <v>4</v>
      </c>
      <c r="L474" s="81">
        <f t="shared" si="239"/>
        <v>0</v>
      </c>
      <c r="M474" s="81">
        <f t="shared" si="239"/>
        <v>4</v>
      </c>
      <c r="N474" s="81">
        <f t="shared" si="239"/>
        <v>0</v>
      </c>
      <c r="O474" s="81">
        <f t="shared" si="239"/>
        <v>4</v>
      </c>
      <c r="P474" s="81">
        <f t="shared" si="239"/>
        <v>0</v>
      </c>
      <c r="Q474" s="81">
        <f>Q475</f>
        <v>4</v>
      </c>
      <c r="R474" s="81">
        <f>R475</f>
        <v>0</v>
      </c>
    </row>
    <row r="475" spans="1:18" ht="44.25" customHeight="1">
      <c r="A475" s="111" t="s">
        <v>87</v>
      </c>
      <c r="B475" s="113">
        <v>546</v>
      </c>
      <c r="C475" s="112" t="s">
        <v>116</v>
      </c>
      <c r="D475" s="112" t="s">
        <v>138</v>
      </c>
      <c r="E475" s="113" t="s">
        <v>496</v>
      </c>
      <c r="F475" s="112" t="s">
        <v>168</v>
      </c>
      <c r="G475" s="81">
        <f>H475+I475+J475</f>
        <v>4</v>
      </c>
      <c r="H475" s="81"/>
      <c r="I475" s="81">
        <v>4</v>
      </c>
      <c r="J475" s="81"/>
      <c r="K475" s="81">
        <f>L475+M475+N475</f>
        <v>4</v>
      </c>
      <c r="L475" s="81"/>
      <c r="M475" s="81">
        <v>4</v>
      </c>
      <c r="N475" s="81"/>
      <c r="O475" s="81">
        <f>P475+Q475+R475</f>
        <v>4</v>
      </c>
      <c r="P475" s="85"/>
      <c r="Q475" s="85">
        <v>4</v>
      </c>
      <c r="R475" s="85"/>
    </row>
    <row r="476" spans="1:18" ht="85.5" customHeight="1">
      <c r="A476" s="111" t="s">
        <v>544</v>
      </c>
      <c r="B476" s="113">
        <v>546</v>
      </c>
      <c r="C476" s="112" t="s">
        <v>116</v>
      </c>
      <c r="D476" s="112" t="s">
        <v>138</v>
      </c>
      <c r="E476" s="113" t="s">
        <v>540</v>
      </c>
      <c r="F476" s="112"/>
      <c r="G476" s="81">
        <f aca="true" t="shared" si="240" ref="G476:R477">G477</f>
        <v>4</v>
      </c>
      <c r="H476" s="81">
        <f t="shared" si="240"/>
        <v>0</v>
      </c>
      <c r="I476" s="81">
        <f t="shared" si="240"/>
        <v>4</v>
      </c>
      <c r="J476" s="81">
        <f t="shared" si="240"/>
        <v>0</v>
      </c>
      <c r="K476" s="81">
        <f t="shared" si="240"/>
        <v>4</v>
      </c>
      <c r="L476" s="81">
        <f t="shared" si="240"/>
        <v>0</v>
      </c>
      <c r="M476" s="81">
        <f t="shared" si="240"/>
        <v>4</v>
      </c>
      <c r="N476" s="81">
        <f t="shared" si="240"/>
        <v>0</v>
      </c>
      <c r="O476" s="81">
        <f t="shared" si="240"/>
        <v>4</v>
      </c>
      <c r="P476" s="81">
        <f t="shared" si="240"/>
        <v>0</v>
      </c>
      <c r="Q476" s="81">
        <f t="shared" si="240"/>
        <v>4</v>
      </c>
      <c r="R476" s="81">
        <f t="shared" si="240"/>
        <v>0</v>
      </c>
    </row>
    <row r="477" spans="1:18" ht="33" customHeight="1">
      <c r="A477" s="111" t="s">
        <v>314</v>
      </c>
      <c r="B477" s="113">
        <v>546</v>
      </c>
      <c r="C477" s="112" t="s">
        <v>116</v>
      </c>
      <c r="D477" s="112" t="s">
        <v>138</v>
      </c>
      <c r="E477" s="113" t="s">
        <v>541</v>
      </c>
      <c r="F477" s="112"/>
      <c r="G477" s="81">
        <f>G478</f>
        <v>4</v>
      </c>
      <c r="H477" s="81">
        <f t="shared" si="240"/>
        <v>0</v>
      </c>
      <c r="I477" s="81">
        <f t="shared" si="240"/>
        <v>4</v>
      </c>
      <c r="J477" s="81">
        <f t="shared" si="240"/>
        <v>0</v>
      </c>
      <c r="K477" s="81">
        <f t="shared" si="240"/>
        <v>4</v>
      </c>
      <c r="L477" s="81">
        <f t="shared" si="240"/>
        <v>0</v>
      </c>
      <c r="M477" s="81">
        <f t="shared" si="240"/>
        <v>4</v>
      </c>
      <c r="N477" s="81">
        <f t="shared" si="240"/>
        <v>0</v>
      </c>
      <c r="O477" s="81">
        <f t="shared" si="240"/>
        <v>4</v>
      </c>
      <c r="P477" s="81">
        <f t="shared" si="240"/>
        <v>0</v>
      </c>
      <c r="Q477" s="81">
        <f t="shared" si="240"/>
        <v>4</v>
      </c>
      <c r="R477" s="81">
        <f>R478</f>
        <v>0</v>
      </c>
    </row>
    <row r="478" spans="1:18" ht="18.75">
      <c r="A478" s="111" t="s">
        <v>166</v>
      </c>
      <c r="B478" s="113">
        <v>546</v>
      </c>
      <c r="C478" s="112" t="s">
        <v>116</v>
      </c>
      <c r="D478" s="112" t="s">
        <v>138</v>
      </c>
      <c r="E478" s="113" t="s">
        <v>541</v>
      </c>
      <c r="F478" s="112" t="s">
        <v>167</v>
      </c>
      <c r="G478" s="81">
        <f>H478+I478+J478</f>
        <v>4</v>
      </c>
      <c r="H478" s="81"/>
      <c r="I478" s="81">
        <v>4</v>
      </c>
      <c r="J478" s="81"/>
      <c r="K478" s="81">
        <f>L478+M477+N478</f>
        <v>4</v>
      </c>
      <c r="L478" s="81"/>
      <c r="M478" s="81">
        <v>4</v>
      </c>
      <c r="N478" s="81"/>
      <c r="O478" s="81">
        <f>P478+Q477+R478</f>
        <v>4</v>
      </c>
      <c r="P478" s="85"/>
      <c r="Q478" s="85">
        <v>4</v>
      </c>
      <c r="R478" s="85"/>
    </row>
    <row r="479" spans="1:18" ht="18.75">
      <c r="A479" s="111" t="s">
        <v>120</v>
      </c>
      <c r="B479" s="113">
        <v>546</v>
      </c>
      <c r="C479" s="112" t="s">
        <v>114</v>
      </c>
      <c r="D479" s="112" t="s">
        <v>374</v>
      </c>
      <c r="E479" s="112"/>
      <c r="F479" s="112"/>
      <c r="G479" s="81">
        <f>G486+G500+G480</f>
        <v>28784.7</v>
      </c>
      <c r="H479" s="81">
        <f aca="true" t="shared" si="241" ref="H479:R479">H486+H500+H480</f>
        <v>13007.8</v>
      </c>
      <c r="I479" s="81">
        <f t="shared" si="241"/>
        <v>15776.9</v>
      </c>
      <c r="J479" s="81">
        <f t="shared" si="241"/>
        <v>0</v>
      </c>
      <c r="K479" s="81">
        <f t="shared" si="241"/>
        <v>28784.7</v>
      </c>
      <c r="L479" s="81">
        <f t="shared" si="241"/>
        <v>13007.8</v>
      </c>
      <c r="M479" s="81">
        <f t="shared" si="241"/>
        <v>15776.9</v>
      </c>
      <c r="N479" s="81">
        <f t="shared" si="241"/>
        <v>0</v>
      </c>
      <c r="O479" s="81">
        <f t="shared" si="241"/>
        <v>28784.7</v>
      </c>
      <c r="P479" s="81">
        <f t="shared" si="241"/>
        <v>13007.8</v>
      </c>
      <c r="Q479" s="81">
        <f t="shared" si="241"/>
        <v>15776.9</v>
      </c>
      <c r="R479" s="81">
        <f t="shared" si="241"/>
        <v>0</v>
      </c>
    </row>
    <row r="480" spans="1:18" ht="26.25" customHeight="1">
      <c r="A480" s="111" t="s">
        <v>532</v>
      </c>
      <c r="B480" s="113">
        <v>546</v>
      </c>
      <c r="C480" s="112" t="s">
        <v>114</v>
      </c>
      <c r="D480" s="112" t="s">
        <v>126</v>
      </c>
      <c r="E480" s="82"/>
      <c r="F480" s="82"/>
      <c r="G480" s="81">
        <f aca="true" t="shared" si="242" ref="G480:R484">G481</f>
        <v>5337.400000000001</v>
      </c>
      <c r="H480" s="81">
        <f t="shared" si="242"/>
        <v>5177.3</v>
      </c>
      <c r="I480" s="81">
        <f t="shared" si="242"/>
        <v>160.1</v>
      </c>
      <c r="J480" s="81">
        <f t="shared" si="242"/>
        <v>0</v>
      </c>
      <c r="K480" s="81">
        <f t="shared" si="242"/>
        <v>5337.400000000001</v>
      </c>
      <c r="L480" s="81">
        <f t="shared" si="242"/>
        <v>5177.3</v>
      </c>
      <c r="M480" s="81">
        <f t="shared" si="242"/>
        <v>160.1</v>
      </c>
      <c r="N480" s="81">
        <f t="shared" si="242"/>
        <v>0</v>
      </c>
      <c r="O480" s="81">
        <f t="shared" si="242"/>
        <v>5337.400000000001</v>
      </c>
      <c r="P480" s="81">
        <f t="shared" si="242"/>
        <v>5177.3</v>
      </c>
      <c r="Q480" s="81">
        <f t="shared" si="242"/>
        <v>160.1</v>
      </c>
      <c r="R480" s="81">
        <f t="shared" si="242"/>
        <v>0</v>
      </c>
    </row>
    <row r="481" spans="1:18" ht="50.25" customHeight="1">
      <c r="A481" s="111" t="s">
        <v>463</v>
      </c>
      <c r="B481" s="113">
        <v>546</v>
      </c>
      <c r="C481" s="112" t="s">
        <v>114</v>
      </c>
      <c r="D481" s="112" t="s">
        <v>126</v>
      </c>
      <c r="E481" s="128" t="s">
        <v>232</v>
      </c>
      <c r="F481" s="82"/>
      <c r="G481" s="81">
        <f>G482</f>
        <v>5337.400000000001</v>
      </c>
      <c r="H481" s="81">
        <f t="shared" si="242"/>
        <v>5177.3</v>
      </c>
      <c r="I481" s="81">
        <f t="shared" si="242"/>
        <v>160.1</v>
      </c>
      <c r="J481" s="81">
        <f t="shared" si="242"/>
        <v>0</v>
      </c>
      <c r="K481" s="81">
        <f t="shared" si="242"/>
        <v>5337.400000000001</v>
      </c>
      <c r="L481" s="81">
        <f t="shared" si="242"/>
        <v>5177.3</v>
      </c>
      <c r="M481" s="81">
        <f t="shared" si="242"/>
        <v>160.1</v>
      </c>
      <c r="N481" s="81">
        <f t="shared" si="242"/>
        <v>0</v>
      </c>
      <c r="O481" s="81">
        <f t="shared" si="242"/>
        <v>5337.400000000001</v>
      </c>
      <c r="P481" s="81">
        <f t="shared" si="242"/>
        <v>5177.3</v>
      </c>
      <c r="Q481" s="81">
        <f t="shared" si="242"/>
        <v>160.1</v>
      </c>
      <c r="R481" s="81">
        <f t="shared" si="242"/>
        <v>0</v>
      </c>
    </row>
    <row r="482" spans="1:18" ht="37.5">
      <c r="A482" s="111" t="s">
        <v>545</v>
      </c>
      <c r="B482" s="113">
        <v>546</v>
      </c>
      <c r="C482" s="112" t="s">
        <v>114</v>
      </c>
      <c r="D482" s="112" t="s">
        <v>126</v>
      </c>
      <c r="E482" s="128" t="s">
        <v>533</v>
      </c>
      <c r="F482" s="82"/>
      <c r="G482" s="81">
        <f>G483</f>
        <v>5337.400000000001</v>
      </c>
      <c r="H482" s="81">
        <f t="shared" si="242"/>
        <v>5177.3</v>
      </c>
      <c r="I482" s="81">
        <f t="shared" si="242"/>
        <v>160.1</v>
      </c>
      <c r="J482" s="81">
        <f t="shared" si="242"/>
        <v>0</v>
      </c>
      <c r="K482" s="81">
        <f t="shared" si="242"/>
        <v>5337.400000000001</v>
      </c>
      <c r="L482" s="81">
        <f t="shared" si="242"/>
        <v>5177.3</v>
      </c>
      <c r="M482" s="81">
        <f t="shared" si="242"/>
        <v>160.1</v>
      </c>
      <c r="N482" s="81">
        <f t="shared" si="242"/>
        <v>0</v>
      </c>
      <c r="O482" s="81">
        <f t="shared" si="242"/>
        <v>5337.400000000001</v>
      </c>
      <c r="P482" s="81">
        <f t="shared" si="242"/>
        <v>5177.3</v>
      </c>
      <c r="Q482" s="81">
        <f t="shared" si="242"/>
        <v>160.1</v>
      </c>
      <c r="R482" s="81">
        <f t="shared" si="242"/>
        <v>0</v>
      </c>
    </row>
    <row r="483" spans="1:18" ht="37.5">
      <c r="A483" s="129" t="s">
        <v>534</v>
      </c>
      <c r="B483" s="113">
        <v>546</v>
      </c>
      <c r="C483" s="112" t="s">
        <v>114</v>
      </c>
      <c r="D483" s="112" t="s">
        <v>126</v>
      </c>
      <c r="E483" s="128" t="s">
        <v>535</v>
      </c>
      <c r="F483" s="82"/>
      <c r="G483" s="81">
        <f>G484</f>
        <v>5337.400000000001</v>
      </c>
      <c r="H483" s="81">
        <f t="shared" si="242"/>
        <v>5177.3</v>
      </c>
      <c r="I483" s="81">
        <f t="shared" si="242"/>
        <v>160.1</v>
      </c>
      <c r="J483" s="81">
        <f t="shared" si="242"/>
        <v>0</v>
      </c>
      <c r="K483" s="81">
        <f t="shared" si="242"/>
        <v>5337.400000000001</v>
      </c>
      <c r="L483" s="81">
        <f t="shared" si="242"/>
        <v>5177.3</v>
      </c>
      <c r="M483" s="81">
        <f t="shared" si="242"/>
        <v>160.1</v>
      </c>
      <c r="N483" s="81">
        <f t="shared" si="242"/>
        <v>0</v>
      </c>
      <c r="O483" s="81">
        <f t="shared" si="242"/>
        <v>5337.400000000001</v>
      </c>
      <c r="P483" s="81">
        <f t="shared" si="242"/>
        <v>5177.3</v>
      </c>
      <c r="Q483" s="81">
        <f t="shared" si="242"/>
        <v>160.1</v>
      </c>
      <c r="R483" s="81">
        <f t="shared" si="242"/>
        <v>0</v>
      </c>
    </row>
    <row r="484" spans="1:18" ht="44.25" customHeight="1">
      <c r="A484" s="111" t="s">
        <v>536</v>
      </c>
      <c r="B484" s="113">
        <v>546</v>
      </c>
      <c r="C484" s="112" t="s">
        <v>114</v>
      </c>
      <c r="D484" s="112" t="s">
        <v>126</v>
      </c>
      <c r="E484" s="131" t="s">
        <v>537</v>
      </c>
      <c r="F484" s="82"/>
      <c r="G484" s="81">
        <f>G485</f>
        <v>5337.400000000001</v>
      </c>
      <c r="H484" s="81">
        <f t="shared" si="242"/>
        <v>5177.3</v>
      </c>
      <c r="I484" s="81">
        <f t="shared" si="242"/>
        <v>160.1</v>
      </c>
      <c r="J484" s="81">
        <f t="shared" si="242"/>
        <v>0</v>
      </c>
      <c r="K484" s="81">
        <f t="shared" si="242"/>
        <v>5337.400000000001</v>
      </c>
      <c r="L484" s="81">
        <f t="shared" si="242"/>
        <v>5177.3</v>
      </c>
      <c r="M484" s="81">
        <f t="shared" si="242"/>
        <v>160.1</v>
      </c>
      <c r="N484" s="81">
        <f t="shared" si="242"/>
        <v>0</v>
      </c>
      <c r="O484" s="81">
        <f t="shared" si="242"/>
        <v>5337.400000000001</v>
      </c>
      <c r="P484" s="81">
        <f t="shared" si="242"/>
        <v>5177.3</v>
      </c>
      <c r="Q484" s="81">
        <f t="shared" si="242"/>
        <v>160.1</v>
      </c>
      <c r="R484" s="81">
        <f t="shared" si="242"/>
        <v>0</v>
      </c>
    </row>
    <row r="485" spans="1:18" ht="45.75" customHeight="1">
      <c r="A485" s="111" t="s">
        <v>87</v>
      </c>
      <c r="B485" s="113">
        <v>546</v>
      </c>
      <c r="C485" s="112" t="s">
        <v>114</v>
      </c>
      <c r="D485" s="112" t="s">
        <v>126</v>
      </c>
      <c r="E485" s="153" t="s">
        <v>537</v>
      </c>
      <c r="F485" s="112" t="s">
        <v>168</v>
      </c>
      <c r="G485" s="81">
        <f>H485+I485+J485</f>
        <v>5337.400000000001</v>
      </c>
      <c r="H485" s="81">
        <v>5177.3</v>
      </c>
      <c r="I485" s="81">
        <v>160.1</v>
      </c>
      <c r="J485" s="88"/>
      <c r="K485" s="81">
        <f>L485+M485+N485</f>
        <v>5337.400000000001</v>
      </c>
      <c r="L485" s="81">
        <v>5177.3</v>
      </c>
      <c r="M485" s="81">
        <v>160.1</v>
      </c>
      <c r="N485" s="88"/>
      <c r="O485" s="81">
        <f>P485+Q485+R485</f>
        <v>5337.400000000001</v>
      </c>
      <c r="P485" s="81">
        <v>5177.3</v>
      </c>
      <c r="Q485" s="81">
        <v>160.1</v>
      </c>
      <c r="R485" s="81"/>
    </row>
    <row r="486" spans="1:18" ht="18.75">
      <c r="A486" s="111" t="s">
        <v>149</v>
      </c>
      <c r="B486" s="113">
        <v>546</v>
      </c>
      <c r="C486" s="112" t="s">
        <v>114</v>
      </c>
      <c r="D486" s="112" t="s">
        <v>118</v>
      </c>
      <c r="E486" s="112"/>
      <c r="F486" s="112"/>
      <c r="G486" s="81">
        <f>G487</f>
        <v>22399.1</v>
      </c>
      <c r="H486" s="81">
        <f aca="true" t="shared" si="243" ref="H486:R486">H487</f>
        <v>6889.099999999999</v>
      </c>
      <c r="I486" s="81">
        <f t="shared" si="243"/>
        <v>15510</v>
      </c>
      <c r="J486" s="81">
        <f t="shared" si="243"/>
        <v>0</v>
      </c>
      <c r="K486" s="81">
        <f t="shared" si="243"/>
        <v>22399.1</v>
      </c>
      <c r="L486" s="81">
        <f t="shared" si="243"/>
        <v>6889.099999999999</v>
      </c>
      <c r="M486" s="81">
        <f t="shared" si="243"/>
        <v>15510</v>
      </c>
      <c r="N486" s="81">
        <f t="shared" si="243"/>
        <v>0</v>
      </c>
      <c r="O486" s="81">
        <f t="shared" si="243"/>
        <v>22399.1</v>
      </c>
      <c r="P486" s="81">
        <f t="shared" si="243"/>
        <v>6889.099999999999</v>
      </c>
      <c r="Q486" s="81">
        <f t="shared" si="243"/>
        <v>15510</v>
      </c>
      <c r="R486" s="81">
        <f t="shared" si="243"/>
        <v>0</v>
      </c>
    </row>
    <row r="487" spans="1:18" ht="70.5" customHeight="1">
      <c r="A487" s="111" t="s">
        <v>444</v>
      </c>
      <c r="B487" s="113">
        <v>546</v>
      </c>
      <c r="C487" s="112" t="s">
        <v>114</v>
      </c>
      <c r="D487" s="112" t="s">
        <v>118</v>
      </c>
      <c r="E487" s="112" t="s">
        <v>106</v>
      </c>
      <c r="F487" s="112"/>
      <c r="G487" s="81">
        <f aca="true" t="shared" si="244" ref="G487:R487">G488+G492</f>
        <v>22399.1</v>
      </c>
      <c r="H487" s="81">
        <f t="shared" si="244"/>
        <v>6889.099999999999</v>
      </c>
      <c r="I487" s="81">
        <f t="shared" si="244"/>
        <v>15510</v>
      </c>
      <c r="J487" s="81">
        <f t="shared" si="244"/>
        <v>0</v>
      </c>
      <c r="K487" s="81">
        <f t="shared" si="244"/>
        <v>22399.1</v>
      </c>
      <c r="L487" s="81">
        <f t="shared" si="244"/>
        <v>6889.099999999999</v>
      </c>
      <c r="M487" s="81">
        <f t="shared" si="244"/>
        <v>15510</v>
      </c>
      <c r="N487" s="81">
        <f t="shared" si="244"/>
        <v>0</v>
      </c>
      <c r="O487" s="81">
        <f t="shared" si="244"/>
        <v>22399.1</v>
      </c>
      <c r="P487" s="81">
        <f t="shared" si="244"/>
        <v>6889.099999999999</v>
      </c>
      <c r="Q487" s="81">
        <f t="shared" si="244"/>
        <v>15510</v>
      </c>
      <c r="R487" s="81">
        <f t="shared" si="244"/>
        <v>0</v>
      </c>
    </row>
    <row r="488" spans="1:18" ht="45.75" customHeight="1">
      <c r="A488" s="111" t="s">
        <v>22</v>
      </c>
      <c r="B488" s="113">
        <v>546</v>
      </c>
      <c r="C488" s="112" t="s">
        <v>114</v>
      </c>
      <c r="D488" s="112" t="s">
        <v>118</v>
      </c>
      <c r="E488" s="112" t="s">
        <v>107</v>
      </c>
      <c r="F488" s="112"/>
      <c r="G488" s="81">
        <f>G489</f>
        <v>10150.8</v>
      </c>
      <c r="H488" s="81">
        <f aca="true" t="shared" si="245" ref="H488:R488">H489</f>
        <v>0</v>
      </c>
      <c r="I488" s="81">
        <f t="shared" si="245"/>
        <v>10150.8</v>
      </c>
      <c r="J488" s="81">
        <f t="shared" si="245"/>
        <v>0</v>
      </c>
      <c r="K488" s="81">
        <f t="shared" si="245"/>
        <v>10150.8</v>
      </c>
      <c r="L488" s="81">
        <f t="shared" si="245"/>
        <v>0</v>
      </c>
      <c r="M488" s="81">
        <f t="shared" si="245"/>
        <v>10150.8</v>
      </c>
      <c r="N488" s="81">
        <f t="shared" si="245"/>
        <v>0</v>
      </c>
      <c r="O488" s="81">
        <f t="shared" si="245"/>
        <v>10150.8</v>
      </c>
      <c r="P488" s="81">
        <f t="shared" si="245"/>
        <v>0</v>
      </c>
      <c r="Q488" s="81">
        <f t="shared" si="245"/>
        <v>10150.8</v>
      </c>
      <c r="R488" s="81">
        <f t="shared" si="245"/>
        <v>0</v>
      </c>
    </row>
    <row r="489" spans="1:18" ht="21" customHeight="1">
      <c r="A489" s="111" t="s">
        <v>326</v>
      </c>
      <c r="B489" s="113">
        <v>546</v>
      </c>
      <c r="C489" s="112" t="s">
        <v>114</v>
      </c>
      <c r="D489" s="112" t="s">
        <v>118</v>
      </c>
      <c r="E489" s="112" t="s">
        <v>108</v>
      </c>
      <c r="F489" s="112"/>
      <c r="G489" s="81">
        <f>G490+G491</f>
        <v>10150.8</v>
      </c>
      <c r="H489" s="81">
        <f aca="true" t="shared" si="246" ref="H489:R489">H490+H491</f>
        <v>0</v>
      </c>
      <c r="I489" s="81">
        <f t="shared" si="246"/>
        <v>10150.8</v>
      </c>
      <c r="J489" s="81">
        <f t="shared" si="246"/>
        <v>0</v>
      </c>
      <c r="K489" s="81">
        <f t="shared" si="246"/>
        <v>10150.8</v>
      </c>
      <c r="L489" s="81">
        <f t="shared" si="246"/>
        <v>0</v>
      </c>
      <c r="M489" s="81">
        <f t="shared" si="246"/>
        <v>10150.8</v>
      </c>
      <c r="N489" s="81">
        <f t="shared" si="246"/>
        <v>0</v>
      </c>
      <c r="O489" s="81">
        <f t="shared" si="246"/>
        <v>10150.8</v>
      </c>
      <c r="P489" s="81">
        <f t="shared" si="246"/>
        <v>0</v>
      </c>
      <c r="Q489" s="81">
        <f t="shared" si="246"/>
        <v>10150.8</v>
      </c>
      <c r="R489" s="81">
        <f t="shared" si="246"/>
        <v>0</v>
      </c>
    </row>
    <row r="490" spans="1:18" ht="44.25" customHeight="1">
      <c r="A490" s="111" t="s">
        <v>87</v>
      </c>
      <c r="B490" s="113">
        <v>546</v>
      </c>
      <c r="C490" s="112" t="s">
        <v>114</v>
      </c>
      <c r="D490" s="112" t="s">
        <v>118</v>
      </c>
      <c r="E490" s="112" t="s">
        <v>108</v>
      </c>
      <c r="F490" s="112" t="s">
        <v>168</v>
      </c>
      <c r="G490" s="81">
        <f>H490+I490+J490</f>
        <v>4100</v>
      </c>
      <c r="H490" s="81"/>
      <c r="I490" s="81">
        <v>4100</v>
      </c>
      <c r="J490" s="81"/>
      <c r="K490" s="81">
        <f>L490+M490+N490</f>
        <v>4100</v>
      </c>
      <c r="L490" s="81"/>
      <c r="M490" s="81">
        <v>4100</v>
      </c>
      <c r="N490" s="81"/>
      <c r="O490" s="81">
        <f>P490+Q490+R490</f>
        <v>4100</v>
      </c>
      <c r="P490" s="85"/>
      <c r="Q490" s="81">
        <v>4100</v>
      </c>
      <c r="R490" s="85"/>
    </row>
    <row r="491" spans="1:18" ht="18.75">
      <c r="A491" s="111" t="s">
        <v>214</v>
      </c>
      <c r="B491" s="113">
        <v>546</v>
      </c>
      <c r="C491" s="112" t="s">
        <v>114</v>
      </c>
      <c r="D491" s="112" t="s">
        <v>118</v>
      </c>
      <c r="E491" s="112" t="s">
        <v>108</v>
      </c>
      <c r="F491" s="112" t="s">
        <v>213</v>
      </c>
      <c r="G491" s="81">
        <f>H491+I491+J491</f>
        <v>6050.8</v>
      </c>
      <c r="H491" s="81"/>
      <c r="I491" s="81">
        <v>6050.8</v>
      </c>
      <c r="J491" s="81"/>
      <c r="K491" s="81">
        <f>L491+M491+N491</f>
        <v>6050.8</v>
      </c>
      <c r="L491" s="81"/>
      <c r="M491" s="81">
        <v>6050.8</v>
      </c>
      <c r="N491" s="81"/>
      <c r="O491" s="81">
        <f>P491+Q491+R491</f>
        <v>6050.8</v>
      </c>
      <c r="P491" s="85"/>
      <c r="Q491" s="81">
        <v>6050.8</v>
      </c>
      <c r="R491" s="85"/>
    </row>
    <row r="492" spans="1:18" ht="27" customHeight="1">
      <c r="A492" s="156" t="s">
        <v>23</v>
      </c>
      <c r="B492" s="113">
        <v>546</v>
      </c>
      <c r="C492" s="112" t="s">
        <v>114</v>
      </c>
      <c r="D492" s="112" t="s">
        <v>118</v>
      </c>
      <c r="E492" s="112" t="s">
        <v>109</v>
      </c>
      <c r="F492" s="112"/>
      <c r="G492" s="81">
        <f>G493+G498+G496</f>
        <v>12248.3</v>
      </c>
      <c r="H492" s="81">
        <f aca="true" t="shared" si="247" ref="H492:R492">H493+H498+H496</f>
        <v>6889.099999999999</v>
      </c>
      <c r="I492" s="81">
        <f t="shared" si="247"/>
        <v>5359.2</v>
      </c>
      <c r="J492" s="81">
        <f t="shared" si="247"/>
        <v>0</v>
      </c>
      <c r="K492" s="81">
        <f t="shared" si="247"/>
        <v>12248.3</v>
      </c>
      <c r="L492" s="81">
        <f t="shared" si="247"/>
        <v>6889.099999999999</v>
      </c>
      <c r="M492" s="81">
        <f t="shared" si="247"/>
        <v>5359.2</v>
      </c>
      <c r="N492" s="81">
        <f t="shared" si="247"/>
        <v>0</v>
      </c>
      <c r="O492" s="81">
        <f t="shared" si="247"/>
        <v>12248.3</v>
      </c>
      <c r="P492" s="81">
        <f t="shared" si="247"/>
        <v>6889.099999999999</v>
      </c>
      <c r="Q492" s="81">
        <f t="shared" si="247"/>
        <v>5359.2</v>
      </c>
      <c r="R492" s="81">
        <f t="shared" si="247"/>
        <v>0</v>
      </c>
    </row>
    <row r="493" spans="1:18" ht="25.5" customHeight="1">
      <c r="A493" s="111" t="s">
        <v>207</v>
      </c>
      <c r="B493" s="113">
        <v>546</v>
      </c>
      <c r="C493" s="112" t="s">
        <v>114</v>
      </c>
      <c r="D493" s="112" t="s">
        <v>118</v>
      </c>
      <c r="E493" s="112" t="s">
        <v>110</v>
      </c>
      <c r="F493" s="112"/>
      <c r="G493" s="81">
        <f>G494+G495</f>
        <v>5330.3</v>
      </c>
      <c r="H493" s="81">
        <f aca="true" t="shared" si="248" ref="H493:R493">H494+H495</f>
        <v>0</v>
      </c>
      <c r="I493" s="81">
        <f t="shared" si="248"/>
        <v>5330.3</v>
      </c>
      <c r="J493" s="81">
        <f t="shared" si="248"/>
        <v>0</v>
      </c>
      <c r="K493" s="81">
        <f t="shared" si="248"/>
        <v>5330.3</v>
      </c>
      <c r="L493" s="81">
        <f t="shared" si="248"/>
        <v>0</v>
      </c>
      <c r="M493" s="81">
        <f t="shared" si="248"/>
        <v>5330.3</v>
      </c>
      <c r="N493" s="81">
        <f t="shared" si="248"/>
        <v>0</v>
      </c>
      <c r="O493" s="81">
        <f t="shared" si="248"/>
        <v>5330.3</v>
      </c>
      <c r="P493" s="81">
        <f t="shared" si="248"/>
        <v>0</v>
      </c>
      <c r="Q493" s="81">
        <f t="shared" si="248"/>
        <v>5330.3</v>
      </c>
      <c r="R493" s="81">
        <f t="shared" si="248"/>
        <v>0</v>
      </c>
    </row>
    <row r="494" spans="1:18" ht="39.75" customHeight="1">
      <c r="A494" s="111" t="s">
        <v>87</v>
      </c>
      <c r="B494" s="113">
        <v>546</v>
      </c>
      <c r="C494" s="112" t="s">
        <v>114</v>
      </c>
      <c r="D494" s="112" t="s">
        <v>118</v>
      </c>
      <c r="E494" s="112" t="s">
        <v>110</v>
      </c>
      <c r="F494" s="112" t="s">
        <v>168</v>
      </c>
      <c r="G494" s="81">
        <f>H494+I494+J494</f>
        <v>4330.3</v>
      </c>
      <c r="H494" s="81"/>
      <c r="I494" s="81">
        <v>4330.3</v>
      </c>
      <c r="J494" s="81"/>
      <c r="K494" s="81">
        <f>L494+M494+N494</f>
        <v>5330.3</v>
      </c>
      <c r="L494" s="81"/>
      <c r="M494" s="81">
        <v>5330.3</v>
      </c>
      <c r="N494" s="81"/>
      <c r="O494" s="81">
        <f>P494+Q494+R494</f>
        <v>5330.3</v>
      </c>
      <c r="P494" s="85"/>
      <c r="Q494" s="81">
        <v>5330.3</v>
      </c>
      <c r="R494" s="85"/>
    </row>
    <row r="495" spans="1:18" ht="18.75">
      <c r="A495" s="111" t="s">
        <v>214</v>
      </c>
      <c r="B495" s="113">
        <v>546</v>
      </c>
      <c r="C495" s="112" t="s">
        <v>114</v>
      </c>
      <c r="D495" s="112" t="s">
        <v>118</v>
      </c>
      <c r="E495" s="112" t="s">
        <v>110</v>
      </c>
      <c r="F495" s="112" t="s">
        <v>213</v>
      </c>
      <c r="G495" s="81">
        <f>H495+I495+J495</f>
        <v>1000</v>
      </c>
      <c r="H495" s="81"/>
      <c r="I495" s="81">
        <v>1000</v>
      </c>
      <c r="J495" s="81"/>
      <c r="K495" s="81">
        <f>L495+M495+N495</f>
        <v>0</v>
      </c>
      <c r="L495" s="81"/>
      <c r="M495" s="81"/>
      <c r="N495" s="81"/>
      <c r="O495" s="81">
        <f>P495+Q495+R495</f>
        <v>0</v>
      </c>
      <c r="P495" s="85"/>
      <c r="Q495" s="85"/>
      <c r="R495" s="85"/>
    </row>
    <row r="496" spans="1:18" ht="39.75" customHeight="1">
      <c r="A496" s="111" t="s">
        <v>330</v>
      </c>
      <c r="B496" s="113">
        <v>546</v>
      </c>
      <c r="C496" s="112" t="s">
        <v>114</v>
      </c>
      <c r="D496" s="112" t="s">
        <v>118</v>
      </c>
      <c r="E496" s="112" t="s">
        <v>381</v>
      </c>
      <c r="F496" s="112"/>
      <c r="G496" s="81">
        <f>G497</f>
        <v>5475.4</v>
      </c>
      <c r="H496" s="81">
        <f aca="true" t="shared" si="249" ref="H496:R496">H497</f>
        <v>5475.4</v>
      </c>
      <c r="I496" s="81">
        <f t="shared" si="249"/>
        <v>0</v>
      </c>
      <c r="J496" s="81">
        <f t="shared" si="249"/>
        <v>0</v>
      </c>
      <c r="K496" s="81">
        <f t="shared" si="249"/>
        <v>5475.4</v>
      </c>
      <c r="L496" s="81">
        <f t="shared" si="249"/>
        <v>5475.4</v>
      </c>
      <c r="M496" s="81">
        <f t="shared" si="249"/>
        <v>0</v>
      </c>
      <c r="N496" s="81">
        <f t="shared" si="249"/>
        <v>0</v>
      </c>
      <c r="O496" s="81">
        <f t="shared" si="249"/>
        <v>5475.4</v>
      </c>
      <c r="P496" s="81">
        <f t="shared" si="249"/>
        <v>5475.4</v>
      </c>
      <c r="Q496" s="81">
        <f t="shared" si="249"/>
        <v>0</v>
      </c>
      <c r="R496" s="81">
        <f t="shared" si="249"/>
        <v>0</v>
      </c>
    </row>
    <row r="497" spans="1:18" ht="18.75">
      <c r="A497" s="111" t="s">
        <v>214</v>
      </c>
      <c r="B497" s="113">
        <v>546</v>
      </c>
      <c r="C497" s="112" t="s">
        <v>114</v>
      </c>
      <c r="D497" s="112" t="s">
        <v>118</v>
      </c>
      <c r="E497" s="112" t="s">
        <v>381</v>
      </c>
      <c r="F497" s="112" t="s">
        <v>213</v>
      </c>
      <c r="G497" s="81">
        <f>H497+I497+J497</f>
        <v>5475.4</v>
      </c>
      <c r="H497" s="81">
        <v>5475.4</v>
      </c>
      <c r="I497" s="81"/>
      <c r="J497" s="81"/>
      <c r="K497" s="81">
        <f>L497+M497+N497</f>
        <v>5475.4</v>
      </c>
      <c r="L497" s="81">
        <v>5475.4</v>
      </c>
      <c r="M497" s="81"/>
      <c r="N497" s="81"/>
      <c r="O497" s="81">
        <f>P497+Q497+R497</f>
        <v>5475.4</v>
      </c>
      <c r="P497" s="81">
        <v>5475.4</v>
      </c>
      <c r="Q497" s="81"/>
      <c r="R497" s="81"/>
    </row>
    <row r="498" spans="1:18" ht="63.75" customHeight="1">
      <c r="A498" s="111" t="s">
        <v>329</v>
      </c>
      <c r="B498" s="113">
        <v>546</v>
      </c>
      <c r="C498" s="112" t="s">
        <v>114</v>
      </c>
      <c r="D498" s="112" t="s">
        <v>118</v>
      </c>
      <c r="E498" s="112" t="s">
        <v>327</v>
      </c>
      <c r="F498" s="112"/>
      <c r="G498" s="81">
        <f>G499</f>
        <v>1442.6000000000001</v>
      </c>
      <c r="H498" s="81">
        <f aca="true" t="shared" si="250" ref="H498:R498">H499</f>
        <v>1413.7</v>
      </c>
      <c r="I498" s="81">
        <f t="shared" si="250"/>
        <v>28.9</v>
      </c>
      <c r="J498" s="81">
        <f t="shared" si="250"/>
        <v>0</v>
      </c>
      <c r="K498" s="81">
        <f t="shared" si="250"/>
        <v>1442.6000000000001</v>
      </c>
      <c r="L498" s="81">
        <f t="shared" si="250"/>
        <v>1413.7</v>
      </c>
      <c r="M498" s="81">
        <f t="shared" si="250"/>
        <v>28.9</v>
      </c>
      <c r="N498" s="81">
        <f t="shared" si="250"/>
        <v>0</v>
      </c>
      <c r="O498" s="81">
        <f t="shared" si="250"/>
        <v>1442.6000000000001</v>
      </c>
      <c r="P498" s="81">
        <f t="shared" si="250"/>
        <v>1413.7</v>
      </c>
      <c r="Q498" s="81">
        <f t="shared" si="250"/>
        <v>28.9</v>
      </c>
      <c r="R498" s="81">
        <f t="shared" si="250"/>
        <v>0</v>
      </c>
    </row>
    <row r="499" spans="1:18" ht="18.75">
      <c r="A499" s="111" t="s">
        <v>214</v>
      </c>
      <c r="B499" s="113">
        <v>546</v>
      </c>
      <c r="C499" s="112" t="s">
        <v>114</v>
      </c>
      <c r="D499" s="112" t="s">
        <v>118</v>
      </c>
      <c r="E499" s="112" t="s">
        <v>327</v>
      </c>
      <c r="F499" s="112" t="s">
        <v>213</v>
      </c>
      <c r="G499" s="81">
        <f>H499+I499+J499</f>
        <v>1442.6000000000001</v>
      </c>
      <c r="H499" s="81">
        <v>1413.7</v>
      </c>
      <c r="I499" s="81">
        <v>28.9</v>
      </c>
      <c r="J499" s="81"/>
      <c r="K499" s="81">
        <f>L499+M499+N499</f>
        <v>1442.6000000000001</v>
      </c>
      <c r="L499" s="81">
        <v>1413.7</v>
      </c>
      <c r="M499" s="81">
        <v>28.9</v>
      </c>
      <c r="N499" s="81">
        <v>0</v>
      </c>
      <c r="O499" s="81">
        <f>P499+Q499+R499</f>
        <v>1442.6000000000001</v>
      </c>
      <c r="P499" s="85">
        <v>1413.7</v>
      </c>
      <c r="Q499" s="85">
        <v>28.9</v>
      </c>
      <c r="R499" s="85"/>
    </row>
    <row r="500" spans="1:18" ht="22.5" customHeight="1">
      <c r="A500" s="111" t="s">
        <v>160</v>
      </c>
      <c r="B500" s="113">
        <v>546</v>
      </c>
      <c r="C500" s="112" t="s">
        <v>114</v>
      </c>
      <c r="D500" s="112" t="s">
        <v>161</v>
      </c>
      <c r="E500" s="112"/>
      <c r="F500" s="112"/>
      <c r="G500" s="81">
        <f aca="true" t="shared" si="251" ref="G500:R500">G510+G501</f>
        <v>1048.2</v>
      </c>
      <c r="H500" s="81">
        <f t="shared" si="251"/>
        <v>941.4</v>
      </c>
      <c r="I500" s="81">
        <f t="shared" si="251"/>
        <v>106.8</v>
      </c>
      <c r="J500" s="81">
        <f t="shared" si="251"/>
        <v>0</v>
      </c>
      <c r="K500" s="81">
        <f t="shared" si="251"/>
        <v>1048.2</v>
      </c>
      <c r="L500" s="81">
        <f t="shared" si="251"/>
        <v>941.4</v>
      </c>
      <c r="M500" s="81">
        <f t="shared" si="251"/>
        <v>106.8</v>
      </c>
      <c r="N500" s="81">
        <f t="shared" si="251"/>
        <v>0</v>
      </c>
      <c r="O500" s="81">
        <f t="shared" si="251"/>
        <v>1048.2</v>
      </c>
      <c r="P500" s="81">
        <f t="shared" si="251"/>
        <v>941.4</v>
      </c>
      <c r="Q500" s="81">
        <f t="shared" si="251"/>
        <v>106.8</v>
      </c>
      <c r="R500" s="81">
        <f t="shared" si="251"/>
        <v>0</v>
      </c>
    </row>
    <row r="501" spans="1:18" ht="46.5" customHeight="1">
      <c r="A501" s="111" t="s">
        <v>463</v>
      </c>
      <c r="B501" s="113">
        <v>546</v>
      </c>
      <c r="C501" s="112" t="s">
        <v>114</v>
      </c>
      <c r="D501" s="112" t="s">
        <v>161</v>
      </c>
      <c r="E501" s="90" t="s">
        <v>232</v>
      </c>
      <c r="F501" s="112"/>
      <c r="G501" s="81">
        <f aca="true" t="shared" si="252" ref="G501:R501">G506+G502</f>
        <v>1041</v>
      </c>
      <c r="H501" s="81">
        <f t="shared" si="252"/>
        <v>941.4</v>
      </c>
      <c r="I501" s="81">
        <f t="shared" si="252"/>
        <v>99.6</v>
      </c>
      <c r="J501" s="81">
        <f t="shared" si="252"/>
        <v>0</v>
      </c>
      <c r="K501" s="81">
        <f t="shared" si="252"/>
        <v>1041</v>
      </c>
      <c r="L501" s="81">
        <f t="shared" si="252"/>
        <v>941.4</v>
      </c>
      <c r="M501" s="81">
        <f t="shared" si="252"/>
        <v>99.6</v>
      </c>
      <c r="N501" s="81">
        <f t="shared" si="252"/>
        <v>0</v>
      </c>
      <c r="O501" s="81">
        <f t="shared" si="252"/>
        <v>1041</v>
      </c>
      <c r="P501" s="81">
        <f t="shared" si="252"/>
        <v>941.4</v>
      </c>
      <c r="Q501" s="81">
        <f t="shared" si="252"/>
        <v>99.6</v>
      </c>
      <c r="R501" s="81">
        <f t="shared" si="252"/>
        <v>0</v>
      </c>
    </row>
    <row r="502" spans="1:18" ht="42" customHeight="1">
      <c r="A502" s="111" t="s">
        <v>464</v>
      </c>
      <c r="B502" s="113">
        <v>546</v>
      </c>
      <c r="C502" s="112" t="s">
        <v>114</v>
      </c>
      <c r="D502" s="112" t="s">
        <v>161</v>
      </c>
      <c r="E502" s="90" t="s">
        <v>293</v>
      </c>
      <c r="F502" s="112"/>
      <c r="G502" s="81">
        <f>G503</f>
        <v>50</v>
      </c>
      <c r="H502" s="81">
        <f aca="true" t="shared" si="253" ref="H502:R503">H503</f>
        <v>0</v>
      </c>
      <c r="I502" s="81">
        <f t="shared" si="253"/>
        <v>50</v>
      </c>
      <c r="J502" s="81">
        <f t="shared" si="253"/>
        <v>0</v>
      </c>
      <c r="K502" s="81">
        <f t="shared" si="253"/>
        <v>50</v>
      </c>
      <c r="L502" s="81">
        <f t="shared" si="253"/>
        <v>0</v>
      </c>
      <c r="M502" s="81">
        <f t="shared" si="253"/>
        <v>50</v>
      </c>
      <c r="N502" s="81">
        <f t="shared" si="253"/>
        <v>0</v>
      </c>
      <c r="O502" s="81">
        <f t="shared" si="253"/>
        <v>50</v>
      </c>
      <c r="P502" s="81">
        <f t="shared" si="253"/>
        <v>0</v>
      </c>
      <c r="Q502" s="81">
        <f t="shared" si="253"/>
        <v>50</v>
      </c>
      <c r="R502" s="81">
        <f t="shared" si="253"/>
        <v>0</v>
      </c>
    </row>
    <row r="503" spans="1:18" ht="21.75" customHeight="1">
      <c r="A503" s="111" t="s">
        <v>473</v>
      </c>
      <c r="B503" s="113">
        <v>546</v>
      </c>
      <c r="C503" s="112" t="s">
        <v>114</v>
      </c>
      <c r="D503" s="112" t="s">
        <v>161</v>
      </c>
      <c r="E503" s="90" t="s">
        <v>517</v>
      </c>
      <c r="F503" s="112"/>
      <c r="G503" s="81">
        <f>G504</f>
        <v>50</v>
      </c>
      <c r="H503" s="81">
        <f t="shared" si="253"/>
        <v>0</v>
      </c>
      <c r="I503" s="81">
        <f t="shared" si="253"/>
        <v>50</v>
      </c>
      <c r="J503" s="81">
        <f t="shared" si="253"/>
        <v>0</v>
      </c>
      <c r="K503" s="81">
        <f t="shared" si="253"/>
        <v>50</v>
      </c>
      <c r="L503" s="81">
        <f t="shared" si="253"/>
        <v>0</v>
      </c>
      <c r="M503" s="81">
        <f t="shared" si="253"/>
        <v>50</v>
      </c>
      <c r="N503" s="81">
        <f t="shared" si="253"/>
        <v>0</v>
      </c>
      <c r="O503" s="81">
        <f t="shared" si="253"/>
        <v>50</v>
      </c>
      <c r="P503" s="81">
        <f t="shared" si="253"/>
        <v>0</v>
      </c>
      <c r="Q503" s="81">
        <f t="shared" si="253"/>
        <v>50</v>
      </c>
      <c r="R503" s="81">
        <f t="shared" si="253"/>
        <v>0</v>
      </c>
    </row>
    <row r="504" spans="1:18" ht="25.5" customHeight="1">
      <c r="A504" s="111" t="s">
        <v>506</v>
      </c>
      <c r="B504" s="113">
        <v>546</v>
      </c>
      <c r="C504" s="112" t="s">
        <v>114</v>
      </c>
      <c r="D504" s="112" t="s">
        <v>161</v>
      </c>
      <c r="E504" s="90" t="s">
        <v>518</v>
      </c>
      <c r="F504" s="112"/>
      <c r="G504" s="81">
        <f aca="true" t="shared" si="254" ref="G504:R504">G505</f>
        <v>50</v>
      </c>
      <c r="H504" s="81">
        <f t="shared" si="254"/>
        <v>0</v>
      </c>
      <c r="I504" s="81">
        <f t="shared" si="254"/>
        <v>50</v>
      </c>
      <c r="J504" s="81">
        <f t="shared" si="254"/>
        <v>0</v>
      </c>
      <c r="K504" s="81">
        <f t="shared" si="254"/>
        <v>50</v>
      </c>
      <c r="L504" s="81">
        <f t="shared" si="254"/>
        <v>0</v>
      </c>
      <c r="M504" s="81">
        <f t="shared" si="254"/>
        <v>50</v>
      </c>
      <c r="N504" s="81">
        <f t="shared" si="254"/>
        <v>0</v>
      </c>
      <c r="O504" s="81">
        <f t="shared" si="254"/>
        <v>50</v>
      </c>
      <c r="P504" s="81">
        <f t="shared" si="254"/>
        <v>0</v>
      </c>
      <c r="Q504" s="81">
        <f t="shared" si="254"/>
        <v>50</v>
      </c>
      <c r="R504" s="81">
        <f t="shared" si="254"/>
        <v>0</v>
      </c>
    </row>
    <row r="505" spans="1:18" ht="38.25" customHeight="1">
      <c r="A505" s="111" t="s">
        <v>87</v>
      </c>
      <c r="B505" s="113">
        <v>546</v>
      </c>
      <c r="C505" s="112" t="s">
        <v>114</v>
      </c>
      <c r="D505" s="112" t="s">
        <v>161</v>
      </c>
      <c r="E505" s="90" t="s">
        <v>518</v>
      </c>
      <c r="F505" s="112" t="s">
        <v>168</v>
      </c>
      <c r="G505" s="81">
        <f>H505+I505+J505</f>
        <v>50</v>
      </c>
      <c r="H505" s="81"/>
      <c r="I505" s="81">
        <v>50</v>
      </c>
      <c r="J505" s="81"/>
      <c r="K505" s="81">
        <f>L505+M505+N505</f>
        <v>50</v>
      </c>
      <c r="L505" s="81"/>
      <c r="M505" s="81">
        <v>50</v>
      </c>
      <c r="N505" s="81"/>
      <c r="O505" s="81">
        <f>P505+Q505+R505</f>
        <v>50</v>
      </c>
      <c r="P505" s="81"/>
      <c r="Q505" s="81">
        <v>50</v>
      </c>
      <c r="R505" s="81"/>
    </row>
    <row r="506" spans="1:18" ht="49.5" customHeight="1">
      <c r="A506" s="111" t="s">
        <v>547</v>
      </c>
      <c r="B506" s="113">
        <v>546</v>
      </c>
      <c r="C506" s="112" t="s">
        <v>114</v>
      </c>
      <c r="D506" s="112" t="s">
        <v>161</v>
      </c>
      <c r="E506" s="90" t="s">
        <v>323</v>
      </c>
      <c r="F506" s="112"/>
      <c r="G506" s="81">
        <f>G507</f>
        <v>991</v>
      </c>
      <c r="H506" s="81">
        <f aca="true" t="shared" si="255" ref="H506:R507">H507</f>
        <v>941.4</v>
      </c>
      <c r="I506" s="81">
        <f t="shared" si="255"/>
        <v>49.6</v>
      </c>
      <c r="J506" s="81">
        <f t="shared" si="255"/>
        <v>0</v>
      </c>
      <c r="K506" s="81">
        <f t="shared" si="255"/>
        <v>991</v>
      </c>
      <c r="L506" s="81">
        <f t="shared" si="255"/>
        <v>941.4</v>
      </c>
      <c r="M506" s="81">
        <f t="shared" si="255"/>
        <v>49.6</v>
      </c>
      <c r="N506" s="81">
        <f t="shared" si="255"/>
        <v>0</v>
      </c>
      <c r="O506" s="81">
        <f t="shared" si="255"/>
        <v>991</v>
      </c>
      <c r="P506" s="81">
        <f t="shared" si="255"/>
        <v>941.4</v>
      </c>
      <c r="Q506" s="81">
        <f t="shared" si="255"/>
        <v>49.6</v>
      </c>
      <c r="R506" s="81">
        <f t="shared" si="255"/>
        <v>0</v>
      </c>
    </row>
    <row r="507" spans="1:18" ht="42.75" customHeight="1">
      <c r="A507" s="111" t="s">
        <v>324</v>
      </c>
      <c r="B507" s="113">
        <v>546</v>
      </c>
      <c r="C507" s="112" t="s">
        <v>114</v>
      </c>
      <c r="D507" s="112" t="s">
        <v>161</v>
      </c>
      <c r="E507" s="90" t="s">
        <v>471</v>
      </c>
      <c r="F507" s="112"/>
      <c r="G507" s="81">
        <f>G508</f>
        <v>991</v>
      </c>
      <c r="H507" s="81">
        <f t="shared" si="255"/>
        <v>941.4</v>
      </c>
      <c r="I507" s="81">
        <f t="shared" si="255"/>
        <v>49.6</v>
      </c>
      <c r="J507" s="81">
        <f t="shared" si="255"/>
        <v>0</v>
      </c>
      <c r="K507" s="81">
        <f t="shared" si="255"/>
        <v>991</v>
      </c>
      <c r="L507" s="81">
        <f t="shared" si="255"/>
        <v>941.4</v>
      </c>
      <c r="M507" s="81">
        <f t="shared" si="255"/>
        <v>49.6</v>
      </c>
      <c r="N507" s="81">
        <f t="shared" si="255"/>
        <v>0</v>
      </c>
      <c r="O507" s="81">
        <f t="shared" si="255"/>
        <v>991</v>
      </c>
      <c r="P507" s="81">
        <f t="shared" si="255"/>
        <v>941.4</v>
      </c>
      <c r="Q507" s="81">
        <f t="shared" si="255"/>
        <v>49.6</v>
      </c>
      <c r="R507" s="81">
        <f t="shared" si="255"/>
        <v>0</v>
      </c>
    </row>
    <row r="508" spans="1:18" ht="41.25" customHeight="1">
      <c r="A508" s="111" t="s">
        <v>663</v>
      </c>
      <c r="B508" s="113">
        <v>546</v>
      </c>
      <c r="C508" s="112" t="s">
        <v>114</v>
      </c>
      <c r="D508" s="112" t="s">
        <v>161</v>
      </c>
      <c r="E508" s="90" t="s">
        <v>472</v>
      </c>
      <c r="F508" s="112"/>
      <c r="G508" s="81">
        <f>G509</f>
        <v>991</v>
      </c>
      <c r="H508" s="81">
        <f aca="true" t="shared" si="256" ref="H508:R508">H509</f>
        <v>941.4</v>
      </c>
      <c r="I508" s="81">
        <f t="shared" si="256"/>
        <v>49.6</v>
      </c>
      <c r="J508" s="81">
        <f t="shared" si="256"/>
        <v>0</v>
      </c>
      <c r="K508" s="81">
        <f t="shared" si="256"/>
        <v>991</v>
      </c>
      <c r="L508" s="81">
        <f t="shared" si="256"/>
        <v>941.4</v>
      </c>
      <c r="M508" s="81">
        <f t="shared" si="256"/>
        <v>49.6</v>
      </c>
      <c r="N508" s="81">
        <f t="shared" si="256"/>
        <v>0</v>
      </c>
      <c r="O508" s="81">
        <f t="shared" si="256"/>
        <v>991</v>
      </c>
      <c r="P508" s="81">
        <f t="shared" si="256"/>
        <v>941.4</v>
      </c>
      <c r="Q508" s="81">
        <f t="shared" si="256"/>
        <v>49.6</v>
      </c>
      <c r="R508" s="81">
        <f t="shared" si="256"/>
        <v>0</v>
      </c>
    </row>
    <row r="509" spans="1:18" ht="64.5" customHeight="1">
      <c r="A509" s="111" t="s">
        <v>397</v>
      </c>
      <c r="B509" s="113">
        <v>546</v>
      </c>
      <c r="C509" s="112" t="s">
        <v>114</v>
      </c>
      <c r="D509" s="112" t="s">
        <v>161</v>
      </c>
      <c r="E509" s="90" t="s">
        <v>472</v>
      </c>
      <c r="F509" s="112" t="s">
        <v>396</v>
      </c>
      <c r="G509" s="81">
        <f>H509+I509+J509</f>
        <v>991</v>
      </c>
      <c r="H509" s="81">
        <v>941.4</v>
      </c>
      <c r="I509" s="81">
        <v>49.6</v>
      </c>
      <c r="J509" s="81"/>
      <c r="K509" s="81">
        <f>L509+N509+M509</f>
        <v>991</v>
      </c>
      <c r="L509" s="81">
        <v>941.4</v>
      </c>
      <c r="M509" s="81">
        <v>49.6</v>
      </c>
      <c r="N509" s="81"/>
      <c r="O509" s="81">
        <f>P509+R509+Q509</f>
        <v>991</v>
      </c>
      <c r="P509" s="90">
        <v>941.4</v>
      </c>
      <c r="Q509" s="90">
        <v>49.6</v>
      </c>
      <c r="R509" s="90"/>
    </row>
    <row r="510" spans="1:18" ht="27" customHeight="1">
      <c r="A510" s="111" t="s">
        <v>320</v>
      </c>
      <c r="B510" s="113">
        <v>546</v>
      </c>
      <c r="C510" s="112" t="s">
        <v>114</v>
      </c>
      <c r="D510" s="112" t="s">
        <v>161</v>
      </c>
      <c r="E510" s="113" t="s">
        <v>224</v>
      </c>
      <c r="F510" s="112"/>
      <c r="G510" s="81">
        <f>G511</f>
        <v>7.2</v>
      </c>
      <c r="H510" s="81">
        <f aca="true" t="shared" si="257" ref="H510:R512">H511</f>
        <v>0</v>
      </c>
      <c r="I510" s="81">
        <f t="shared" si="257"/>
        <v>7.2</v>
      </c>
      <c r="J510" s="81">
        <f t="shared" si="257"/>
        <v>0</v>
      </c>
      <c r="K510" s="81">
        <f t="shared" si="257"/>
        <v>7.2</v>
      </c>
      <c r="L510" s="81">
        <f t="shared" si="257"/>
        <v>0</v>
      </c>
      <c r="M510" s="81">
        <f t="shared" si="257"/>
        <v>7.2</v>
      </c>
      <c r="N510" s="81">
        <f t="shared" si="257"/>
        <v>0</v>
      </c>
      <c r="O510" s="81">
        <f t="shared" si="257"/>
        <v>7.2</v>
      </c>
      <c r="P510" s="81">
        <f t="shared" si="257"/>
        <v>0</v>
      </c>
      <c r="Q510" s="81">
        <f t="shared" si="257"/>
        <v>7.2</v>
      </c>
      <c r="R510" s="81">
        <f t="shared" si="257"/>
        <v>0</v>
      </c>
    </row>
    <row r="511" spans="1:18" ht="44.25" customHeight="1">
      <c r="A511" s="111" t="s">
        <v>220</v>
      </c>
      <c r="B511" s="113">
        <v>546</v>
      </c>
      <c r="C511" s="112" t="s">
        <v>114</v>
      </c>
      <c r="D511" s="112" t="s">
        <v>161</v>
      </c>
      <c r="E511" s="113" t="s">
        <v>66</v>
      </c>
      <c r="F511" s="112"/>
      <c r="G511" s="81">
        <f>G512</f>
        <v>7.2</v>
      </c>
      <c r="H511" s="81">
        <f t="shared" si="257"/>
        <v>0</v>
      </c>
      <c r="I511" s="81">
        <f t="shared" si="257"/>
        <v>7.2</v>
      </c>
      <c r="J511" s="81">
        <f t="shared" si="257"/>
        <v>0</v>
      </c>
      <c r="K511" s="81">
        <f t="shared" si="257"/>
        <v>7.2</v>
      </c>
      <c r="L511" s="81">
        <f t="shared" si="257"/>
        <v>0</v>
      </c>
      <c r="M511" s="81">
        <f t="shared" si="257"/>
        <v>7.2</v>
      </c>
      <c r="N511" s="81">
        <f t="shared" si="257"/>
        <v>0</v>
      </c>
      <c r="O511" s="81">
        <f t="shared" si="257"/>
        <v>7.2</v>
      </c>
      <c r="P511" s="81">
        <f t="shared" si="257"/>
        <v>0</v>
      </c>
      <c r="Q511" s="81">
        <f t="shared" si="257"/>
        <v>7.2</v>
      </c>
      <c r="R511" s="81">
        <f t="shared" si="257"/>
        <v>0</v>
      </c>
    </row>
    <row r="512" spans="1:18" ht="64.5" customHeight="1">
      <c r="A512" s="111" t="s">
        <v>604</v>
      </c>
      <c r="B512" s="113">
        <v>546</v>
      </c>
      <c r="C512" s="112" t="s">
        <v>114</v>
      </c>
      <c r="D512" s="112" t="s">
        <v>161</v>
      </c>
      <c r="E512" s="113" t="s">
        <v>95</v>
      </c>
      <c r="F512" s="112"/>
      <c r="G512" s="81">
        <f>G513</f>
        <v>7.2</v>
      </c>
      <c r="H512" s="81">
        <f t="shared" si="257"/>
        <v>0</v>
      </c>
      <c r="I512" s="81">
        <f t="shared" si="257"/>
        <v>7.2</v>
      </c>
      <c r="J512" s="81">
        <f t="shared" si="257"/>
        <v>0</v>
      </c>
      <c r="K512" s="81">
        <f t="shared" si="257"/>
        <v>7.2</v>
      </c>
      <c r="L512" s="81">
        <f t="shared" si="257"/>
        <v>0</v>
      </c>
      <c r="M512" s="81">
        <f t="shared" si="257"/>
        <v>7.2</v>
      </c>
      <c r="N512" s="81">
        <f t="shared" si="257"/>
        <v>0</v>
      </c>
      <c r="O512" s="81">
        <f t="shared" si="257"/>
        <v>7.2</v>
      </c>
      <c r="P512" s="81">
        <f t="shared" si="257"/>
        <v>0</v>
      </c>
      <c r="Q512" s="81">
        <f t="shared" si="257"/>
        <v>7.2</v>
      </c>
      <c r="R512" s="81">
        <f t="shared" si="257"/>
        <v>0</v>
      </c>
    </row>
    <row r="513" spans="1:18" ht="18.75">
      <c r="A513" s="111" t="s">
        <v>214</v>
      </c>
      <c r="B513" s="113">
        <v>546</v>
      </c>
      <c r="C513" s="112" t="s">
        <v>114</v>
      </c>
      <c r="D513" s="112" t="s">
        <v>161</v>
      </c>
      <c r="E513" s="113" t="s">
        <v>95</v>
      </c>
      <c r="F513" s="112" t="s">
        <v>213</v>
      </c>
      <c r="G513" s="81">
        <f>H513+I513+J513</f>
        <v>7.2</v>
      </c>
      <c r="H513" s="81"/>
      <c r="I513" s="81">
        <v>7.2</v>
      </c>
      <c r="J513" s="81"/>
      <c r="K513" s="81">
        <f>L513+M513+N513</f>
        <v>7.2</v>
      </c>
      <c r="L513" s="81"/>
      <c r="M513" s="81">
        <v>7.2</v>
      </c>
      <c r="N513" s="81"/>
      <c r="O513" s="81">
        <f>P513+Q513+R513</f>
        <v>7.2</v>
      </c>
      <c r="P513" s="85"/>
      <c r="Q513" s="85">
        <v>7.2</v>
      </c>
      <c r="R513" s="85"/>
    </row>
    <row r="514" spans="1:18" ht="22.5" customHeight="1">
      <c r="A514" s="111" t="s">
        <v>155</v>
      </c>
      <c r="B514" s="113">
        <v>546</v>
      </c>
      <c r="C514" s="112" t="s">
        <v>121</v>
      </c>
      <c r="D514" s="112" t="s">
        <v>374</v>
      </c>
      <c r="E514" s="113"/>
      <c r="F514" s="112"/>
      <c r="G514" s="81">
        <f aca="true" t="shared" si="258" ref="G514:R514">G515+G523+G536</f>
        <v>6056.1</v>
      </c>
      <c r="H514" s="81">
        <f t="shared" si="258"/>
        <v>3571.8</v>
      </c>
      <c r="I514" s="81">
        <f t="shared" si="258"/>
        <v>2087.5</v>
      </c>
      <c r="J514" s="81">
        <f t="shared" si="258"/>
        <v>396.79999999999995</v>
      </c>
      <c r="K514" s="81">
        <f t="shared" si="258"/>
        <v>2785.5</v>
      </c>
      <c r="L514" s="81">
        <f t="shared" si="258"/>
        <v>1739.5</v>
      </c>
      <c r="M514" s="81">
        <f t="shared" si="258"/>
        <v>850</v>
      </c>
      <c r="N514" s="81">
        <f t="shared" si="258"/>
        <v>196</v>
      </c>
      <c r="O514" s="81">
        <f t="shared" si="258"/>
        <v>850</v>
      </c>
      <c r="P514" s="81">
        <f t="shared" si="258"/>
        <v>0</v>
      </c>
      <c r="Q514" s="81">
        <f t="shared" si="258"/>
        <v>850</v>
      </c>
      <c r="R514" s="81">
        <f t="shared" si="258"/>
        <v>0</v>
      </c>
    </row>
    <row r="515" spans="1:18" ht="18.75">
      <c r="A515" s="111" t="s">
        <v>156</v>
      </c>
      <c r="B515" s="113">
        <v>546</v>
      </c>
      <c r="C515" s="112" t="s">
        <v>121</v>
      </c>
      <c r="D515" s="112" t="s">
        <v>113</v>
      </c>
      <c r="E515" s="113"/>
      <c r="F515" s="112"/>
      <c r="G515" s="81">
        <f aca="true" t="shared" si="259" ref="G515:R515">G520+G516</f>
        <v>300</v>
      </c>
      <c r="H515" s="81">
        <f t="shared" si="259"/>
        <v>0</v>
      </c>
      <c r="I515" s="81">
        <f t="shared" si="259"/>
        <v>300</v>
      </c>
      <c r="J515" s="81">
        <f t="shared" si="259"/>
        <v>0</v>
      </c>
      <c r="K515" s="81">
        <f t="shared" si="259"/>
        <v>800</v>
      </c>
      <c r="L515" s="81">
        <f t="shared" si="259"/>
        <v>0</v>
      </c>
      <c r="M515" s="81">
        <f t="shared" si="259"/>
        <v>800</v>
      </c>
      <c r="N515" s="81">
        <f t="shared" si="259"/>
        <v>0</v>
      </c>
      <c r="O515" s="81">
        <f t="shared" si="259"/>
        <v>800</v>
      </c>
      <c r="P515" s="81">
        <f t="shared" si="259"/>
        <v>0</v>
      </c>
      <c r="Q515" s="81">
        <f t="shared" si="259"/>
        <v>800</v>
      </c>
      <c r="R515" s="81">
        <f t="shared" si="259"/>
        <v>0</v>
      </c>
    </row>
    <row r="516" spans="1:18" ht="45.75" customHeight="1">
      <c r="A516" s="111" t="s">
        <v>468</v>
      </c>
      <c r="B516" s="113">
        <v>546</v>
      </c>
      <c r="C516" s="112" t="s">
        <v>121</v>
      </c>
      <c r="D516" s="112" t="s">
        <v>113</v>
      </c>
      <c r="E516" s="112" t="s">
        <v>258</v>
      </c>
      <c r="F516" s="112"/>
      <c r="G516" s="81">
        <f>G517</f>
        <v>0</v>
      </c>
      <c r="H516" s="81">
        <f aca="true" t="shared" si="260" ref="G516:H518">H517</f>
        <v>0</v>
      </c>
      <c r="I516" s="81">
        <f aca="true" t="shared" si="261" ref="I516:R518">I517</f>
        <v>0</v>
      </c>
      <c r="J516" s="81">
        <f t="shared" si="261"/>
        <v>0</v>
      </c>
      <c r="K516" s="81">
        <f t="shared" si="261"/>
        <v>500</v>
      </c>
      <c r="L516" s="81">
        <f t="shared" si="261"/>
        <v>0</v>
      </c>
      <c r="M516" s="81">
        <f t="shared" si="261"/>
        <v>500</v>
      </c>
      <c r="N516" s="81">
        <f t="shared" si="261"/>
        <v>0</v>
      </c>
      <c r="O516" s="81">
        <f t="shared" si="261"/>
        <v>500</v>
      </c>
      <c r="P516" s="81">
        <f t="shared" si="261"/>
        <v>0</v>
      </c>
      <c r="Q516" s="81">
        <f t="shared" si="261"/>
        <v>500</v>
      </c>
      <c r="R516" s="81">
        <f t="shared" si="261"/>
        <v>0</v>
      </c>
    </row>
    <row r="517" spans="1:18" ht="33" customHeight="1">
      <c r="A517" s="111" t="s">
        <v>511</v>
      </c>
      <c r="B517" s="113">
        <v>546</v>
      </c>
      <c r="C517" s="112" t="s">
        <v>121</v>
      </c>
      <c r="D517" s="112" t="s">
        <v>113</v>
      </c>
      <c r="E517" s="112" t="s">
        <v>27</v>
      </c>
      <c r="F517" s="112"/>
      <c r="G517" s="81">
        <f>G518</f>
        <v>0</v>
      </c>
      <c r="H517" s="81">
        <f t="shared" si="260"/>
        <v>0</v>
      </c>
      <c r="I517" s="81">
        <f t="shared" si="261"/>
        <v>0</v>
      </c>
      <c r="J517" s="81">
        <f t="shared" si="261"/>
        <v>0</v>
      </c>
      <c r="K517" s="81">
        <f t="shared" si="261"/>
        <v>500</v>
      </c>
      <c r="L517" s="81">
        <f t="shared" si="261"/>
        <v>0</v>
      </c>
      <c r="M517" s="81">
        <f t="shared" si="261"/>
        <v>500</v>
      </c>
      <c r="N517" s="81">
        <f t="shared" si="261"/>
        <v>0</v>
      </c>
      <c r="O517" s="81">
        <f t="shared" si="261"/>
        <v>500</v>
      </c>
      <c r="P517" s="81">
        <f t="shared" si="261"/>
        <v>0</v>
      </c>
      <c r="Q517" s="81">
        <f t="shared" si="261"/>
        <v>500</v>
      </c>
      <c r="R517" s="81">
        <f t="shared" si="261"/>
        <v>0</v>
      </c>
    </row>
    <row r="518" spans="1:18" ht="25.5" customHeight="1">
      <c r="A518" s="111" t="s">
        <v>216</v>
      </c>
      <c r="B518" s="113">
        <v>546</v>
      </c>
      <c r="C518" s="112" t="s">
        <v>121</v>
      </c>
      <c r="D518" s="112" t="s">
        <v>113</v>
      </c>
      <c r="E518" s="112" t="s">
        <v>28</v>
      </c>
      <c r="F518" s="112"/>
      <c r="G518" s="81">
        <f t="shared" si="260"/>
        <v>0</v>
      </c>
      <c r="H518" s="81">
        <f t="shared" si="260"/>
        <v>0</v>
      </c>
      <c r="I518" s="81">
        <f t="shared" si="261"/>
        <v>0</v>
      </c>
      <c r="J518" s="81">
        <f t="shared" si="261"/>
        <v>0</v>
      </c>
      <c r="K518" s="81">
        <f t="shared" si="261"/>
        <v>500</v>
      </c>
      <c r="L518" s="81">
        <f t="shared" si="261"/>
        <v>0</v>
      </c>
      <c r="M518" s="81">
        <f t="shared" si="261"/>
        <v>500</v>
      </c>
      <c r="N518" s="81">
        <f t="shared" si="261"/>
        <v>0</v>
      </c>
      <c r="O518" s="81">
        <f t="shared" si="261"/>
        <v>500</v>
      </c>
      <c r="P518" s="81">
        <f t="shared" si="261"/>
        <v>0</v>
      </c>
      <c r="Q518" s="81">
        <f t="shared" si="261"/>
        <v>500</v>
      </c>
      <c r="R518" s="81">
        <f t="shared" si="261"/>
        <v>0</v>
      </c>
    </row>
    <row r="519" spans="1:18" ht="18.75">
      <c r="A519" s="111" t="s">
        <v>331</v>
      </c>
      <c r="B519" s="113">
        <v>546</v>
      </c>
      <c r="C519" s="112" t="s">
        <v>121</v>
      </c>
      <c r="D519" s="112" t="s">
        <v>113</v>
      </c>
      <c r="E519" s="112" t="s">
        <v>28</v>
      </c>
      <c r="F519" s="112" t="s">
        <v>173</v>
      </c>
      <c r="G519" s="81">
        <f>H519+I519+J519</f>
        <v>0</v>
      </c>
      <c r="H519" s="81"/>
      <c r="I519" s="81">
        <v>0</v>
      </c>
      <c r="J519" s="81"/>
      <c r="K519" s="81">
        <f>L519+M519+N519</f>
        <v>500</v>
      </c>
      <c r="L519" s="81"/>
      <c r="M519" s="81">
        <v>500</v>
      </c>
      <c r="N519" s="81"/>
      <c r="O519" s="81">
        <f>P519+Q519+R519</f>
        <v>500</v>
      </c>
      <c r="P519" s="81"/>
      <c r="Q519" s="81">
        <v>500</v>
      </c>
      <c r="R519" s="81"/>
    </row>
    <row r="520" spans="1:18" ht="18.75">
      <c r="A520" s="111" t="s">
        <v>156</v>
      </c>
      <c r="B520" s="113">
        <v>546</v>
      </c>
      <c r="C520" s="112" t="s">
        <v>121</v>
      </c>
      <c r="D520" s="112" t="s">
        <v>113</v>
      </c>
      <c r="E520" s="113" t="s">
        <v>33</v>
      </c>
      <c r="F520" s="112"/>
      <c r="G520" s="81">
        <f>G521</f>
        <v>300</v>
      </c>
      <c r="H520" s="81">
        <f aca="true" t="shared" si="262" ref="H520:R521">H521</f>
        <v>0</v>
      </c>
      <c r="I520" s="81">
        <f t="shared" si="262"/>
        <v>300</v>
      </c>
      <c r="J520" s="81">
        <f t="shared" si="262"/>
        <v>0</v>
      </c>
      <c r="K520" s="81">
        <f t="shared" si="262"/>
        <v>300</v>
      </c>
      <c r="L520" s="81">
        <f t="shared" si="262"/>
        <v>0</v>
      </c>
      <c r="M520" s="81">
        <f t="shared" si="262"/>
        <v>300</v>
      </c>
      <c r="N520" s="81">
        <f t="shared" si="262"/>
        <v>0</v>
      </c>
      <c r="O520" s="81">
        <f t="shared" si="262"/>
        <v>300</v>
      </c>
      <c r="P520" s="81">
        <f t="shared" si="262"/>
        <v>0</v>
      </c>
      <c r="Q520" s="81">
        <f t="shared" si="262"/>
        <v>300</v>
      </c>
      <c r="R520" s="81">
        <f t="shared" si="262"/>
        <v>0</v>
      </c>
    </row>
    <row r="521" spans="1:18" ht="22.5" customHeight="1">
      <c r="A521" s="111" t="s">
        <v>287</v>
      </c>
      <c r="B521" s="113">
        <v>546</v>
      </c>
      <c r="C521" s="112" t="s">
        <v>121</v>
      </c>
      <c r="D521" s="112" t="s">
        <v>113</v>
      </c>
      <c r="E521" s="113" t="s">
        <v>34</v>
      </c>
      <c r="F521" s="112"/>
      <c r="G521" s="81">
        <f>G522</f>
        <v>300</v>
      </c>
      <c r="H521" s="81">
        <f t="shared" si="262"/>
        <v>0</v>
      </c>
      <c r="I521" s="81">
        <f t="shared" si="262"/>
        <v>300</v>
      </c>
      <c r="J521" s="81">
        <f t="shared" si="262"/>
        <v>0</v>
      </c>
      <c r="K521" s="81">
        <f t="shared" si="262"/>
        <v>300</v>
      </c>
      <c r="L521" s="81">
        <f t="shared" si="262"/>
        <v>0</v>
      </c>
      <c r="M521" s="81">
        <f t="shared" si="262"/>
        <v>300</v>
      </c>
      <c r="N521" s="81">
        <f t="shared" si="262"/>
        <v>0</v>
      </c>
      <c r="O521" s="81">
        <f t="shared" si="262"/>
        <v>300</v>
      </c>
      <c r="P521" s="81">
        <f t="shared" si="262"/>
        <v>0</v>
      </c>
      <c r="Q521" s="81">
        <f t="shared" si="262"/>
        <v>300</v>
      </c>
      <c r="R521" s="81">
        <f t="shared" si="262"/>
        <v>0</v>
      </c>
    </row>
    <row r="522" spans="1:18" ht="43.5" customHeight="1">
      <c r="A522" s="111" t="s">
        <v>87</v>
      </c>
      <c r="B522" s="113">
        <v>546</v>
      </c>
      <c r="C522" s="112" t="s">
        <v>121</v>
      </c>
      <c r="D522" s="112" t="s">
        <v>113</v>
      </c>
      <c r="E522" s="113" t="s">
        <v>34</v>
      </c>
      <c r="F522" s="112" t="s">
        <v>168</v>
      </c>
      <c r="G522" s="81">
        <f>H522+I522+J522</f>
        <v>300</v>
      </c>
      <c r="H522" s="81"/>
      <c r="I522" s="81">
        <v>300</v>
      </c>
      <c r="J522" s="81"/>
      <c r="K522" s="81">
        <f>L522+M522+N522</f>
        <v>300</v>
      </c>
      <c r="L522" s="81"/>
      <c r="M522" s="81">
        <v>300</v>
      </c>
      <c r="N522" s="81"/>
      <c r="O522" s="81">
        <f>P522+Q522+R522</f>
        <v>300</v>
      </c>
      <c r="P522" s="85"/>
      <c r="Q522" s="85">
        <v>300</v>
      </c>
      <c r="R522" s="85"/>
    </row>
    <row r="523" spans="1:18" ht="18.75">
      <c r="A523" s="111" t="s">
        <v>147</v>
      </c>
      <c r="B523" s="113">
        <v>546</v>
      </c>
      <c r="C523" s="112" t="s">
        <v>121</v>
      </c>
      <c r="D523" s="112" t="s">
        <v>117</v>
      </c>
      <c r="E523" s="113"/>
      <c r="F523" s="112"/>
      <c r="G523" s="81">
        <f aca="true" t="shared" si="263" ref="G523:R523">G524+G533</f>
        <v>1787.5</v>
      </c>
      <c r="H523" s="81">
        <f t="shared" si="263"/>
        <v>0</v>
      </c>
      <c r="I523" s="81">
        <f t="shared" si="263"/>
        <v>1787.5</v>
      </c>
      <c r="J523" s="81">
        <f t="shared" si="263"/>
        <v>0</v>
      </c>
      <c r="K523" s="81">
        <f t="shared" si="263"/>
        <v>50</v>
      </c>
      <c r="L523" s="81">
        <f t="shared" si="263"/>
        <v>0</v>
      </c>
      <c r="M523" s="81">
        <f t="shared" si="263"/>
        <v>50</v>
      </c>
      <c r="N523" s="81">
        <f t="shared" si="263"/>
        <v>0</v>
      </c>
      <c r="O523" s="81">
        <f t="shared" si="263"/>
        <v>50</v>
      </c>
      <c r="P523" s="81">
        <f t="shared" si="263"/>
        <v>0</v>
      </c>
      <c r="Q523" s="81">
        <f t="shared" si="263"/>
        <v>50</v>
      </c>
      <c r="R523" s="81">
        <f t="shared" si="263"/>
        <v>0</v>
      </c>
    </row>
    <row r="524" spans="1:18" ht="45.75" customHeight="1">
      <c r="A524" s="111" t="s">
        <v>431</v>
      </c>
      <c r="B524" s="113">
        <v>546</v>
      </c>
      <c r="C524" s="112" t="s">
        <v>121</v>
      </c>
      <c r="D524" s="112" t="s">
        <v>117</v>
      </c>
      <c r="E524" s="112" t="s">
        <v>235</v>
      </c>
      <c r="F524" s="112"/>
      <c r="G524" s="81">
        <f aca="true" t="shared" si="264" ref="G524:R524">G525+G529</f>
        <v>1737.5</v>
      </c>
      <c r="H524" s="81">
        <f t="shared" si="264"/>
        <v>0</v>
      </c>
      <c r="I524" s="81">
        <f t="shared" si="264"/>
        <v>1737.5</v>
      </c>
      <c r="J524" s="81">
        <f t="shared" si="264"/>
        <v>0</v>
      </c>
      <c r="K524" s="81">
        <f t="shared" si="264"/>
        <v>0</v>
      </c>
      <c r="L524" s="81">
        <f t="shared" si="264"/>
        <v>0</v>
      </c>
      <c r="M524" s="81">
        <f t="shared" si="264"/>
        <v>0</v>
      </c>
      <c r="N524" s="81">
        <f t="shared" si="264"/>
        <v>0</v>
      </c>
      <c r="O524" s="81">
        <f t="shared" si="264"/>
        <v>0</v>
      </c>
      <c r="P524" s="81">
        <f t="shared" si="264"/>
        <v>0</v>
      </c>
      <c r="Q524" s="81">
        <f t="shared" si="264"/>
        <v>0</v>
      </c>
      <c r="R524" s="81">
        <f t="shared" si="264"/>
        <v>0</v>
      </c>
    </row>
    <row r="525" spans="1:18" ht="45.75" customHeight="1">
      <c r="A525" s="111" t="s">
        <v>432</v>
      </c>
      <c r="B525" s="113">
        <v>546</v>
      </c>
      <c r="C525" s="112" t="s">
        <v>121</v>
      </c>
      <c r="D525" s="112" t="s">
        <v>117</v>
      </c>
      <c r="E525" s="112" t="s">
        <v>236</v>
      </c>
      <c r="F525" s="112"/>
      <c r="G525" s="81">
        <f>G526</f>
        <v>435</v>
      </c>
      <c r="H525" s="81">
        <f aca="true" t="shared" si="265" ref="H525:R525">H526</f>
        <v>0</v>
      </c>
      <c r="I525" s="81">
        <f t="shared" si="265"/>
        <v>435</v>
      </c>
      <c r="J525" s="81">
        <f t="shared" si="265"/>
        <v>0</v>
      </c>
      <c r="K525" s="81">
        <f t="shared" si="265"/>
        <v>0</v>
      </c>
      <c r="L525" s="81">
        <f t="shared" si="265"/>
        <v>0</v>
      </c>
      <c r="M525" s="81">
        <f t="shared" si="265"/>
        <v>0</v>
      </c>
      <c r="N525" s="81">
        <f t="shared" si="265"/>
        <v>0</v>
      </c>
      <c r="O525" s="81">
        <f t="shared" si="265"/>
        <v>0</v>
      </c>
      <c r="P525" s="81">
        <f t="shared" si="265"/>
        <v>0</v>
      </c>
      <c r="Q525" s="81">
        <f t="shared" si="265"/>
        <v>0</v>
      </c>
      <c r="R525" s="81">
        <f t="shared" si="265"/>
        <v>0</v>
      </c>
    </row>
    <row r="526" spans="1:18" ht="45.75" customHeight="1">
      <c r="A526" s="111" t="s">
        <v>433</v>
      </c>
      <c r="B526" s="113">
        <v>546</v>
      </c>
      <c r="C526" s="112" t="s">
        <v>121</v>
      </c>
      <c r="D526" s="112" t="s">
        <v>117</v>
      </c>
      <c r="E526" s="112" t="s">
        <v>55</v>
      </c>
      <c r="F526" s="112"/>
      <c r="G526" s="81">
        <f>G527</f>
        <v>435</v>
      </c>
      <c r="H526" s="81">
        <f aca="true" t="shared" si="266" ref="H526:R526">H527</f>
        <v>0</v>
      </c>
      <c r="I526" s="81">
        <f t="shared" si="266"/>
        <v>435</v>
      </c>
      <c r="J526" s="81">
        <f t="shared" si="266"/>
        <v>0</v>
      </c>
      <c r="K526" s="81">
        <f t="shared" si="266"/>
        <v>0</v>
      </c>
      <c r="L526" s="81">
        <f t="shared" si="266"/>
        <v>0</v>
      </c>
      <c r="M526" s="81">
        <f t="shared" si="266"/>
        <v>0</v>
      </c>
      <c r="N526" s="81">
        <f t="shared" si="266"/>
        <v>0</v>
      </c>
      <c r="O526" s="81">
        <f t="shared" si="266"/>
        <v>0</v>
      </c>
      <c r="P526" s="81">
        <f t="shared" si="266"/>
        <v>0</v>
      </c>
      <c r="Q526" s="81">
        <f t="shared" si="266"/>
        <v>0</v>
      </c>
      <c r="R526" s="81">
        <f t="shared" si="266"/>
        <v>0</v>
      </c>
    </row>
    <row r="527" spans="1:18" ht="23.25" customHeight="1">
      <c r="A527" s="111" t="s">
        <v>575</v>
      </c>
      <c r="B527" s="113">
        <v>546</v>
      </c>
      <c r="C527" s="112" t="s">
        <v>121</v>
      </c>
      <c r="D527" s="112" t="s">
        <v>117</v>
      </c>
      <c r="E527" s="112" t="s">
        <v>578</v>
      </c>
      <c r="F527" s="112"/>
      <c r="G527" s="81">
        <f>G528</f>
        <v>435</v>
      </c>
      <c r="H527" s="81">
        <f aca="true" t="shared" si="267" ref="H527:R527">H528</f>
        <v>0</v>
      </c>
      <c r="I527" s="81">
        <f t="shared" si="267"/>
        <v>435</v>
      </c>
      <c r="J527" s="81">
        <f t="shared" si="267"/>
        <v>0</v>
      </c>
      <c r="K527" s="81">
        <f t="shared" si="267"/>
        <v>0</v>
      </c>
      <c r="L527" s="81">
        <f t="shared" si="267"/>
        <v>0</v>
      </c>
      <c r="M527" s="81">
        <f t="shared" si="267"/>
        <v>0</v>
      </c>
      <c r="N527" s="81">
        <f t="shared" si="267"/>
        <v>0</v>
      </c>
      <c r="O527" s="81">
        <f t="shared" si="267"/>
        <v>0</v>
      </c>
      <c r="P527" s="81">
        <f t="shared" si="267"/>
        <v>0</v>
      </c>
      <c r="Q527" s="81">
        <f t="shared" si="267"/>
        <v>0</v>
      </c>
      <c r="R527" s="81">
        <f t="shared" si="267"/>
        <v>0</v>
      </c>
    </row>
    <row r="528" spans="1:18" ht="40.5" customHeight="1">
      <c r="A528" s="111" t="s">
        <v>87</v>
      </c>
      <c r="B528" s="113">
        <v>546</v>
      </c>
      <c r="C528" s="112" t="s">
        <v>121</v>
      </c>
      <c r="D528" s="112" t="s">
        <v>117</v>
      </c>
      <c r="E528" s="112" t="s">
        <v>578</v>
      </c>
      <c r="F528" s="112" t="s">
        <v>168</v>
      </c>
      <c r="G528" s="81">
        <f>H528+I528+J528</f>
        <v>435</v>
      </c>
      <c r="H528" s="81"/>
      <c r="I528" s="81">
        <v>435</v>
      </c>
      <c r="J528" s="81">
        <v>0</v>
      </c>
      <c r="K528" s="81">
        <f>L528+M528+N528</f>
        <v>0</v>
      </c>
      <c r="L528" s="81"/>
      <c r="M528" s="81"/>
      <c r="N528" s="81"/>
      <c r="O528" s="81">
        <f>P528+Q528+R528</f>
        <v>0</v>
      </c>
      <c r="P528" s="81"/>
      <c r="Q528" s="81"/>
      <c r="R528" s="81"/>
    </row>
    <row r="529" spans="1:18" ht="47.25" customHeight="1">
      <c r="A529" s="111" t="s">
        <v>434</v>
      </c>
      <c r="B529" s="113">
        <v>546</v>
      </c>
      <c r="C529" s="112" t="s">
        <v>121</v>
      </c>
      <c r="D529" s="112" t="s">
        <v>117</v>
      </c>
      <c r="E529" s="112" t="s">
        <v>12</v>
      </c>
      <c r="F529" s="112"/>
      <c r="G529" s="81">
        <f>G530</f>
        <v>1302.5</v>
      </c>
      <c r="H529" s="81">
        <f aca="true" t="shared" si="268" ref="H529:R530">H530</f>
        <v>0</v>
      </c>
      <c r="I529" s="81">
        <f t="shared" si="268"/>
        <v>1302.5</v>
      </c>
      <c r="J529" s="81">
        <f t="shared" si="268"/>
        <v>0</v>
      </c>
      <c r="K529" s="81">
        <f t="shared" si="268"/>
        <v>0</v>
      </c>
      <c r="L529" s="81">
        <f t="shared" si="268"/>
        <v>0</v>
      </c>
      <c r="M529" s="81">
        <f t="shared" si="268"/>
        <v>0</v>
      </c>
      <c r="N529" s="81">
        <f t="shared" si="268"/>
        <v>0</v>
      </c>
      <c r="O529" s="81">
        <f t="shared" si="268"/>
        <v>0</v>
      </c>
      <c r="P529" s="81">
        <f t="shared" si="268"/>
        <v>0</v>
      </c>
      <c r="Q529" s="81">
        <f t="shared" si="268"/>
        <v>0</v>
      </c>
      <c r="R529" s="81">
        <f t="shared" si="268"/>
        <v>0</v>
      </c>
    </row>
    <row r="530" spans="1:18" ht="24.75" customHeight="1">
      <c r="A530" s="111" t="s">
        <v>81</v>
      </c>
      <c r="B530" s="113">
        <v>546</v>
      </c>
      <c r="C530" s="112" t="s">
        <v>121</v>
      </c>
      <c r="D530" s="112" t="s">
        <v>117</v>
      </c>
      <c r="E530" s="112" t="s">
        <v>80</v>
      </c>
      <c r="F530" s="112"/>
      <c r="G530" s="81">
        <f>G531</f>
        <v>1302.5</v>
      </c>
      <c r="H530" s="81">
        <f t="shared" si="268"/>
        <v>0</v>
      </c>
      <c r="I530" s="81">
        <f t="shared" si="268"/>
        <v>1302.5</v>
      </c>
      <c r="J530" s="81">
        <f t="shared" si="268"/>
        <v>0</v>
      </c>
      <c r="K530" s="81">
        <f t="shared" si="268"/>
        <v>0</v>
      </c>
      <c r="L530" s="81">
        <f t="shared" si="268"/>
        <v>0</v>
      </c>
      <c r="M530" s="81">
        <f t="shared" si="268"/>
        <v>0</v>
      </c>
      <c r="N530" s="81">
        <f t="shared" si="268"/>
        <v>0</v>
      </c>
      <c r="O530" s="81">
        <f t="shared" si="268"/>
        <v>0</v>
      </c>
      <c r="P530" s="81">
        <f t="shared" si="268"/>
        <v>0</v>
      </c>
      <c r="Q530" s="81">
        <f t="shared" si="268"/>
        <v>0</v>
      </c>
      <c r="R530" s="81">
        <f t="shared" si="268"/>
        <v>0</v>
      </c>
    </row>
    <row r="531" spans="1:18" ht="18.75">
      <c r="A531" s="111" t="s">
        <v>575</v>
      </c>
      <c r="B531" s="113">
        <v>546</v>
      </c>
      <c r="C531" s="112" t="s">
        <v>121</v>
      </c>
      <c r="D531" s="112" t="s">
        <v>117</v>
      </c>
      <c r="E531" s="112" t="s">
        <v>574</v>
      </c>
      <c r="F531" s="112"/>
      <c r="G531" s="81">
        <f>G532</f>
        <v>1302.5</v>
      </c>
      <c r="H531" s="81">
        <f aca="true" t="shared" si="269" ref="H531:R531">H532</f>
        <v>0</v>
      </c>
      <c r="I531" s="81">
        <f t="shared" si="269"/>
        <v>1302.5</v>
      </c>
      <c r="J531" s="81">
        <f t="shared" si="269"/>
        <v>0</v>
      </c>
      <c r="K531" s="81">
        <f t="shared" si="269"/>
        <v>0</v>
      </c>
      <c r="L531" s="81">
        <f t="shared" si="269"/>
        <v>0</v>
      </c>
      <c r="M531" s="81">
        <f t="shared" si="269"/>
        <v>0</v>
      </c>
      <c r="N531" s="81">
        <f t="shared" si="269"/>
        <v>0</v>
      </c>
      <c r="O531" s="81">
        <f t="shared" si="269"/>
        <v>0</v>
      </c>
      <c r="P531" s="81">
        <f t="shared" si="269"/>
        <v>0</v>
      </c>
      <c r="Q531" s="81">
        <f t="shared" si="269"/>
        <v>0</v>
      </c>
      <c r="R531" s="81">
        <f t="shared" si="269"/>
        <v>0</v>
      </c>
    </row>
    <row r="532" spans="1:18" ht="42" customHeight="1">
      <c r="A532" s="111" t="s">
        <v>87</v>
      </c>
      <c r="B532" s="113">
        <v>546</v>
      </c>
      <c r="C532" s="112" t="s">
        <v>121</v>
      </c>
      <c r="D532" s="112" t="s">
        <v>117</v>
      </c>
      <c r="E532" s="112" t="s">
        <v>574</v>
      </c>
      <c r="F532" s="112" t="s">
        <v>168</v>
      </c>
      <c r="G532" s="81">
        <f>H532+I532+J532</f>
        <v>1302.5</v>
      </c>
      <c r="H532" s="81"/>
      <c r="I532" s="81">
        <v>1302.5</v>
      </c>
      <c r="J532" s="81">
        <v>0</v>
      </c>
      <c r="K532" s="81">
        <f>L532+M532+N532</f>
        <v>0</v>
      </c>
      <c r="L532" s="81"/>
      <c r="M532" s="81"/>
      <c r="N532" s="81"/>
      <c r="O532" s="81">
        <f>P532+Q532+R532</f>
        <v>0</v>
      </c>
      <c r="P532" s="81"/>
      <c r="Q532" s="81"/>
      <c r="R532" s="81"/>
    </row>
    <row r="533" spans="1:18" ht="22.5" customHeight="1">
      <c r="A533" s="111" t="s">
        <v>156</v>
      </c>
      <c r="B533" s="113">
        <v>546</v>
      </c>
      <c r="C533" s="112" t="s">
        <v>121</v>
      </c>
      <c r="D533" s="112" t="s">
        <v>117</v>
      </c>
      <c r="E533" s="113" t="s">
        <v>33</v>
      </c>
      <c r="F533" s="112"/>
      <c r="G533" s="81">
        <f>G534</f>
        <v>50</v>
      </c>
      <c r="H533" s="81">
        <f aca="true" t="shared" si="270" ref="H533:R534">H534</f>
        <v>0</v>
      </c>
      <c r="I533" s="81">
        <f t="shared" si="270"/>
        <v>50</v>
      </c>
      <c r="J533" s="81">
        <f t="shared" si="270"/>
        <v>0</v>
      </c>
      <c r="K533" s="81">
        <f t="shared" si="270"/>
        <v>50</v>
      </c>
      <c r="L533" s="81">
        <f t="shared" si="270"/>
        <v>0</v>
      </c>
      <c r="M533" s="81">
        <f t="shared" si="270"/>
        <v>50</v>
      </c>
      <c r="N533" s="81">
        <f t="shared" si="270"/>
        <v>0</v>
      </c>
      <c r="O533" s="81">
        <f t="shared" si="270"/>
        <v>50</v>
      </c>
      <c r="P533" s="81">
        <f t="shared" si="270"/>
        <v>0</v>
      </c>
      <c r="Q533" s="81">
        <f t="shared" si="270"/>
        <v>50</v>
      </c>
      <c r="R533" s="81">
        <f t="shared" si="270"/>
        <v>0</v>
      </c>
    </row>
    <row r="534" spans="1:18" ht="24.75" customHeight="1">
      <c r="A534" s="111" t="s">
        <v>287</v>
      </c>
      <c r="B534" s="113">
        <v>546</v>
      </c>
      <c r="C534" s="112" t="s">
        <v>121</v>
      </c>
      <c r="D534" s="112" t="s">
        <v>117</v>
      </c>
      <c r="E534" s="113" t="s">
        <v>321</v>
      </c>
      <c r="F534" s="112"/>
      <c r="G534" s="81">
        <f>G535</f>
        <v>50</v>
      </c>
      <c r="H534" s="81">
        <f t="shared" si="270"/>
        <v>0</v>
      </c>
      <c r="I534" s="81">
        <f t="shared" si="270"/>
        <v>50</v>
      </c>
      <c r="J534" s="81">
        <f t="shared" si="270"/>
        <v>0</v>
      </c>
      <c r="K534" s="81">
        <f t="shared" si="270"/>
        <v>50</v>
      </c>
      <c r="L534" s="81">
        <f t="shared" si="270"/>
        <v>0</v>
      </c>
      <c r="M534" s="81">
        <f t="shared" si="270"/>
        <v>50</v>
      </c>
      <c r="N534" s="81">
        <f t="shared" si="270"/>
        <v>0</v>
      </c>
      <c r="O534" s="81">
        <f t="shared" si="270"/>
        <v>50</v>
      </c>
      <c r="P534" s="81">
        <f t="shared" si="270"/>
        <v>0</v>
      </c>
      <c r="Q534" s="81">
        <f t="shared" si="270"/>
        <v>50</v>
      </c>
      <c r="R534" s="81">
        <f t="shared" si="270"/>
        <v>0</v>
      </c>
    </row>
    <row r="535" spans="1:18" ht="45.75" customHeight="1">
      <c r="A535" s="111" t="s">
        <v>87</v>
      </c>
      <c r="B535" s="113">
        <v>546</v>
      </c>
      <c r="C535" s="112" t="s">
        <v>121</v>
      </c>
      <c r="D535" s="112" t="s">
        <v>117</v>
      </c>
      <c r="E535" s="113" t="s">
        <v>34</v>
      </c>
      <c r="F535" s="112" t="s">
        <v>168</v>
      </c>
      <c r="G535" s="81">
        <f>H535+I535+J535</f>
        <v>50</v>
      </c>
      <c r="H535" s="81"/>
      <c r="I535" s="81">
        <v>50</v>
      </c>
      <c r="J535" s="81"/>
      <c r="K535" s="81">
        <f>L535+M535+N535</f>
        <v>50</v>
      </c>
      <c r="L535" s="81"/>
      <c r="M535" s="81">
        <v>50</v>
      </c>
      <c r="N535" s="81"/>
      <c r="O535" s="81">
        <f>P535+Q535+R535</f>
        <v>50</v>
      </c>
      <c r="P535" s="81"/>
      <c r="Q535" s="81">
        <v>50</v>
      </c>
      <c r="R535" s="81"/>
    </row>
    <row r="536" spans="1:18" ht="25.5" customHeight="1">
      <c r="A536" s="111" t="s">
        <v>390</v>
      </c>
      <c r="B536" s="113">
        <v>546</v>
      </c>
      <c r="C536" s="112" t="s">
        <v>121</v>
      </c>
      <c r="D536" s="112" t="s">
        <v>116</v>
      </c>
      <c r="E536" s="113"/>
      <c r="F536" s="112"/>
      <c r="G536" s="81">
        <f>G537</f>
        <v>3968.6</v>
      </c>
      <c r="H536" s="81">
        <f aca="true" t="shared" si="271" ref="H536:R537">H537</f>
        <v>3571.8</v>
      </c>
      <c r="I536" s="81">
        <f t="shared" si="271"/>
        <v>0</v>
      </c>
      <c r="J536" s="81">
        <f t="shared" si="271"/>
        <v>396.79999999999995</v>
      </c>
      <c r="K536" s="81">
        <f t="shared" si="271"/>
        <v>1935.5</v>
      </c>
      <c r="L536" s="81">
        <f t="shared" si="271"/>
        <v>1739.5</v>
      </c>
      <c r="M536" s="81">
        <f t="shared" si="271"/>
        <v>0</v>
      </c>
      <c r="N536" s="81">
        <f t="shared" si="271"/>
        <v>196</v>
      </c>
      <c r="O536" s="81">
        <f t="shared" si="271"/>
        <v>0</v>
      </c>
      <c r="P536" s="81">
        <f t="shared" si="271"/>
        <v>0</v>
      </c>
      <c r="Q536" s="81">
        <f t="shared" si="271"/>
        <v>0</v>
      </c>
      <c r="R536" s="81">
        <f t="shared" si="271"/>
        <v>0</v>
      </c>
    </row>
    <row r="537" spans="1:18" ht="46.5" customHeight="1">
      <c r="A537" s="111" t="s">
        <v>625</v>
      </c>
      <c r="B537" s="113">
        <v>546</v>
      </c>
      <c r="C537" s="112" t="s">
        <v>121</v>
      </c>
      <c r="D537" s="112" t="s">
        <v>116</v>
      </c>
      <c r="E537" s="113" t="s">
        <v>391</v>
      </c>
      <c r="F537" s="112"/>
      <c r="G537" s="81">
        <f>G538</f>
        <v>3968.6</v>
      </c>
      <c r="H537" s="81">
        <f t="shared" si="271"/>
        <v>3571.8</v>
      </c>
      <c r="I537" s="81">
        <f t="shared" si="271"/>
        <v>0</v>
      </c>
      <c r="J537" s="81">
        <f t="shared" si="271"/>
        <v>396.79999999999995</v>
      </c>
      <c r="K537" s="81">
        <f t="shared" si="271"/>
        <v>1935.5</v>
      </c>
      <c r="L537" s="81">
        <f t="shared" si="271"/>
        <v>1739.5</v>
      </c>
      <c r="M537" s="81">
        <f t="shared" si="271"/>
        <v>0</v>
      </c>
      <c r="N537" s="81">
        <f t="shared" si="271"/>
        <v>196</v>
      </c>
      <c r="O537" s="81">
        <f t="shared" si="271"/>
        <v>0</v>
      </c>
      <c r="P537" s="81">
        <f t="shared" si="271"/>
        <v>0</v>
      </c>
      <c r="Q537" s="81">
        <f t="shared" si="271"/>
        <v>0</v>
      </c>
      <c r="R537" s="81">
        <f t="shared" si="271"/>
        <v>0</v>
      </c>
    </row>
    <row r="538" spans="1:18" ht="43.5" customHeight="1">
      <c r="A538" s="133" t="s">
        <v>474</v>
      </c>
      <c r="B538" s="113">
        <v>546</v>
      </c>
      <c r="C538" s="112" t="s">
        <v>121</v>
      </c>
      <c r="D538" s="112" t="s">
        <v>116</v>
      </c>
      <c r="E538" s="113" t="s">
        <v>393</v>
      </c>
      <c r="F538" s="112"/>
      <c r="G538" s="81">
        <f>G539+G541</f>
        <v>3968.6</v>
      </c>
      <c r="H538" s="81">
        <f aca="true" t="shared" si="272" ref="H538:R538">H539+H541</f>
        <v>3571.8</v>
      </c>
      <c r="I538" s="81">
        <f t="shared" si="272"/>
        <v>0</v>
      </c>
      <c r="J538" s="81">
        <f t="shared" si="272"/>
        <v>396.79999999999995</v>
      </c>
      <c r="K538" s="81">
        <f t="shared" si="272"/>
        <v>1935.5</v>
      </c>
      <c r="L538" s="81">
        <f t="shared" si="272"/>
        <v>1739.5</v>
      </c>
      <c r="M538" s="81">
        <f t="shared" si="272"/>
        <v>0</v>
      </c>
      <c r="N538" s="81">
        <f t="shared" si="272"/>
        <v>196</v>
      </c>
      <c r="O538" s="81">
        <f t="shared" si="272"/>
        <v>0</v>
      </c>
      <c r="P538" s="81">
        <f t="shared" si="272"/>
        <v>0</v>
      </c>
      <c r="Q538" s="81">
        <f t="shared" si="272"/>
        <v>0</v>
      </c>
      <c r="R538" s="81">
        <f t="shared" si="272"/>
        <v>0</v>
      </c>
    </row>
    <row r="539" spans="1:18" ht="27.75" customHeight="1">
      <c r="A539" s="111" t="s">
        <v>392</v>
      </c>
      <c r="B539" s="113">
        <v>546</v>
      </c>
      <c r="C539" s="112" t="s">
        <v>121</v>
      </c>
      <c r="D539" s="112" t="s">
        <v>116</v>
      </c>
      <c r="E539" s="113" t="s">
        <v>394</v>
      </c>
      <c r="F539" s="112"/>
      <c r="G539" s="81">
        <f>G540</f>
        <v>1802</v>
      </c>
      <c r="H539" s="81">
        <f aca="true" t="shared" si="273" ref="H539:R539">H540</f>
        <v>1621.8</v>
      </c>
      <c r="I539" s="81">
        <f t="shared" si="273"/>
        <v>0</v>
      </c>
      <c r="J539" s="81">
        <f t="shared" si="273"/>
        <v>180.2</v>
      </c>
      <c r="K539" s="81">
        <f t="shared" si="273"/>
        <v>1935.5</v>
      </c>
      <c r="L539" s="81">
        <f t="shared" si="273"/>
        <v>1739.5</v>
      </c>
      <c r="M539" s="81">
        <f t="shared" si="273"/>
        <v>0</v>
      </c>
      <c r="N539" s="81">
        <f t="shared" si="273"/>
        <v>196</v>
      </c>
      <c r="O539" s="81">
        <f t="shared" si="273"/>
        <v>0</v>
      </c>
      <c r="P539" s="81">
        <f t="shared" si="273"/>
        <v>0</v>
      </c>
      <c r="Q539" s="81">
        <f t="shared" si="273"/>
        <v>0</v>
      </c>
      <c r="R539" s="81">
        <f t="shared" si="273"/>
        <v>0</v>
      </c>
    </row>
    <row r="540" spans="1:18" ht="46.5" customHeight="1">
      <c r="A540" s="111" t="s">
        <v>87</v>
      </c>
      <c r="B540" s="113">
        <v>546</v>
      </c>
      <c r="C540" s="112" t="s">
        <v>121</v>
      </c>
      <c r="D540" s="112" t="s">
        <v>116</v>
      </c>
      <c r="E540" s="113" t="s">
        <v>394</v>
      </c>
      <c r="F540" s="112" t="s">
        <v>168</v>
      </c>
      <c r="G540" s="81">
        <f>H540+I540+J540</f>
        <v>1802</v>
      </c>
      <c r="H540" s="81">
        <f>546+1075.8</f>
        <v>1621.8</v>
      </c>
      <c r="I540" s="81"/>
      <c r="J540" s="81">
        <v>180.2</v>
      </c>
      <c r="K540" s="81">
        <f>L540+N540+M540</f>
        <v>1935.5</v>
      </c>
      <c r="L540" s="81">
        <f>551.1+1188.4</f>
        <v>1739.5</v>
      </c>
      <c r="M540" s="81"/>
      <c r="N540" s="81">
        <v>196</v>
      </c>
      <c r="O540" s="81">
        <f>P540+R540+Q540</f>
        <v>0</v>
      </c>
      <c r="P540" s="91"/>
      <c r="Q540" s="91"/>
      <c r="R540" s="91"/>
    </row>
    <row r="541" spans="1:18" ht="27" customHeight="1">
      <c r="A541" s="111" t="s">
        <v>628</v>
      </c>
      <c r="B541" s="113">
        <v>546</v>
      </c>
      <c r="C541" s="112" t="s">
        <v>121</v>
      </c>
      <c r="D541" s="112" t="s">
        <v>116</v>
      </c>
      <c r="E541" s="113" t="s">
        <v>629</v>
      </c>
      <c r="F541" s="112"/>
      <c r="G541" s="81">
        <f>G542</f>
        <v>2166.6</v>
      </c>
      <c r="H541" s="81">
        <f aca="true" t="shared" si="274" ref="H541:R541">H542</f>
        <v>1950</v>
      </c>
      <c r="I541" s="81">
        <f t="shared" si="274"/>
        <v>0</v>
      </c>
      <c r="J541" s="81">
        <f t="shared" si="274"/>
        <v>216.6</v>
      </c>
      <c r="K541" s="81">
        <f t="shared" si="274"/>
        <v>0</v>
      </c>
      <c r="L541" s="81">
        <f t="shared" si="274"/>
        <v>0</v>
      </c>
      <c r="M541" s="81">
        <f t="shared" si="274"/>
        <v>0</v>
      </c>
      <c r="N541" s="81">
        <f t="shared" si="274"/>
        <v>0</v>
      </c>
      <c r="O541" s="81">
        <f t="shared" si="274"/>
        <v>0</v>
      </c>
      <c r="P541" s="81">
        <f t="shared" si="274"/>
        <v>0</v>
      </c>
      <c r="Q541" s="81">
        <f t="shared" si="274"/>
        <v>0</v>
      </c>
      <c r="R541" s="81">
        <f t="shared" si="274"/>
        <v>0</v>
      </c>
    </row>
    <row r="542" spans="1:18" ht="41.25" customHeight="1">
      <c r="A542" s="111" t="s">
        <v>87</v>
      </c>
      <c r="B542" s="113">
        <v>546</v>
      </c>
      <c r="C542" s="112" t="s">
        <v>121</v>
      </c>
      <c r="D542" s="112" t="s">
        <v>116</v>
      </c>
      <c r="E542" s="113" t="s">
        <v>629</v>
      </c>
      <c r="F542" s="112" t="s">
        <v>168</v>
      </c>
      <c r="G542" s="81">
        <f>H542+I542+J542</f>
        <v>2166.6</v>
      </c>
      <c r="H542" s="81">
        <v>1950</v>
      </c>
      <c r="I542" s="81"/>
      <c r="J542" s="81">
        <v>216.6</v>
      </c>
      <c r="K542" s="81"/>
      <c r="L542" s="81"/>
      <c r="M542" s="81"/>
      <c r="N542" s="81"/>
      <c r="O542" s="81"/>
      <c r="P542" s="91"/>
      <c r="Q542" s="91"/>
      <c r="R542" s="91"/>
    </row>
    <row r="543" spans="1:18" ht="18.75">
      <c r="A543" s="111" t="s">
        <v>133</v>
      </c>
      <c r="B543" s="113">
        <v>546</v>
      </c>
      <c r="C543" s="112" t="s">
        <v>129</v>
      </c>
      <c r="D543" s="112" t="s">
        <v>374</v>
      </c>
      <c r="E543" s="112"/>
      <c r="F543" s="112"/>
      <c r="G543" s="81">
        <f>G544</f>
        <v>3861.5</v>
      </c>
      <c r="H543" s="81">
        <f aca="true" t="shared" si="275" ref="H543:R543">H544</f>
        <v>3218.7</v>
      </c>
      <c r="I543" s="81">
        <f>I544</f>
        <v>642.8</v>
      </c>
      <c r="J543" s="81">
        <f t="shared" si="275"/>
        <v>0</v>
      </c>
      <c r="K543" s="81">
        <f t="shared" si="275"/>
        <v>5534.8</v>
      </c>
      <c r="L543" s="81">
        <f t="shared" si="275"/>
        <v>4550.8</v>
      </c>
      <c r="M543" s="81">
        <f t="shared" si="275"/>
        <v>984</v>
      </c>
      <c r="N543" s="81">
        <f t="shared" si="275"/>
        <v>0</v>
      </c>
      <c r="O543" s="81">
        <f t="shared" si="275"/>
        <v>768.2</v>
      </c>
      <c r="P543" s="81">
        <f t="shared" si="275"/>
        <v>218.2</v>
      </c>
      <c r="Q543" s="81">
        <f t="shared" si="275"/>
        <v>550</v>
      </c>
      <c r="R543" s="81">
        <f t="shared" si="275"/>
        <v>0</v>
      </c>
    </row>
    <row r="544" spans="1:18" ht="22.5" customHeight="1">
      <c r="A544" s="111" t="s">
        <v>154</v>
      </c>
      <c r="B544" s="113">
        <v>546</v>
      </c>
      <c r="C544" s="112" t="s">
        <v>129</v>
      </c>
      <c r="D544" s="112" t="s">
        <v>121</v>
      </c>
      <c r="E544" s="112"/>
      <c r="F544" s="112"/>
      <c r="G544" s="81">
        <f>G545</f>
        <v>3861.5</v>
      </c>
      <c r="H544" s="81">
        <f aca="true" t="shared" si="276" ref="H544:R545">H545</f>
        <v>3218.7</v>
      </c>
      <c r="I544" s="81">
        <f t="shared" si="276"/>
        <v>642.8</v>
      </c>
      <c r="J544" s="81">
        <f t="shared" si="276"/>
        <v>0</v>
      </c>
      <c r="K544" s="81">
        <f t="shared" si="276"/>
        <v>5534.8</v>
      </c>
      <c r="L544" s="81">
        <f t="shared" si="276"/>
        <v>4550.8</v>
      </c>
      <c r="M544" s="81">
        <f t="shared" si="276"/>
        <v>984</v>
      </c>
      <c r="N544" s="81">
        <f t="shared" si="276"/>
        <v>0</v>
      </c>
      <c r="O544" s="81">
        <f t="shared" si="276"/>
        <v>768.2</v>
      </c>
      <c r="P544" s="81">
        <f t="shared" si="276"/>
        <v>218.2</v>
      </c>
      <c r="Q544" s="81">
        <f t="shared" si="276"/>
        <v>550</v>
      </c>
      <c r="R544" s="81">
        <f t="shared" si="276"/>
        <v>0</v>
      </c>
    </row>
    <row r="545" spans="1:18" ht="39.75" customHeight="1">
      <c r="A545" s="111" t="s">
        <v>431</v>
      </c>
      <c r="B545" s="113">
        <v>546</v>
      </c>
      <c r="C545" s="112" t="s">
        <v>129</v>
      </c>
      <c r="D545" s="112" t="s">
        <v>121</v>
      </c>
      <c r="E545" s="112" t="s">
        <v>235</v>
      </c>
      <c r="F545" s="112"/>
      <c r="G545" s="81">
        <f>G546</f>
        <v>3861.5</v>
      </c>
      <c r="H545" s="81">
        <f t="shared" si="276"/>
        <v>3218.7</v>
      </c>
      <c r="I545" s="81">
        <f t="shared" si="276"/>
        <v>642.8</v>
      </c>
      <c r="J545" s="81">
        <f t="shared" si="276"/>
        <v>0</v>
      </c>
      <c r="K545" s="81">
        <f t="shared" si="276"/>
        <v>5534.8</v>
      </c>
      <c r="L545" s="81">
        <f t="shared" si="276"/>
        <v>4550.8</v>
      </c>
      <c r="M545" s="81">
        <f t="shared" si="276"/>
        <v>984</v>
      </c>
      <c r="N545" s="81">
        <f t="shared" si="276"/>
        <v>0</v>
      </c>
      <c r="O545" s="81">
        <f t="shared" si="276"/>
        <v>768.2</v>
      </c>
      <c r="P545" s="81">
        <f t="shared" si="276"/>
        <v>218.2</v>
      </c>
      <c r="Q545" s="81">
        <f t="shared" si="276"/>
        <v>550</v>
      </c>
      <c r="R545" s="81">
        <f t="shared" si="276"/>
        <v>0</v>
      </c>
    </row>
    <row r="546" spans="1:18" ht="45" customHeight="1">
      <c r="A546" s="111" t="s">
        <v>434</v>
      </c>
      <c r="B546" s="113">
        <v>546</v>
      </c>
      <c r="C546" s="112" t="s">
        <v>129</v>
      </c>
      <c r="D546" s="112" t="s">
        <v>121</v>
      </c>
      <c r="E546" s="112" t="s">
        <v>12</v>
      </c>
      <c r="F546" s="112"/>
      <c r="G546" s="81">
        <f>G547+G550+G557</f>
        <v>3861.5</v>
      </c>
      <c r="H546" s="81">
        <f aca="true" t="shared" si="277" ref="H546:R546">H547+H550+H557</f>
        <v>3218.7</v>
      </c>
      <c r="I546" s="81">
        <f t="shared" si="277"/>
        <v>642.8</v>
      </c>
      <c r="J546" s="81">
        <f t="shared" si="277"/>
        <v>0</v>
      </c>
      <c r="K546" s="81">
        <f t="shared" si="277"/>
        <v>5534.8</v>
      </c>
      <c r="L546" s="81">
        <f t="shared" si="277"/>
        <v>4550.8</v>
      </c>
      <c r="M546" s="81">
        <f t="shared" si="277"/>
        <v>984</v>
      </c>
      <c r="N546" s="81">
        <f t="shared" si="277"/>
        <v>0</v>
      </c>
      <c r="O546" s="81">
        <f t="shared" si="277"/>
        <v>768.2</v>
      </c>
      <c r="P546" s="81">
        <f t="shared" si="277"/>
        <v>218.2</v>
      </c>
      <c r="Q546" s="81">
        <f t="shared" si="277"/>
        <v>550</v>
      </c>
      <c r="R546" s="81">
        <f t="shared" si="277"/>
        <v>0</v>
      </c>
    </row>
    <row r="547" spans="1:18" ht="27" customHeight="1">
      <c r="A547" s="111" t="s">
        <v>81</v>
      </c>
      <c r="B547" s="113">
        <v>546</v>
      </c>
      <c r="C547" s="112" t="s">
        <v>129</v>
      </c>
      <c r="D547" s="112" t="s">
        <v>121</v>
      </c>
      <c r="E547" s="112" t="s">
        <v>80</v>
      </c>
      <c r="F547" s="112"/>
      <c r="G547" s="81">
        <f>G548</f>
        <v>150</v>
      </c>
      <c r="H547" s="81">
        <f aca="true" t="shared" si="278" ref="H547:R548">H548</f>
        <v>0</v>
      </c>
      <c r="I547" s="81">
        <f t="shared" si="278"/>
        <v>150</v>
      </c>
      <c r="J547" s="81">
        <f t="shared" si="278"/>
        <v>0</v>
      </c>
      <c r="K547" s="81">
        <f t="shared" si="278"/>
        <v>150</v>
      </c>
      <c r="L547" s="81">
        <f t="shared" si="278"/>
        <v>0</v>
      </c>
      <c r="M547" s="81">
        <f t="shared" si="278"/>
        <v>150</v>
      </c>
      <c r="N547" s="81">
        <f t="shared" si="278"/>
        <v>0</v>
      </c>
      <c r="O547" s="81">
        <f t="shared" si="278"/>
        <v>150</v>
      </c>
      <c r="P547" s="81">
        <f t="shared" si="278"/>
        <v>0</v>
      </c>
      <c r="Q547" s="81">
        <f t="shared" si="278"/>
        <v>150</v>
      </c>
      <c r="R547" s="81">
        <f t="shared" si="278"/>
        <v>0</v>
      </c>
    </row>
    <row r="548" spans="1:18" ht="24.75" customHeight="1">
      <c r="A548" s="111" t="s">
        <v>361</v>
      </c>
      <c r="B548" s="113">
        <v>546</v>
      </c>
      <c r="C548" s="112" t="s">
        <v>129</v>
      </c>
      <c r="D548" s="112" t="s">
        <v>121</v>
      </c>
      <c r="E548" s="112" t="s">
        <v>362</v>
      </c>
      <c r="F548" s="112"/>
      <c r="G548" s="81">
        <f>G549</f>
        <v>150</v>
      </c>
      <c r="H548" s="81">
        <f t="shared" si="278"/>
        <v>0</v>
      </c>
      <c r="I548" s="81">
        <f t="shared" si="278"/>
        <v>150</v>
      </c>
      <c r="J548" s="81">
        <f t="shared" si="278"/>
        <v>0</v>
      </c>
      <c r="K548" s="81">
        <f t="shared" si="278"/>
        <v>150</v>
      </c>
      <c r="L548" s="81">
        <f t="shared" si="278"/>
        <v>0</v>
      </c>
      <c r="M548" s="81">
        <f t="shared" si="278"/>
        <v>150</v>
      </c>
      <c r="N548" s="81">
        <f t="shared" si="278"/>
        <v>0</v>
      </c>
      <c r="O548" s="81">
        <f t="shared" si="278"/>
        <v>150</v>
      </c>
      <c r="P548" s="81">
        <f t="shared" si="278"/>
        <v>0</v>
      </c>
      <c r="Q548" s="81">
        <f t="shared" si="278"/>
        <v>150</v>
      </c>
      <c r="R548" s="81">
        <f t="shared" si="278"/>
        <v>0</v>
      </c>
    </row>
    <row r="549" spans="1:18" ht="43.5" customHeight="1">
      <c r="A549" s="111" t="s">
        <v>87</v>
      </c>
      <c r="B549" s="113">
        <v>546</v>
      </c>
      <c r="C549" s="112" t="s">
        <v>129</v>
      </c>
      <c r="D549" s="112" t="s">
        <v>121</v>
      </c>
      <c r="E549" s="112" t="s">
        <v>362</v>
      </c>
      <c r="F549" s="112" t="s">
        <v>168</v>
      </c>
      <c r="G549" s="81">
        <f>H549+I549+J549</f>
        <v>150</v>
      </c>
      <c r="H549" s="81"/>
      <c r="I549" s="81">
        <v>150</v>
      </c>
      <c r="J549" s="81"/>
      <c r="K549" s="81">
        <f>L549+M549+N549</f>
        <v>150</v>
      </c>
      <c r="L549" s="81"/>
      <c r="M549" s="81">
        <v>150</v>
      </c>
      <c r="N549" s="81"/>
      <c r="O549" s="81">
        <f>P549+Q549+R549</f>
        <v>150</v>
      </c>
      <c r="P549" s="81"/>
      <c r="Q549" s="81">
        <v>150</v>
      </c>
      <c r="R549" s="81"/>
    </row>
    <row r="550" spans="1:18" ht="43.5" customHeight="1">
      <c r="A550" s="111" t="s">
        <v>14</v>
      </c>
      <c r="B550" s="113">
        <v>546</v>
      </c>
      <c r="C550" s="112" t="s">
        <v>129</v>
      </c>
      <c r="D550" s="112" t="s">
        <v>121</v>
      </c>
      <c r="E550" s="112" t="s">
        <v>13</v>
      </c>
      <c r="F550" s="112"/>
      <c r="G550" s="81">
        <f>G551+G553+G555</f>
        <v>3492.8</v>
      </c>
      <c r="H550" s="81">
        <f aca="true" t="shared" si="279" ref="H550:R550">H551+H553+H555</f>
        <v>3000</v>
      </c>
      <c r="I550" s="81">
        <f t="shared" si="279"/>
        <v>492.8</v>
      </c>
      <c r="J550" s="81">
        <f t="shared" si="279"/>
        <v>0</v>
      </c>
      <c r="K550" s="81">
        <f t="shared" si="279"/>
        <v>5166.6</v>
      </c>
      <c r="L550" s="81">
        <f t="shared" si="279"/>
        <v>4332.6</v>
      </c>
      <c r="M550" s="81">
        <f t="shared" si="279"/>
        <v>834</v>
      </c>
      <c r="N550" s="81">
        <f t="shared" si="279"/>
        <v>0</v>
      </c>
      <c r="O550" s="81">
        <f t="shared" si="279"/>
        <v>400</v>
      </c>
      <c r="P550" s="81">
        <f t="shared" si="279"/>
        <v>0</v>
      </c>
      <c r="Q550" s="81">
        <f t="shared" si="279"/>
        <v>400</v>
      </c>
      <c r="R550" s="81">
        <f t="shared" si="279"/>
        <v>0</v>
      </c>
    </row>
    <row r="551" spans="1:18" ht="42" customHeight="1">
      <c r="A551" s="111" t="s">
        <v>206</v>
      </c>
      <c r="B551" s="113">
        <v>546</v>
      </c>
      <c r="C551" s="112" t="s">
        <v>129</v>
      </c>
      <c r="D551" s="112" t="s">
        <v>121</v>
      </c>
      <c r="E551" s="112" t="s">
        <v>30</v>
      </c>
      <c r="F551" s="112"/>
      <c r="G551" s="81">
        <f>G552</f>
        <v>400</v>
      </c>
      <c r="H551" s="81">
        <f aca="true" t="shared" si="280" ref="H551:R551">H552</f>
        <v>0</v>
      </c>
      <c r="I551" s="81">
        <f t="shared" si="280"/>
        <v>400</v>
      </c>
      <c r="J551" s="81">
        <f t="shared" si="280"/>
        <v>0</v>
      </c>
      <c r="K551" s="81">
        <f t="shared" si="280"/>
        <v>700</v>
      </c>
      <c r="L551" s="81">
        <f t="shared" si="280"/>
        <v>0</v>
      </c>
      <c r="M551" s="81">
        <f t="shared" si="280"/>
        <v>700</v>
      </c>
      <c r="N551" s="81">
        <f t="shared" si="280"/>
        <v>0</v>
      </c>
      <c r="O551" s="81">
        <f t="shared" si="280"/>
        <v>400</v>
      </c>
      <c r="P551" s="81">
        <f t="shared" si="280"/>
        <v>0</v>
      </c>
      <c r="Q551" s="81">
        <f t="shared" si="280"/>
        <v>400</v>
      </c>
      <c r="R551" s="81">
        <f t="shared" si="280"/>
        <v>0</v>
      </c>
    </row>
    <row r="552" spans="1:18" ht="39.75" customHeight="1">
      <c r="A552" s="111" t="s">
        <v>87</v>
      </c>
      <c r="B552" s="113">
        <v>546</v>
      </c>
      <c r="C552" s="112" t="s">
        <v>129</v>
      </c>
      <c r="D552" s="112" t="s">
        <v>121</v>
      </c>
      <c r="E552" s="112" t="s">
        <v>30</v>
      </c>
      <c r="F552" s="112" t="s">
        <v>168</v>
      </c>
      <c r="G552" s="81">
        <f>H552+I552+J552</f>
        <v>400</v>
      </c>
      <c r="H552" s="81"/>
      <c r="I552" s="81">
        <v>400</v>
      </c>
      <c r="J552" s="81"/>
      <c r="K552" s="81">
        <f>L552+M552+N552</f>
        <v>700</v>
      </c>
      <c r="L552" s="81"/>
      <c r="M552" s="81">
        <v>700</v>
      </c>
      <c r="N552" s="81"/>
      <c r="O552" s="81">
        <f>P552+Q552+R552</f>
        <v>400</v>
      </c>
      <c r="P552" s="85"/>
      <c r="Q552" s="85">
        <v>400</v>
      </c>
      <c r="R552" s="85"/>
    </row>
    <row r="553" spans="1:18" ht="45.75" customHeight="1">
      <c r="A553" s="145" t="s">
        <v>597</v>
      </c>
      <c r="B553" s="113">
        <v>546</v>
      </c>
      <c r="C553" s="112" t="s">
        <v>129</v>
      </c>
      <c r="D553" s="112" t="s">
        <v>121</v>
      </c>
      <c r="E553" s="112" t="s">
        <v>600</v>
      </c>
      <c r="F553" s="112"/>
      <c r="G553" s="81">
        <f>G554</f>
        <v>3092.8</v>
      </c>
      <c r="H553" s="81">
        <f aca="true" t="shared" si="281" ref="H553:R553">H554</f>
        <v>3000</v>
      </c>
      <c r="I553" s="81">
        <f t="shared" si="281"/>
        <v>92.8</v>
      </c>
      <c r="J553" s="81">
        <f t="shared" si="281"/>
        <v>0</v>
      </c>
      <c r="K553" s="81">
        <f t="shared" si="281"/>
        <v>0</v>
      </c>
      <c r="L553" s="81">
        <f t="shared" si="281"/>
        <v>0</v>
      </c>
      <c r="M553" s="81">
        <f t="shared" si="281"/>
        <v>0</v>
      </c>
      <c r="N553" s="81">
        <f t="shared" si="281"/>
        <v>0</v>
      </c>
      <c r="O553" s="81">
        <f t="shared" si="281"/>
        <v>0</v>
      </c>
      <c r="P553" s="81">
        <f t="shared" si="281"/>
        <v>0</v>
      </c>
      <c r="Q553" s="81">
        <f t="shared" si="281"/>
        <v>0</v>
      </c>
      <c r="R553" s="81">
        <f t="shared" si="281"/>
        <v>0</v>
      </c>
    </row>
    <row r="554" spans="1:18" ht="37.5">
      <c r="A554" s="111" t="s">
        <v>87</v>
      </c>
      <c r="B554" s="113">
        <v>546</v>
      </c>
      <c r="C554" s="112" t="s">
        <v>129</v>
      </c>
      <c r="D554" s="112" t="s">
        <v>121</v>
      </c>
      <c r="E554" s="112" t="s">
        <v>600</v>
      </c>
      <c r="F554" s="112" t="s">
        <v>168</v>
      </c>
      <c r="G554" s="81">
        <f>H554+I554+J554</f>
        <v>3092.8</v>
      </c>
      <c r="H554" s="81">
        <v>3000</v>
      </c>
      <c r="I554" s="81">
        <v>92.8</v>
      </c>
      <c r="J554" s="81"/>
      <c r="K554" s="81">
        <f>L554+M554</f>
        <v>0</v>
      </c>
      <c r="L554" s="81"/>
      <c r="M554" s="81"/>
      <c r="N554" s="81"/>
      <c r="O554" s="81">
        <f>P554+Q554+R554</f>
        <v>0</v>
      </c>
      <c r="P554" s="85"/>
      <c r="Q554" s="85"/>
      <c r="R554" s="85"/>
    </row>
    <row r="555" spans="1:18" ht="18.75">
      <c r="A555" s="135" t="s">
        <v>661</v>
      </c>
      <c r="B555" s="113">
        <v>546</v>
      </c>
      <c r="C555" s="112" t="s">
        <v>129</v>
      </c>
      <c r="D555" s="112" t="s">
        <v>121</v>
      </c>
      <c r="E555" s="112" t="s">
        <v>662</v>
      </c>
      <c r="F555" s="112"/>
      <c r="G555" s="81">
        <f>G556</f>
        <v>0</v>
      </c>
      <c r="H555" s="81">
        <f aca="true" t="shared" si="282" ref="H555:M555">H556</f>
        <v>0</v>
      </c>
      <c r="I555" s="81">
        <f t="shared" si="282"/>
        <v>0</v>
      </c>
      <c r="J555" s="81">
        <f t="shared" si="282"/>
        <v>0</v>
      </c>
      <c r="K555" s="81">
        <f t="shared" si="282"/>
        <v>4466.6</v>
      </c>
      <c r="L555" s="81">
        <f t="shared" si="282"/>
        <v>4332.6</v>
      </c>
      <c r="M555" s="81">
        <f t="shared" si="282"/>
        <v>134</v>
      </c>
      <c r="N555" s="81">
        <f>N556</f>
        <v>0</v>
      </c>
      <c r="O555" s="81">
        <f>O556</f>
        <v>0</v>
      </c>
      <c r="P555" s="81">
        <f>P556</f>
        <v>0</v>
      </c>
      <c r="Q555" s="81">
        <f>Q556</f>
        <v>0</v>
      </c>
      <c r="R555" s="81">
        <f>R556</f>
        <v>0</v>
      </c>
    </row>
    <row r="556" spans="1:18" ht="42" customHeight="1">
      <c r="A556" s="111" t="s">
        <v>87</v>
      </c>
      <c r="B556" s="113">
        <v>546</v>
      </c>
      <c r="C556" s="112" t="s">
        <v>129</v>
      </c>
      <c r="D556" s="112" t="s">
        <v>121</v>
      </c>
      <c r="E556" s="112" t="s">
        <v>662</v>
      </c>
      <c r="F556" s="112" t="s">
        <v>168</v>
      </c>
      <c r="G556" s="81">
        <f>H556+I556+J556</f>
        <v>0</v>
      </c>
      <c r="H556" s="81"/>
      <c r="I556" s="81"/>
      <c r="J556" s="81"/>
      <c r="K556" s="81">
        <f>L556+M556+N556</f>
        <v>4466.6</v>
      </c>
      <c r="L556" s="81">
        <v>4332.6</v>
      </c>
      <c r="M556" s="81">
        <v>134</v>
      </c>
      <c r="N556" s="81"/>
      <c r="O556" s="81">
        <f>P556+Q556+R556</f>
        <v>0</v>
      </c>
      <c r="P556" s="85"/>
      <c r="Q556" s="85"/>
      <c r="R556" s="85"/>
    </row>
    <row r="557" spans="1:18" ht="41.25" customHeight="1">
      <c r="A557" s="111" t="s">
        <v>435</v>
      </c>
      <c r="B557" s="113">
        <v>546</v>
      </c>
      <c r="C557" s="112" t="s">
        <v>129</v>
      </c>
      <c r="D557" s="112" t="s">
        <v>121</v>
      </c>
      <c r="E557" s="112" t="s">
        <v>15</v>
      </c>
      <c r="F557" s="112"/>
      <c r="G557" s="81">
        <f>G558</f>
        <v>218.7</v>
      </c>
      <c r="H557" s="81">
        <f aca="true" t="shared" si="283" ref="H557:R557">H558</f>
        <v>218.7</v>
      </c>
      <c r="I557" s="81">
        <f t="shared" si="283"/>
        <v>0</v>
      </c>
      <c r="J557" s="81">
        <f t="shared" si="283"/>
        <v>0</v>
      </c>
      <c r="K557" s="81">
        <f t="shared" si="283"/>
        <v>218.2</v>
      </c>
      <c r="L557" s="81">
        <f t="shared" si="283"/>
        <v>218.2</v>
      </c>
      <c r="M557" s="81">
        <f t="shared" si="283"/>
        <v>0</v>
      </c>
      <c r="N557" s="81">
        <f t="shared" si="283"/>
        <v>0</v>
      </c>
      <c r="O557" s="81">
        <f t="shared" si="283"/>
        <v>218.2</v>
      </c>
      <c r="P557" s="81">
        <f t="shared" si="283"/>
        <v>218.2</v>
      </c>
      <c r="Q557" s="81">
        <f t="shared" si="283"/>
        <v>0</v>
      </c>
      <c r="R557" s="81">
        <f t="shared" si="283"/>
        <v>0</v>
      </c>
    </row>
    <row r="558" spans="1:18" ht="81.75" customHeight="1">
      <c r="A558" s="111" t="s">
        <v>408</v>
      </c>
      <c r="B558" s="113">
        <v>546</v>
      </c>
      <c r="C558" s="112" t="s">
        <v>129</v>
      </c>
      <c r="D558" s="112" t="s">
        <v>121</v>
      </c>
      <c r="E558" s="112" t="s">
        <v>409</v>
      </c>
      <c r="F558" s="112"/>
      <c r="G558" s="81">
        <f>G559+G560</f>
        <v>218.7</v>
      </c>
      <c r="H558" s="81">
        <f aca="true" t="shared" si="284" ref="H558:R558">H559+H560</f>
        <v>218.7</v>
      </c>
      <c r="I558" s="81">
        <f t="shared" si="284"/>
        <v>0</v>
      </c>
      <c r="J558" s="81">
        <f t="shared" si="284"/>
        <v>0</v>
      </c>
      <c r="K558" s="81">
        <f t="shared" si="284"/>
        <v>218.2</v>
      </c>
      <c r="L558" s="81">
        <f t="shared" si="284"/>
        <v>218.2</v>
      </c>
      <c r="M558" s="81">
        <f t="shared" si="284"/>
        <v>0</v>
      </c>
      <c r="N558" s="81">
        <f t="shared" si="284"/>
        <v>0</v>
      </c>
      <c r="O558" s="81">
        <f t="shared" si="284"/>
        <v>218.2</v>
      </c>
      <c r="P558" s="81">
        <f t="shared" si="284"/>
        <v>218.2</v>
      </c>
      <c r="Q558" s="81">
        <f t="shared" si="284"/>
        <v>0</v>
      </c>
      <c r="R558" s="81">
        <f t="shared" si="284"/>
        <v>0</v>
      </c>
    </row>
    <row r="559" spans="1:18" ht="24" customHeight="1">
      <c r="A559" s="111" t="s">
        <v>164</v>
      </c>
      <c r="B559" s="113">
        <v>546</v>
      </c>
      <c r="C559" s="112" t="s">
        <v>129</v>
      </c>
      <c r="D559" s="112" t="s">
        <v>121</v>
      </c>
      <c r="E559" s="112" t="s">
        <v>410</v>
      </c>
      <c r="F559" s="112" t="s">
        <v>165</v>
      </c>
      <c r="G559" s="81">
        <f>H559+I559+J559</f>
        <v>166.7</v>
      </c>
      <c r="H559" s="81">
        <v>166.7</v>
      </c>
      <c r="I559" s="81"/>
      <c r="J559" s="81"/>
      <c r="K559" s="81">
        <f>L559+M559+N559</f>
        <v>166.7</v>
      </c>
      <c r="L559" s="81">
        <v>166.7</v>
      </c>
      <c r="M559" s="81"/>
      <c r="N559" s="81"/>
      <c r="O559" s="81">
        <f>P559+Q559+R559</f>
        <v>166.7</v>
      </c>
      <c r="P559" s="81">
        <v>166.7</v>
      </c>
      <c r="Q559" s="91"/>
      <c r="R559" s="91"/>
    </row>
    <row r="560" spans="1:18" ht="44.25" customHeight="1">
      <c r="A560" s="111" t="s">
        <v>87</v>
      </c>
      <c r="B560" s="113">
        <v>546</v>
      </c>
      <c r="C560" s="112" t="s">
        <v>129</v>
      </c>
      <c r="D560" s="112" t="s">
        <v>121</v>
      </c>
      <c r="E560" s="112" t="s">
        <v>410</v>
      </c>
      <c r="F560" s="112" t="s">
        <v>168</v>
      </c>
      <c r="G560" s="81">
        <f>H560+I560+J560</f>
        <v>52</v>
      </c>
      <c r="H560" s="81">
        <v>52</v>
      </c>
      <c r="I560" s="81"/>
      <c r="J560" s="81"/>
      <c r="K560" s="81">
        <f>L560+M560+N560</f>
        <v>51.5</v>
      </c>
      <c r="L560" s="81">
        <v>51.5</v>
      </c>
      <c r="M560" s="81"/>
      <c r="N560" s="81"/>
      <c r="O560" s="81">
        <f>P560+Q560+R560</f>
        <v>51.5</v>
      </c>
      <c r="P560" s="81">
        <v>51.5</v>
      </c>
      <c r="Q560" s="91"/>
      <c r="R560" s="91"/>
    </row>
    <row r="561" spans="1:18" ht="18.75">
      <c r="A561" s="111" t="s">
        <v>123</v>
      </c>
      <c r="B561" s="113">
        <v>546</v>
      </c>
      <c r="C561" s="112" t="s">
        <v>122</v>
      </c>
      <c r="D561" s="112" t="s">
        <v>374</v>
      </c>
      <c r="E561" s="112"/>
      <c r="F561" s="112"/>
      <c r="G561" s="81">
        <f aca="true" t="shared" si="285" ref="G561:R561">G562+G584</f>
        <v>59377.3</v>
      </c>
      <c r="H561" s="81">
        <f t="shared" si="285"/>
        <v>1500</v>
      </c>
      <c r="I561" s="81">
        <f t="shared" si="285"/>
        <v>57877.3</v>
      </c>
      <c r="J561" s="81">
        <f t="shared" si="285"/>
        <v>0</v>
      </c>
      <c r="K561" s="81">
        <f t="shared" si="285"/>
        <v>58267.2</v>
      </c>
      <c r="L561" s="81">
        <f t="shared" si="285"/>
        <v>0</v>
      </c>
      <c r="M561" s="81">
        <f t="shared" si="285"/>
        <v>58267.2</v>
      </c>
      <c r="N561" s="81">
        <f t="shared" si="285"/>
        <v>0</v>
      </c>
      <c r="O561" s="81">
        <f t="shared" si="285"/>
        <v>56708.00000000001</v>
      </c>
      <c r="P561" s="81">
        <f t="shared" si="285"/>
        <v>0</v>
      </c>
      <c r="Q561" s="81">
        <f t="shared" si="285"/>
        <v>56708.00000000001</v>
      </c>
      <c r="R561" s="81">
        <f t="shared" si="285"/>
        <v>0</v>
      </c>
    </row>
    <row r="562" spans="1:18" ht="18.75">
      <c r="A562" s="111" t="s">
        <v>101</v>
      </c>
      <c r="B562" s="113">
        <v>546</v>
      </c>
      <c r="C562" s="112" t="s">
        <v>122</v>
      </c>
      <c r="D562" s="112" t="s">
        <v>122</v>
      </c>
      <c r="E562" s="112"/>
      <c r="F562" s="112"/>
      <c r="G562" s="81">
        <f aca="true" t="shared" si="286" ref="G562:R562">G563+G572+G577</f>
        <v>4925.799999999999</v>
      </c>
      <c r="H562" s="81">
        <f t="shared" si="286"/>
        <v>1500</v>
      </c>
      <c r="I562" s="81">
        <f t="shared" si="286"/>
        <v>3425.7999999999997</v>
      </c>
      <c r="J562" s="81">
        <f t="shared" si="286"/>
        <v>0</v>
      </c>
      <c r="K562" s="81">
        <f t="shared" si="286"/>
        <v>3605.4</v>
      </c>
      <c r="L562" s="81">
        <f t="shared" si="286"/>
        <v>0</v>
      </c>
      <c r="M562" s="81">
        <f t="shared" si="286"/>
        <v>3605.4</v>
      </c>
      <c r="N562" s="81">
        <f t="shared" si="286"/>
        <v>0</v>
      </c>
      <c r="O562" s="81">
        <f t="shared" si="286"/>
        <v>3605.4</v>
      </c>
      <c r="P562" s="81">
        <f t="shared" si="286"/>
        <v>0</v>
      </c>
      <c r="Q562" s="81">
        <f t="shared" si="286"/>
        <v>3605.4</v>
      </c>
      <c r="R562" s="81">
        <f t="shared" si="286"/>
        <v>0</v>
      </c>
    </row>
    <row r="563" spans="1:18" ht="45.75" customHeight="1">
      <c r="A563" s="111" t="s">
        <v>475</v>
      </c>
      <c r="B563" s="113">
        <v>546</v>
      </c>
      <c r="C563" s="112" t="s">
        <v>122</v>
      </c>
      <c r="D563" s="112" t="s">
        <v>122</v>
      </c>
      <c r="E563" s="112" t="s">
        <v>9</v>
      </c>
      <c r="F563" s="112"/>
      <c r="G563" s="81">
        <f>G564</f>
        <v>4769.299999999999</v>
      </c>
      <c r="H563" s="81">
        <f aca="true" t="shared" si="287" ref="H563:R564">H564</f>
        <v>1500</v>
      </c>
      <c r="I563" s="81">
        <f t="shared" si="287"/>
        <v>3269.2999999999997</v>
      </c>
      <c r="J563" s="81">
        <f t="shared" si="287"/>
        <v>0</v>
      </c>
      <c r="K563" s="81">
        <f t="shared" si="287"/>
        <v>3448.9</v>
      </c>
      <c r="L563" s="81">
        <f t="shared" si="287"/>
        <v>0</v>
      </c>
      <c r="M563" s="81">
        <f t="shared" si="287"/>
        <v>3448.9</v>
      </c>
      <c r="N563" s="81">
        <f t="shared" si="287"/>
        <v>0</v>
      </c>
      <c r="O563" s="81">
        <f t="shared" si="287"/>
        <v>3448.9</v>
      </c>
      <c r="P563" s="81">
        <f t="shared" si="287"/>
        <v>0</v>
      </c>
      <c r="Q563" s="81">
        <f t="shared" si="287"/>
        <v>3448.9</v>
      </c>
      <c r="R563" s="81">
        <f t="shared" si="287"/>
        <v>0</v>
      </c>
    </row>
    <row r="564" spans="1:18" ht="43.5" customHeight="1">
      <c r="A564" s="111" t="s">
        <v>481</v>
      </c>
      <c r="B564" s="113">
        <v>546</v>
      </c>
      <c r="C564" s="112" t="s">
        <v>122</v>
      </c>
      <c r="D564" s="112" t="s">
        <v>122</v>
      </c>
      <c r="E564" s="112" t="s">
        <v>10</v>
      </c>
      <c r="F564" s="112"/>
      <c r="G564" s="81">
        <f>G565</f>
        <v>4769.299999999999</v>
      </c>
      <c r="H564" s="81">
        <f t="shared" si="287"/>
        <v>1500</v>
      </c>
      <c r="I564" s="81">
        <f t="shared" si="287"/>
        <v>3269.2999999999997</v>
      </c>
      <c r="J564" s="81">
        <f t="shared" si="287"/>
        <v>0</v>
      </c>
      <c r="K564" s="81">
        <f t="shared" si="287"/>
        <v>3448.9</v>
      </c>
      <c r="L564" s="81">
        <f t="shared" si="287"/>
        <v>0</v>
      </c>
      <c r="M564" s="81">
        <f t="shared" si="287"/>
        <v>3448.9</v>
      </c>
      <c r="N564" s="81">
        <f t="shared" si="287"/>
        <v>0</v>
      </c>
      <c r="O564" s="81">
        <f t="shared" si="287"/>
        <v>3448.9</v>
      </c>
      <c r="P564" s="81">
        <f t="shared" si="287"/>
        <v>0</v>
      </c>
      <c r="Q564" s="81">
        <f t="shared" si="287"/>
        <v>3448.9</v>
      </c>
      <c r="R564" s="81">
        <f t="shared" si="287"/>
        <v>0</v>
      </c>
    </row>
    <row r="565" spans="1:18" ht="44.25" customHeight="1">
      <c r="A565" s="111" t="s">
        <v>337</v>
      </c>
      <c r="B565" s="113">
        <v>546</v>
      </c>
      <c r="C565" s="112" t="s">
        <v>122</v>
      </c>
      <c r="D565" s="112" t="s">
        <v>122</v>
      </c>
      <c r="E565" s="112" t="s">
        <v>11</v>
      </c>
      <c r="F565" s="112"/>
      <c r="G565" s="81">
        <f>G566+G568+G570</f>
        <v>4769.299999999999</v>
      </c>
      <c r="H565" s="81">
        <f aca="true" t="shared" si="288" ref="H565:R565">H566+H568+H570</f>
        <v>1500</v>
      </c>
      <c r="I565" s="81">
        <f t="shared" si="288"/>
        <v>3269.2999999999997</v>
      </c>
      <c r="J565" s="81">
        <f t="shared" si="288"/>
        <v>0</v>
      </c>
      <c r="K565" s="81">
        <f t="shared" si="288"/>
        <v>3448.9</v>
      </c>
      <c r="L565" s="81">
        <f t="shared" si="288"/>
        <v>0</v>
      </c>
      <c r="M565" s="81">
        <f t="shared" si="288"/>
        <v>3448.9</v>
      </c>
      <c r="N565" s="81">
        <f t="shared" si="288"/>
        <v>0</v>
      </c>
      <c r="O565" s="81">
        <f t="shared" si="288"/>
        <v>3448.9</v>
      </c>
      <c r="P565" s="81">
        <f t="shared" si="288"/>
        <v>0</v>
      </c>
      <c r="Q565" s="81">
        <f t="shared" si="288"/>
        <v>3448.9</v>
      </c>
      <c r="R565" s="81">
        <f t="shared" si="288"/>
        <v>0</v>
      </c>
    </row>
    <row r="566" spans="1:18" ht="24.75" customHeight="1">
      <c r="A566" s="111" t="s">
        <v>336</v>
      </c>
      <c r="B566" s="113">
        <v>546</v>
      </c>
      <c r="C566" s="112" t="s">
        <v>122</v>
      </c>
      <c r="D566" s="112" t="s">
        <v>122</v>
      </c>
      <c r="E566" s="112" t="s">
        <v>84</v>
      </c>
      <c r="F566" s="112"/>
      <c r="G566" s="81">
        <f>G567</f>
        <v>1423.7</v>
      </c>
      <c r="H566" s="81">
        <f aca="true" t="shared" si="289" ref="H566:R566">H567</f>
        <v>0</v>
      </c>
      <c r="I566" s="81">
        <f t="shared" si="289"/>
        <v>1423.7</v>
      </c>
      <c r="J566" s="81">
        <f t="shared" si="289"/>
        <v>0</v>
      </c>
      <c r="K566" s="81">
        <f t="shared" si="289"/>
        <v>1605.7</v>
      </c>
      <c r="L566" s="81">
        <f t="shared" si="289"/>
        <v>0</v>
      </c>
      <c r="M566" s="81">
        <f t="shared" si="289"/>
        <v>1605.7</v>
      </c>
      <c r="N566" s="81">
        <f t="shared" si="289"/>
        <v>0</v>
      </c>
      <c r="O566" s="81">
        <f t="shared" si="289"/>
        <v>1600.2</v>
      </c>
      <c r="P566" s="81">
        <f t="shared" si="289"/>
        <v>0</v>
      </c>
      <c r="Q566" s="81">
        <f t="shared" si="289"/>
        <v>1600.2</v>
      </c>
      <c r="R566" s="81">
        <f t="shared" si="289"/>
        <v>0</v>
      </c>
    </row>
    <row r="567" spans="1:18" ht="18.75">
      <c r="A567" s="111" t="s">
        <v>180</v>
      </c>
      <c r="B567" s="113">
        <v>546</v>
      </c>
      <c r="C567" s="112" t="s">
        <v>122</v>
      </c>
      <c r="D567" s="112" t="s">
        <v>122</v>
      </c>
      <c r="E567" s="112" t="s">
        <v>84</v>
      </c>
      <c r="F567" s="112" t="s">
        <v>179</v>
      </c>
      <c r="G567" s="81">
        <f>H567+I567+J567</f>
        <v>1423.7</v>
      </c>
      <c r="H567" s="81"/>
      <c r="I567" s="81">
        <f>1407.9+15.8</f>
        <v>1423.7</v>
      </c>
      <c r="J567" s="81"/>
      <c r="K567" s="81">
        <f>L567+M567+N567</f>
        <v>1605.7</v>
      </c>
      <c r="L567" s="81"/>
      <c r="M567" s="81">
        <v>1605.7</v>
      </c>
      <c r="N567" s="81"/>
      <c r="O567" s="81">
        <f>P567+Q567+R567</f>
        <v>1600.2</v>
      </c>
      <c r="P567" s="85"/>
      <c r="Q567" s="85">
        <v>1600.2</v>
      </c>
      <c r="R567" s="85"/>
    </row>
    <row r="568" spans="1:18" ht="44.25" customHeight="1">
      <c r="A568" s="114" t="s">
        <v>685</v>
      </c>
      <c r="B568" s="113">
        <v>546</v>
      </c>
      <c r="C568" s="112" t="s">
        <v>122</v>
      </c>
      <c r="D568" s="112" t="s">
        <v>122</v>
      </c>
      <c r="E568" s="112" t="s">
        <v>420</v>
      </c>
      <c r="F568" s="112"/>
      <c r="G568" s="81">
        <f>G569</f>
        <v>1815</v>
      </c>
      <c r="H568" s="81">
        <f aca="true" t="shared" si="290" ref="H568:R568">H569</f>
        <v>0</v>
      </c>
      <c r="I568" s="81">
        <f t="shared" si="290"/>
        <v>1815</v>
      </c>
      <c r="J568" s="81">
        <f t="shared" si="290"/>
        <v>0</v>
      </c>
      <c r="K568" s="81">
        <f t="shared" si="290"/>
        <v>1843.2</v>
      </c>
      <c r="L568" s="81">
        <f t="shared" si="290"/>
        <v>0</v>
      </c>
      <c r="M568" s="81">
        <f t="shared" si="290"/>
        <v>1843.2</v>
      </c>
      <c r="N568" s="81">
        <f t="shared" si="290"/>
        <v>0</v>
      </c>
      <c r="O568" s="81">
        <f t="shared" si="290"/>
        <v>1848.7</v>
      </c>
      <c r="P568" s="81">
        <f t="shared" si="290"/>
        <v>0</v>
      </c>
      <c r="Q568" s="81">
        <f t="shared" si="290"/>
        <v>1848.7</v>
      </c>
      <c r="R568" s="81">
        <f t="shared" si="290"/>
        <v>0</v>
      </c>
    </row>
    <row r="569" spans="1:18" ht="18.75">
      <c r="A569" s="111" t="s">
        <v>180</v>
      </c>
      <c r="B569" s="113">
        <v>546</v>
      </c>
      <c r="C569" s="112" t="s">
        <v>122</v>
      </c>
      <c r="D569" s="112" t="s">
        <v>122</v>
      </c>
      <c r="E569" s="112" t="s">
        <v>420</v>
      </c>
      <c r="F569" s="112" t="s">
        <v>179</v>
      </c>
      <c r="G569" s="81">
        <f>H569+I569+J569</f>
        <v>1815</v>
      </c>
      <c r="H569" s="81"/>
      <c r="I569" s="81">
        <v>1815</v>
      </c>
      <c r="J569" s="81"/>
      <c r="K569" s="81">
        <f>L569+M569+N569</f>
        <v>1843.2</v>
      </c>
      <c r="L569" s="81"/>
      <c r="M569" s="81">
        <v>1843.2</v>
      </c>
      <c r="N569" s="81"/>
      <c r="O569" s="81">
        <f>P569+Q569+R569</f>
        <v>1848.7</v>
      </c>
      <c r="P569" s="91"/>
      <c r="Q569" s="91">
        <v>1848.7</v>
      </c>
      <c r="R569" s="91"/>
    </row>
    <row r="570" spans="1:18" ht="97.5" customHeight="1">
      <c r="A570" s="111" t="s">
        <v>465</v>
      </c>
      <c r="B570" s="113">
        <v>546</v>
      </c>
      <c r="C570" s="112" t="s">
        <v>122</v>
      </c>
      <c r="D570" s="112" t="s">
        <v>122</v>
      </c>
      <c r="E570" s="112" t="s">
        <v>68</v>
      </c>
      <c r="F570" s="112"/>
      <c r="G570" s="81">
        <f>G571</f>
        <v>1530.6</v>
      </c>
      <c r="H570" s="81">
        <f aca="true" t="shared" si="291" ref="H570:R570">H571</f>
        <v>1500</v>
      </c>
      <c r="I570" s="81">
        <f t="shared" si="291"/>
        <v>30.6</v>
      </c>
      <c r="J570" s="81">
        <f t="shared" si="291"/>
        <v>0</v>
      </c>
      <c r="K570" s="81">
        <f t="shared" si="291"/>
        <v>0</v>
      </c>
      <c r="L570" s="81">
        <f t="shared" si="291"/>
        <v>0</v>
      </c>
      <c r="M570" s="81">
        <f t="shared" si="291"/>
        <v>0</v>
      </c>
      <c r="N570" s="81">
        <f t="shared" si="291"/>
        <v>0</v>
      </c>
      <c r="O570" s="81">
        <f t="shared" si="291"/>
        <v>0</v>
      </c>
      <c r="P570" s="81">
        <f t="shared" si="291"/>
        <v>0</v>
      </c>
      <c r="Q570" s="81">
        <f t="shared" si="291"/>
        <v>0</v>
      </c>
      <c r="R570" s="81">
        <f t="shared" si="291"/>
        <v>0</v>
      </c>
    </row>
    <row r="571" spans="1:18" ht="18.75">
      <c r="A571" s="111" t="s">
        <v>180</v>
      </c>
      <c r="B571" s="113">
        <v>546</v>
      </c>
      <c r="C571" s="112" t="s">
        <v>122</v>
      </c>
      <c r="D571" s="112" t="s">
        <v>122</v>
      </c>
      <c r="E571" s="112" t="s">
        <v>68</v>
      </c>
      <c r="F571" s="112" t="s">
        <v>179</v>
      </c>
      <c r="G571" s="81">
        <f>H571+I571+J571</f>
        <v>1530.6</v>
      </c>
      <c r="H571" s="81">
        <v>1500</v>
      </c>
      <c r="I571" s="81">
        <v>30.6</v>
      </c>
      <c r="J571" s="81"/>
      <c r="K571" s="81">
        <f>L571+M571+N571</f>
        <v>0</v>
      </c>
      <c r="L571" s="81"/>
      <c r="M571" s="81"/>
      <c r="N571" s="81"/>
      <c r="O571" s="81">
        <f>P571+Q571+R571</f>
        <v>0</v>
      </c>
      <c r="P571" s="91"/>
      <c r="Q571" s="91"/>
      <c r="R571" s="91"/>
    </row>
    <row r="572" spans="1:18" ht="45.75" customHeight="1">
      <c r="A572" s="111" t="s">
        <v>463</v>
      </c>
      <c r="B572" s="113">
        <v>546</v>
      </c>
      <c r="C572" s="112" t="s">
        <v>122</v>
      </c>
      <c r="D572" s="112" t="s">
        <v>122</v>
      </c>
      <c r="E572" s="112" t="s">
        <v>232</v>
      </c>
      <c r="F572" s="112"/>
      <c r="G572" s="81">
        <f>G573</f>
        <v>10</v>
      </c>
      <c r="H572" s="81">
        <f aca="true" t="shared" si="292" ref="H572:R575">H573</f>
        <v>0</v>
      </c>
      <c r="I572" s="81">
        <f t="shared" si="292"/>
        <v>10</v>
      </c>
      <c r="J572" s="81">
        <f t="shared" si="292"/>
        <v>0</v>
      </c>
      <c r="K572" s="81">
        <f t="shared" si="292"/>
        <v>10</v>
      </c>
      <c r="L572" s="81">
        <f t="shared" si="292"/>
        <v>0</v>
      </c>
      <c r="M572" s="81">
        <f t="shared" si="292"/>
        <v>10</v>
      </c>
      <c r="N572" s="81">
        <f t="shared" si="292"/>
        <v>0</v>
      </c>
      <c r="O572" s="81">
        <f t="shared" si="292"/>
        <v>10</v>
      </c>
      <c r="P572" s="81">
        <f t="shared" si="292"/>
        <v>0</v>
      </c>
      <c r="Q572" s="81">
        <f t="shared" si="292"/>
        <v>10</v>
      </c>
      <c r="R572" s="81">
        <f t="shared" si="292"/>
        <v>0</v>
      </c>
    </row>
    <row r="573" spans="1:18" ht="43.5" customHeight="1">
      <c r="A573" s="111" t="s">
        <v>464</v>
      </c>
      <c r="B573" s="113">
        <v>546</v>
      </c>
      <c r="C573" s="112" t="s">
        <v>122</v>
      </c>
      <c r="D573" s="112" t="s">
        <v>122</v>
      </c>
      <c r="E573" s="112" t="s">
        <v>293</v>
      </c>
      <c r="F573" s="112"/>
      <c r="G573" s="81">
        <f>G574</f>
        <v>10</v>
      </c>
      <c r="H573" s="81">
        <f t="shared" si="292"/>
        <v>0</v>
      </c>
      <c r="I573" s="81">
        <f t="shared" si="292"/>
        <v>10</v>
      </c>
      <c r="J573" s="81">
        <f t="shared" si="292"/>
        <v>0</v>
      </c>
      <c r="K573" s="81">
        <f t="shared" si="292"/>
        <v>10</v>
      </c>
      <c r="L573" s="81">
        <f t="shared" si="292"/>
        <v>0</v>
      </c>
      <c r="M573" s="81">
        <f t="shared" si="292"/>
        <v>10</v>
      </c>
      <c r="N573" s="81">
        <f t="shared" si="292"/>
        <v>0</v>
      </c>
      <c r="O573" s="81">
        <f t="shared" si="292"/>
        <v>10</v>
      </c>
      <c r="P573" s="81">
        <f t="shared" si="292"/>
        <v>0</v>
      </c>
      <c r="Q573" s="81">
        <f t="shared" si="292"/>
        <v>10</v>
      </c>
      <c r="R573" s="81">
        <f t="shared" si="292"/>
        <v>0</v>
      </c>
    </row>
    <row r="574" spans="1:18" ht="42.75" customHeight="1">
      <c r="A574" s="111" t="s">
        <v>32</v>
      </c>
      <c r="B574" s="113">
        <v>546</v>
      </c>
      <c r="C574" s="112" t="s">
        <v>122</v>
      </c>
      <c r="D574" s="112" t="s">
        <v>122</v>
      </c>
      <c r="E574" s="112" t="s">
        <v>296</v>
      </c>
      <c r="F574" s="112"/>
      <c r="G574" s="81">
        <f>G575</f>
        <v>10</v>
      </c>
      <c r="H574" s="81">
        <f t="shared" si="292"/>
        <v>0</v>
      </c>
      <c r="I574" s="81">
        <f t="shared" si="292"/>
        <v>10</v>
      </c>
      <c r="J574" s="81">
        <f t="shared" si="292"/>
        <v>0</v>
      </c>
      <c r="K574" s="81">
        <f t="shared" si="292"/>
        <v>10</v>
      </c>
      <c r="L574" s="81">
        <f t="shared" si="292"/>
        <v>0</v>
      </c>
      <c r="M574" s="81">
        <f t="shared" si="292"/>
        <v>10</v>
      </c>
      <c r="N574" s="81">
        <f t="shared" si="292"/>
        <v>0</v>
      </c>
      <c r="O574" s="81">
        <f t="shared" si="292"/>
        <v>10</v>
      </c>
      <c r="P574" s="81">
        <f t="shared" si="292"/>
        <v>0</v>
      </c>
      <c r="Q574" s="81">
        <f t="shared" si="292"/>
        <v>10</v>
      </c>
      <c r="R574" s="81">
        <f t="shared" si="292"/>
        <v>0</v>
      </c>
    </row>
    <row r="575" spans="1:18" ht="42" customHeight="1">
      <c r="A575" s="111" t="s">
        <v>198</v>
      </c>
      <c r="B575" s="113">
        <v>546</v>
      </c>
      <c r="C575" s="112" t="s">
        <v>122</v>
      </c>
      <c r="D575" s="112" t="s">
        <v>122</v>
      </c>
      <c r="E575" s="112" t="s">
        <v>335</v>
      </c>
      <c r="F575" s="112"/>
      <c r="G575" s="81">
        <f>G576</f>
        <v>10</v>
      </c>
      <c r="H575" s="81">
        <f t="shared" si="292"/>
        <v>0</v>
      </c>
      <c r="I575" s="81">
        <f t="shared" si="292"/>
        <v>10</v>
      </c>
      <c r="J575" s="81">
        <f t="shared" si="292"/>
        <v>0</v>
      </c>
      <c r="K575" s="81">
        <f t="shared" si="292"/>
        <v>10</v>
      </c>
      <c r="L575" s="81">
        <f t="shared" si="292"/>
        <v>0</v>
      </c>
      <c r="M575" s="81">
        <f t="shared" si="292"/>
        <v>10</v>
      </c>
      <c r="N575" s="81">
        <f t="shared" si="292"/>
        <v>0</v>
      </c>
      <c r="O575" s="81">
        <f t="shared" si="292"/>
        <v>10</v>
      </c>
      <c r="P575" s="81">
        <f t="shared" si="292"/>
        <v>0</v>
      </c>
      <c r="Q575" s="81">
        <f t="shared" si="292"/>
        <v>10</v>
      </c>
      <c r="R575" s="81">
        <f t="shared" si="292"/>
        <v>0</v>
      </c>
    </row>
    <row r="576" spans="1:18" ht="39.75" customHeight="1">
      <c r="A576" s="111" t="s">
        <v>87</v>
      </c>
      <c r="B576" s="113">
        <v>546</v>
      </c>
      <c r="C576" s="112" t="s">
        <v>122</v>
      </c>
      <c r="D576" s="112" t="s">
        <v>122</v>
      </c>
      <c r="E576" s="112" t="s">
        <v>335</v>
      </c>
      <c r="F576" s="112" t="s">
        <v>168</v>
      </c>
      <c r="G576" s="81">
        <f>H576+I575+J576</f>
        <v>10</v>
      </c>
      <c r="H576" s="81"/>
      <c r="I576" s="81">
        <v>10</v>
      </c>
      <c r="J576" s="81"/>
      <c r="K576" s="81">
        <f>L576+M576+N576</f>
        <v>10</v>
      </c>
      <c r="L576" s="81"/>
      <c r="M576" s="81">
        <v>10</v>
      </c>
      <c r="N576" s="81"/>
      <c r="O576" s="81">
        <f>P576+Q576+R576</f>
        <v>10</v>
      </c>
      <c r="P576" s="81"/>
      <c r="Q576" s="81">
        <v>10</v>
      </c>
      <c r="R576" s="81"/>
    </row>
    <row r="577" spans="1:18" ht="39.75" customHeight="1">
      <c r="A577" s="111" t="s">
        <v>457</v>
      </c>
      <c r="B577" s="113">
        <v>546</v>
      </c>
      <c r="C577" s="112" t="s">
        <v>122</v>
      </c>
      <c r="D577" s="112" t="s">
        <v>122</v>
      </c>
      <c r="E577" s="112" t="s">
        <v>237</v>
      </c>
      <c r="F577" s="112"/>
      <c r="G577" s="81">
        <f>G578+G581</f>
        <v>146.5</v>
      </c>
      <c r="H577" s="81">
        <f aca="true" t="shared" si="293" ref="H577:R577">H578+H581</f>
        <v>0</v>
      </c>
      <c r="I577" s="81">
        <f t="shared" si="293"/>
        <v>146.5</v>
      </c>
      <c r="J577" s="81">
        <f t="shared" si="293"/>
        <v>0</v>
      </c>
      <c r="K577" s="81">
        <f t="shared" si="293"/>
        <v>146.5</v>
      </c>
      <c r="L577" s="81">
        <f t="shared" si="293"/>
        <v>0</v>
      </c>
      <c r="M577" s="81">
        <f t="shared" si="293"/>
        <v>146.5</v>
      </c>
      <c r="N577" s="81">
        <f t="shared" si="293"/>
        <v>0</v>
      </c>
      <c r="O577" s="81">
        <f t="shared" si="293"/>
        <v>146.5</v>
      </c>
      <c r="P577" s="81">
        <f t="shared" si="293"/>
        <v>0</v>
      </c>
      <c r="Q577" s="81">
        <f t="shared" si="293"/>
        <v>146.5</v>
      </c>
      <c r="R577" s="81">
        <f t="shared" si="293"/>
        <v>0</v>
      </c>
    </row>
    <row r="578" spans="1:18" ht="41.25" customHeight="1">
      <c r="A578" s="111" t="s">
        <v>238</v>
      </c>
      <c r="B578" s="113">
        <v>546</v>
      </c>
      <c r="C578" s="112" t="s">
        <v>122</v>
      </c>
      <c r="D578" s="112" t="s">
        <v>122</v>
      </c>
      <c r="E578" s="112" t="s">
        <v>459</v>
      </c>
      <c r="F578" s="112"/>
      <c r="G578" s="81">
        <f>G579</f>
        <v>106.5</v>
      </c>
      <c r="H578" s="81">
        <f aca="true" t="shared" si="294" ref="H578:R579">H579</f>
        <v>0</v>
      </c>
      <c r="I578" s="81">
        <f t="shared" si="294"/>
        <v>106.5</v>
      </c>
      <c r="J578" s="81">
        <f t="shared" si="294"/>
        <v>0</v>
      </c>
      <c r="K578" s="81">
        <f t="shared" si="294"/>
        <v>106.5</v>
      </c>
      <c r="L578" s="81">
        <f t="shared" si="294"/>
        <v>0</v>
      </c>
      <c r="M578" s="81">
        <f t="shared" si="294"/>
        <v>106.5</v>
      </c>
      <c r="N578" s="81">
        <f t="shared" si="294"/>
        <v>0</v>
      </c>
      <c r="O578" s="81">
        <f t="shared" si="294"/>
        <v>106.5</v>
      </c>
      <c r="P578" s="81">
        <f t="shared" si="294"/>
        <v>0</v>
      </c>
      <c r="Q578" s="81">
        <f t="shared" si="294"/>
        <v>106.5</v>
      </c>
      <c r="R578" s="81">
        <f t="shared" si="294"/>
        <v>0</v>
      </c>
    </row>
    <row r="579" spans="1:18" ht="24.75" customHeight="1">
      <c r="A579" s="111" t="s">
        <v>169</v>
      </c>
      <c r="B579" s="113">
        <v>546</v>
      </c>
      <c r="C579" s="112" t="s">
        <v>122</v>
      </c>
      <c r="D579" s="112" t="s">
        <v>122</v>
      </c>
      <c r="E579" s="112" t="s">
        <v>460</v>
      </c>
      <c r="F579" s="112"/>
      <c r="G579" s="81">
        <f>G580</f>
        <v>106.5</v>
      </c>
      <c r="H579" s="81">
        <f t="shared" si="294"/>
        <v>0</v>
      </c>
      <c r="I579" s="81">
        <f t="shared" si="294"/>
        <v>106.5</v>
      </c>
      <c r="J579" s="81">
        <f t="shared" si="294"/>
        <v>0</v>
      </c>
      <c r="K579" s="81">
        <f t="shared" si="294"/>
        <v>106.5</v>
      </c>
      <c r="L579" s="81">
        <f t="shared" si="294"/>
        <v>0</v>
      </c>
      <c r="M579" s="81">
        <f t="shared" si="294"/>
        <v>106.5</v>
      </c>
      <c r="N579" s="81">
        <f t="shared" si="294"/>
        <v>0</v>
      </c>
      <c r="O579" s="81">
        <f t="shared" si="294"/>
        <v>106.5</v>
      </c>
      <c r="P579" s="81">
        <f t="shared" si="294"/>
        <v>0</v>
      </c>
      <c r="Q579" s="81">
        <f t="shared" si="294"/>
        <v>106.5</v>
      </c>
      <c r="R579" s="81">
        <f t="shared" si="294"/>
        <v>0</v>
      </c>
    </row>
    <row r="580" spans="1:18" ht="41.25" customHeight="1">
      <c r="A580" s="111" t="s">
        <v>87</v>
      </c>
      <c r="B580" s="113">
        <v>546</v>
      </c>
      <c r="C580" s="112" t="s">
        <v>122</v>
      </c>
      <c r="D580" s="112" t="s">
        <v>122</v>
      </c>
      <c r="E580" s="112" t="s">
        <v>460</v>
      </c>
      <c r="F580" s="112" t="s">
        <v>168</v>
      </c>
      <c r="G580" s="81">
        <f>H580+I580+J580</f>
        <v>106.5</v>
      </c>
      <c r="H580" s="81"/>
      <c r="I580" s="81">
        <v>106.5</v>
      </c>
      <c r="J580" s="81"/>
      <c r="K580" s="81">
        <f>L580+M580+N580</f>
        <v>106.5</v>
      </c>
      <c r="L580" s="81"/>
      <c r="M580" s="81">
        <v>106.5</v>
      </c>
      <c r="N580" s="81"/>
      <c r="O580" s="81">
        <f>P580+Q580+R580</f>
        <v>106.5</v>
      </c>
      <c r="P580" s="85"/>
      <c r="Q580" s="85">
        <v>106.5</v>
      </c>
      <c r="R580" s="85"/>
    </row>
    <row r="581" spans="1:18" ht="45.75" customHeight="1">
      <c r="A581" s="111" t="s">
        <v>31</v>
      </c>
      <c r="B581" s="113">
        <v>546</v>
      </c>
      <c r="C581" s="112" t="s">
        <v>122</v>
      </c>
      <c r="D581" s="112" t="s">
        <v>122</v>
      </c>
      <c r="E581" s="112" t="s">
        <v>241</v>
      </c>
      <c r="F581" s="112"/>
      <c r="G581" s="81">
        <f>G582</f>
        <v>40</v>
      </c>
      <c r="H581" s="81">
        <f aca="true" t="shared" si="295" ref="H581:R582">H582</f>
        <v>0</v>
      </c>
      <c r="I581" s="81">
        <f t="shared" si="295"/>
        <v>40</v>
      </c>
      <c r="J581" s="81">
        <f t="shared" si="295"/>
        <v>0</v>
      </c>
      <c r="K581" s="81">
        <f t="shared" si="295"/>
        <v>40</v>
      </c>
      <c r="L581" s="81">
        <f t="shared" si="295"/>
        <v>0</v>
      </c>
      <c r="M581" s="81">
        <f t="shared" si="295"/>
        <v>40</v>
      </c>
      <c r="N581" s="81">
        <f t="shared" si="295"/>
        <v>0</v>
      </c>
      <c r="O581" s="81">
        <f t="shared" si="295"/>
        <v>40</v>
      </c>
      <c r="P581" s="81">
        <f t="shared" si="295"/>
        <v>0</v>
      </c>
      <c r="Q581" s="81">
        <f t="shared" si="295"/>
        <v>40</v>
      </c>
      <c r="R581" s="81">
        <f t="shared" si="295"/>
        <v>0</v>
      </c>
    </row>
    <row r="582" spans="1:18" ht="27" customHeight="1">
      <c r="A582" s="111" t="s">
        <v>169</v>
      </c>
      <c r="B582" s="113">
        <v>546</v>
      </c>
      <c r="C582" s="112" t="s">
        <v>122</v>
      </c>
      <c r="D582" s="112" t="s">
        <v>122</v>
      </c>
      <c r="E582" s="112" t="s">
        <v>242</v>
      </c>
      <c r="F582" s="112"/>
      <c r="G582" s="81">
        <f>G583</f>
        <v>40</v>
      </c>
      <c r="H582" s="81">
        <f t="shared" si="295"/>
        <v>0</v>
      </c>
      <c r="I582" s="81">
        <f t="shared" si="295"/>
        <v>40</v>
      </c>
      <c r="J582" s="81">
        <f t="shared" si="295"/>
        <v>0</v>
      </c>
      <c r="K582" s="81">
        <f t="shared" si="295"/>
        <v>40</v>
      </c>
      <c r="L582" s="81">
        <f t="shared" si="295"/>
        <v>0</v>
      </c>
      <c r="M582" s="81">
        <f t="shared" si="295"/>
        <v>40</v>
      </c>
      <c r="N582" s="81">
        <f t="shared" si="295"/>
        <v>0</v>
      </c>
      <c r="O582" s="81">
        <f t="shared" si="295"/>
        <v>40</v>
      </c>
      <c r="P582" s="81">
        <f t="shared" si="295"/>
        <v>0</v>
      </c>
      <c r="Q582" s="81">
        <f t="shared" si="295"/>
        <v>40</v>
      </c>
      <c r="R582" s="81">
        <f t="shared" si="295"/>
        <v>0</v>
      </c>
    </row>
    <row r="583" spans="1:18" ht="42" customHeight="1">
      <c r="A583" s="111" t="s">
        <v>87</v>
      </c>
      <c r="B583" s="113">
        <v>546</v>
      </c>
      <c r="C583" s="112" t="s">
        <v>122</v>
      </c>
      <c r="D583" s="112" t="s">
        <v>122</v>
      </c>
      <c r="E583" s="112" t="s">
        <v>242</v>
      </c>
      <c r="F583" s="112" t="s">
        <v>168</v>
      </c>
      <c r="G583" s="81">
        <f>H583+I583+J583</f>
        <v>40</v>
      </c>
      <c r="H583" s="81"/>
      <c r="I583" s="81">
        <f>20+20</f>
        <v>40</v>
      </c>
      <c r="J583" s="81"/>
      <c r="K583" s="81">
        <f>L583+M583+N583</f>
        <v>40</v>
      </c>
      <c r="L583" s="81"/>
      <c r="M583" s="81">
        <f>20+20</f>
        <v>40</v>
      </c>
      <c r="N583" s="81"/>
      <c r="O583" s="81">
        <f>P583+Q583+R583</f>
        <v>40</v>
      </c>
      <c r="P583" s="85"/>
      <c r="Q583" s="85">
        <f>20+20</f>
        <v>40</v>
      </c>
      <c r="R583" s="85"/>
    </row>
    <row r="584" spans="1:18" ht="18.75">
      <c r="A584" s="111" t="s">
        <v>145</v>
      </c>
      <c r="B584" s="113">
        <v>546</v>
      </c>
      <c r="C584" s="112" t="s">
        <v>122</v>
      </c>
      <c r="D584" s="112" t="s">
        <v>118</v>
      </c>
      <c r="E584" s="112"/>
      <c r="F584" s="112"/>
      <c r="G584" s="81">
        <f>G585</f>
        <v>54451.5</v>
      </c>
      <c r="H584" s="81">
        <f aca="true" t="shared" si="296" ref="H584:R584">H585</f>
        <v>0</v>
      </c>
      <c r="I584" s="81">
        <f t="shared" si="296"/>
        <v>54451.5</v>
      </c>
      <c r="J584" s="81">
        <f t="shared" si="296"/>
        <v>0</v>
      </c>
      <c r="K584" s="81">
        <f t="shared" si="296"/>
        <v>54661.799999999996</v>
      </c>
      <c r="L584" s="81">
        <f t="shared" si="296"/>
        <v>0</v>
      </c>
      <c r="M584" s="81">
        <f t="shared" si="296"/>
        <v>54661.799999999996</v>
      </c>
      <c r="N584" s="81">
        <f t="shared" si="296"/>
        <v>0</v>
      </c>
      <c r="O584" s="81">
        <f t="shared" si="296"/>
        <v>53102.600000000006</v>
      </c>
      <c r="P584" s="81">
        <f t="shared" si="296"/>
        <v>0</v>
      </c>
      <c r="Q584" s="81">
        <f t="shared" si="296"/>
        <v>53102.600000000006</v>
      </c>
      <c r="R584" s="81">
        <f t="shared" si="296"/>
        <v>0</v>
      </c>
    </row>
    <row r="585" spans="1:18" ht="44.25" customHeight="1">
      <c r="A585" s="111" t="s">
        <v>461</v>
      </c>
      <c r="B585" s="113">
        <v>546</v>
      </c>
      <c r="C585" s="112" t="s">
        <v>122</v>
      </c>
      <c r="D585" s="112" t="s">
        <v>118</v>
      </c>
      <c r="E585" s="113" t="s">
        <v>266</v>
      </c>
      <c r="F585" s="112"/>
      <c r="G585" s="81">
        <f aca="true" t="shared" si="297" ref="G585:R585">G586+G593</f>
        <v>54451.5</v>
      </c>
      <c r="H585" s="81">
        <f t="shared" si="297"/>
        <v>0</v>
      </c>
      <c r="I585" s="81">
        <f t="shared" si="297"/>
        <v>54451.5</v>
      </c>
      <c r="J585" s="81">
        <f t="shared" si="297"/>
        <v>0</v>
      </c>
      <c r="K585" s="81">
        <f t="shared" si="297"/>
        <v>54661.799999999996</v>
      </c>
      <c r="L585" s="81">
        <f t="shared" si="297"/>
        <v>0</v>
      </c>
      <c r="M585" s="81">
        <f t="shared" si="297"/>
        <v>54661.799999999996</v>
      </c>
      <c r="N585" s="81">
        <f t="shared" si="297"/>
        <v>0</v>
      </c>
      <c r="O585" s="81">
        <f t="shared" si="297"/>
        <v>53102.600000000006</v>
      </c>
      <c r="P585" s="81">
        <f t="shared" si="297"/>
        <v>0</v>
      </c>
      <c r="Q585" s="81">
        <f t="shared" si="297"/>
        <v>53102.600000000006</v>
      </c>
      <c r="R585" s="81">
        <f t="shared" si="297"/>
        <v>0</v>
      </c>
    </row>
    <row r="586" spans="1:18" ht="25.5" customHeight="1">
      <c r="A586" s="138" t="s">
        <v>18</v>
      </c>
      <c r="B586" s="113">
        <v>546</v>
      </c>
      <c r="C586" s="112" t="s">
        <v>122</v>
      </c>
      <c r="D586" s="112" t="s">
        <v>118</v>
      </c>
      <c r="E586" s="113" t="s">
        <v>267</v>
      </c>
      <c r="F586" s="112"/>
      <c r="G586" s="81">
        <f>G590+G587</f>
        <v>1882.3</v>
      </c>
      <c r="H586" s="81">
        <f aca="true" t="shared" si="298" ref="H586:R586">H590+H587</f>
        <v>0</v>
      </c>
      <c r="I586" s="81">
        <f t="shared" si="298"/>
        <v>1882.3</v>
      </c>
      <c r="J586" s="81">
        <f t="shared" si="298"/>
        <v>0</v>
      </c>
      <c r="K586" s="81">
        <f t="shared" si="298"/>
        <v>1287.6</v>
      </c>
      <c r="L586" s="81">
        <f t="shared" si="298"/>
        <v>0</v>
      </c>
      <c r="M586" s="81">
        <f t="shared" si="298"/>
        <v>1287.6</v>
      </c>
      <c r="N586" s="81">
        <f t="shared" si="298"/>
        <v>0</v>
      </c>
      <c r="O586" s="81">
        <f t="shared" si="298"/>
        <v>36</v>
      </c>
      <c r="P586" s="81">
        <f t="shared" si="298"/>
        <v>0</v>
      </c>
      <c r="Q586" s="81">
        <f t="shared" si="298"/>
        <v>36</v>
      </c>
      <c r="R586" s="81">
        <f t="shared" si="298"/>
        <v>0</v>
      </c>
    </row>
    <row r="587" spans="1:18" ht="42.75" customHeight="1">
      <c r="A587" s="111" t="s">
        <v>334</v>
      </c>
      <c r="B587" s="113">
        <v>546</v>
      </c>
      <c r="C587" s="112" t="s">
        <v>122</v>
      </c>
      <c r="D587" s="112" t="s">
        <v>118</v>
      </c>
      <c r="E587" s="113" t="s">
        <v>271</v>
      </c>
      <c r="F587" s="112"/>
      <c r="G587" s="81">
        <f>G588</f>
        <v>36</v>
      </c>
      <c r="H587" s="81">
        <f aca="true" t="shared" si="299" ref="H587:Q588">H588</f>
        <v>0</v>
      </c>
      <c r="I587" s="81">
        <f t="shared" si="299"/>
        <v>36</v>
      </c>
      <c r="J587" s="81">
        <f t="shared" si="299"/>
        <v>0</v>
      </c>
      <c r="K587" s="81">
        <f t="shared" si="299"/>
        <v>36</v>
      </c>
      <c r="L587" s="81">
        <f t="shared" si="299"/>
        <v>0</v>
      </c>
      <c r="M587" s="81">
        <f t="shared" si="299"/>
        <v>36</v>
      </c>
      <c r="N587" s="81">
        <f t="shared" si="299"/>
        <v>0</v>
      </c>
      <c r="O587" s="81">
        <f t="shared" si="299"/>
        <v>36</v>
      </c>
      <c r="P587" s="81">
        <f t="shared" si="299"/>
        <v>0</v>
      </c>
      <c r="Q587" s="81">
        <f t="shared" si="299"/>
        <v>36</v>
      </c>
      <c r="R587" s="81">
        <f>R588</f>
        <v>0</v>
      </c>
    </row>
    <row r="588" spans="1:18" ht="45" customHeight="1">
      <c r="A588" s="111" t="s">
        <v>414</v>
      </c>
      <c r="B588" s="113">
        <v>546</v>
      </c>
      <c r="C588" s="112" t="s">
        <v>122</v>
      </c>
      <c r="D588" s="112" t="s">
        <v>118</v>
      </c>
      <c r="E588" s="113" t="s">
        <v>413</v>
      </c>
      <c r="F588" s="112"/>
      <c r="G588" s="81">
        <f>G589</f>
        <v>36</v>
      </c>
      <c r="H588" s="81">
        <f t="shared" si="299"/>
        <v>0</v>
      </c>
      <c r="I588" s="81">
        <f t="shared" si="299"/>
        <v>36</v>
      </c>
      <c r="J588" s="81">
        <f t="shared" si="299"/>
        <v>0</v>
      </c>
      <c r="K588" s="81">
        <f t="shared" si="299"/>
        <v>36</v>
      </c>
      <c r="L588" s="81">
        <f t="shared" si="299"/>
        <v>0</v>
      </c>
      <c r="M588" s="81">
        <f t="shared" si="299"/>
        <v>36</v>
      </c>
      <c r="N588" s="81">
        <f t="shared" si="299"/>
        <v>0</v>
      </c>
      <c r="O588" s="81">
        <f t="shared" si="299"/>
        <v>36</v>
      </c>
      <c r="P588" s="81">
        <f t="shared" si="299"/>
        <v>0</v>
      </c>
      <c r="Q588" s="81">
        <f t="shared" si="299"/>
        <v>36</v>
      </c>
      <c r="R588" s="81">
        <f>R589</f>
        <v>0</v>
      </c>
    </row>
    <row r="589" spans="1:18" ht="27" customHeight="1">
      <c r="A589" s="111" t="s">
        <v>210</v>
      </c>
      <c r="B589" s="113">
        <v>546</v>
      </c>
      <c r="C589" s="112" t="s">
        <v>122</v>
      </c>
      <c r="D589" s="112" t="s">
        <v>118</v>
      </c>
      <c r="E589" s="113" t="s">
        <v>412</v>
      </c>
      <c r="F589" s="112" t="s">
        <v>209</v>
      </c>
      <c r="G589" s="81">
        <f>H589+I588+J589</f>
        <v>36</v>
      </c>
      <c r="H589" s="81"/>
      <c r="I589" s="81">
        <v>36</v>
      </c>
      <c r="J589" s="81"/>
      <c r="K589" s="81">
        <f>L589+M589+N589</f>
        <v>36</v>
      </c>
      <c r="L589" s="81"/>
      <c r="M589" s="81">
        <v>36</v>
      </c>
      <c r="N589" s="81"/>
      <c r="O589" s="81">
        <f>P589+Q589+R589</f>
        <v>36</v>
      </c>
      <c r="P589" s="81"/>
      <c r="Q589" s="81">
        <v>36</v>
      </c>
      <c r="R589" s="81"/>
    </row>
    <row r="590" spans="1:18" ht="39" customHeight="1">
      <c r="A590" s="111" t="s">
        <v>602</v>
      </c>
      <c r="B590" s="113">
        <v>546</v>
      </c>
      <c r="C590" s="112" t="s">
        <v>122</v>
      </c>
      <c r="D590" s="112" t="s">
        <v>118</v>
      </c>
      <c r="E590" s="113" t="s">
        <v>398</v>
      </c>
      <c r="F590" s="112"/>
      <c r="G590" s="81">
        <f>G591</f>
        <v>1846.3</v>
      </c>
      <c r="H590" s="81">
        <f aca="true" t="shared" si="300" ref="H590:R591">H591</f>
        <v>0</v>
      </c>
      <c r="I590" s="81">
        <f t="shared" si="300"/>
        <v>1846.3</v>
      </c>
      <c r="J590" s="81">
        <f t="shared" si="300"/>
        <v>0</v>
      </c>
      <c r="K590" s="81">
        <f t="shared" si="300"/>
        <v>1251.6</v>
      </c>
      <c r="L590" s="81">
        <f t="shared" si="300"/>
        <v>0</v>
      </c>
      <c r="M590" s="81">
        <f t="shared" si="300"/>
        <v>1251.6</v>
      </c>
      <c r="N590" s="81">
        <f t="shared" si="300"/>
        <v>0</v>
      </c>
      <c r="O590" s="81">
        <f t="shared" si="300"/>
        <v>0</v>
      </c>
      <c r="P590" s="81">
        <f t="shared" si="300"/>
        <v>0</v>
      </c>
      <c r="Q590" s="81">
        <f t="shared" si="300"/>
        <v>0</v>
      </c>
      <c r="R590" s="81">
        <f t="shared" si="300"/>
        <v>0</v>
      </c>
    </row>
    <row r="591" spans="1:18" ht="61.5" customHeight="1">
      <c r="A591" s="139" t="s">
        <v>601</v>
      </c>
      <c r="B591" s="113">
        <v>546</v>
      </c>
      <c r="C591" s="112" t="s">
        <v>122</v>
      </c>
      <c r="D591" s="112" t="s">
        <v>118</v>
      </c>
      <c r="E591" s="113" t="s">
        <v>504</v>
      </c>
      <c r="F591" s="112"/>
      <c r="G591" s="81">
        <f>G592</f>
        <v>1846.3</v>
      </c>
      <c r="H591" s="81">
        <f t="shared" si="300"/>
        <v>0</v>
      </c>
      <c r="I591" s="81">
        <f t="shared" si="300"/>
        <v>1846.3</v>
      </c>
      <c r="J591" s="81">
        <f t="shared" si="300"/>
        <v>0</v>
      </c>
      <c r="K591" s="81">
        <f t="shared" si="300"/>
        <v>1251.6</v>
      </c>
      <c r="L591" s="81">
        <f t="shared" si="300"/>
        <v>0</v>
      </c>
      <c r="M591" s="81">
        <f t="shared" si="300"/>
        <v>1251.6</v>
      </c>
      <c r="N591" s="81">
        <f t="shared" si="300"/>
        <v>0</v>
      </c>
      <c r="O591" s="81">
        <f t="shared" si="300"/>
        <v>0</v>
      </c>
      <c r="P591" s="81">
        <f>P592</f>
        <v>0</v>
      </c>
      <c r="Q591" s="81">
        <v>0</v>
      </c>
      <c r="R591" s="81">
        <f>R592</f>
        <v>0</v>
      </c>
    </row>
    <row r="592" spans="1:18" ht="42" customHeight="1">
      <c r="A592" s="111" t="s">
        <v>87</v>
      </c>
      <c r="B592" s="113">
        <v>546</v>
      </c>
      <c r="C592" s="112" t="s">
        <v>122</v>
      </c>
      <c r="D592" s="112" t="s">
        <v>118</v>
      </c>
      <c r="E592" s="113" t="s">
        <v>504</v>
      </c>
      <c r="F592" s="112" t="s">
        <v>168</v>
      </c>
      <c r="G592" s="81">
        <f>H592+I592+J592</f>
        <v>1846.3</v>
      </c>
      <c r="H592" s="81"/>
      <c r="I592" s="81">
        <v>1846.3</v>
      </c>
      <c r="J592" s="81"/>
      <c r="K592" s="81">
        <f>L592+M592+N592</f>
        <v>1251.6</v>
      </c>
      <c r="L592" s="81"/>
      <c r="M592" s="81">
        <v>1251.6</v>
      </c>
      <c r="N592" s="81"/>
      <c r="O592" s="81">
        <f>P592+Q592+R592</f>
        <v>0</v>
      </c>
      <c r="P592" s="81"/>
      <c r="Q592" s="81">
        <v>0</v>
      </c>
      <c r="R592" s="81"/>
    </row>
    <row r="593" spans="1:18" ht="30.75" customHeight="1">
      <c r="A593" s="144" t="s">
        <v>29</v>
      </c>
      <c r="B593" s="113">
        <v>546</v>
      </c>
      <c r="C593" s="112" t="s">
        <v>122</v>
      </c>
      <c r="D593" s="112" t="s">
        <v>118</v>
      </c>
      <c r="E593" s="112" t="s">
        <v>74</v>
      </c>
      <c r="F593" s="112"/>
      <c r="G593" s="81">
        <f>G594</f>
        <v>52569.2</v>
      </c>
      <c r="H593" s="81">
        <f aca="true" t="shared" si="301" ref="H593:R593">H594</f>
        <v>0</v>
      </c>
      <c r="I593" s="81">
        <f t="shared" si="301"/>
        <v>52569.2</v>
      </c>
      <c r="J593" s="81">
        <f t="shared" si="301"/>
        <v>0</v>
      </c>
      <c r="K593" s="81">
        <f t="shared" si="301"/>
        <v>53374.2</v>
      </c>
      <c r="L593" s="81">
        <f t="shared" si="301"/>
        <v>0</v>
      </c>
      <c r="M593" s="81">
        <f t="shared" si="301"/>
        <v>53374.2</v>
      </c>
      <c r="N593" s="81">
        <f t="shared" si="301"/>
        <v>0</v>
      </c>
      <c r="O593" s="81">
        <f t="shared" si="301"/>
        <v>53066.600000000006</v>
      </c>
      <c r="P593" s="81">
        <f t="shared" si="301"/>
        <v>0</v>
      </c>
      <c r="Q593" s="81">
        <f t="shared" si="301"/>
        <v>53066.600000000006</v>
      </c>
      <c r="R593" s="81">
        <f t="shared" si="301"/>
        <v>0</v>
      </c>
    </row>
    <row r="594" spans="1:18" ht="100.5" customHeight="1">
      <c r="A594" s="111" t="s">
        <v>462</v>
      </c>
      <c r="B594" s="113">
        <v>546</v>
      </c>
      <c r="C594" s="112" t="s">
        <v>122</v>
      </c>
      <c r="D594" s="112" t="s">
        <v>118</v>
      </c>
      <c r="E594" s="112" t="s">
        <v>103</v>
      </c>
      <c r="F594" s="112"/>
      <c r="G594" s="81">
        <f aca="true" t="shared" si="302" ref="G594:R594">G595+G599</f>
        <v>52569.2</v>
      </c>
      <c r="H594" s="81">
        <f t="shared" si="302"/>
        <v>0</v>
      </c>
      <c r="I594" s="81">
        <f t="shared" si="302"/>
        <v>52569.2</v>
      </c>
      <c r="J594" s="81">
        <f t="shared" si="302"/>
        <v>0</v>
      </c>
      <c r="K594" s="81">
        <f t="shared" si="302"/>
        <v>53374.2</v>
      </c>
      <c r="L594" s="81">
        <f t="shared" si="302"/>
        <v>0</v>
      </c>
      <c r="M594" s="81">
        <f t="shared" si="302"/>
        <v>53374.2</v>
      </c>
      <c r="N594" s="81">
        <f t="shared" si="302"/>
        <v>0</v>
      </c>
      <c r="O594" s="81">
        <f t="shared" si="302"/>
        <v>53066.600000000006</v>
      </c>
      <c r="P594" s="81">
        <f t="shared" si="302"/>
        <v>0</v>
      </c>
      <c r="Q594" s="81">
        <f t="shared" si="302"/>
        <v>53066.600000000006</v>
      </c>
      <c r="R594" s="81">
        <f t="shared" si="302"/>
        <v>0</v>
      </c>
    </row>
    <row r="595" spans="1:18" ht="18.75">
      <c r="A595" s="111" t="s">
        <v>367</v>
      </c>
      <c r="B595" s="113">
        <v>546</v>
      </c>
      <c r="C595" s="112" t="s">
        <v>122</v>
      </c>
      <c r="D595" s="112" t="s">
        <v>118</v>
      </c>
      <c r="E595" s="112" t="s">
        <v>368</v>
      </c>
      <c r="F595" s="112"/>
      <c r="G595" s="81">
        <f>G596+G597+G598</f>
        <v>19621.1</v>
      </c>
      <c r="H595" s="81">
        <f aca="true" t="shared" si="303" ref="H595:R595">H596+H597+H598</f>
        <v>0</v>
      </c>
      <c r="I595" s="81">
        <f t="shared" si="303"/>
        <v>19621.1</v>
      </c>
      <c r="J595" s="81">
        <f t="shared" si="303"/>
        <v>0</v>
      </c>
      <c r="K595" s="81">
        <f t="shared" si="303"/>
        <v>19769.100000000002</v>
      </c>
      <c r="L595" s="81">
        <f t="shared" si="303"/>
        <v>0</v>
      </c>
      <c r="M595" s="81">
        <f t="shared" si="303"/>
        <v>19769.100000000002</v>
      </c>
      <c r="N595" s="81">
        <f t="shared" si="303"/>
        <v>0</v>
      </c>
      <c r="O595" s="81">
        <f t="shared" si="303"/>
        <v>19159.100000000002</v>
      </c>
      <c r="P595" s="81">
        <f t="shared" si="303"/>
        <v>0</v>
      </c>
      <c r="Q595" s="81">
        <f t="shared" si="303"/>
        <v>19159.100000000002</v>
      </c>
      <c r="R595" s="81">
        <f t="shared" si="303"/>
        <v>0</v>
      </c>
    </row>
    <row r="596" spans="1:18" ht="22.5" customHeight="1">
      <c r="A596" s="111" t="s">
        <v>577</v>
      </c>
      <c r="B596" s="113">
        <v>546</v>
      </c>
      <c r="C596" s="112" t="s">
        <v>122</v>
      </c>
      <c r="D596" s="112" t="s">
        <v>118</v>
      </c>
      <c r="E596" s="112" t="s">
        <v>368</v>
      </c>
      <c r="F596" s="112" t="s">
        <v>144</v>
      </c>
      <c r="G596" s="81">
        <f>H596+I596+J596</f>
        <v>16153.6</v>
      </c>
      <c r="H596" s="81"/>
      <c r="I596" s="81">
        <f>16128.6+25</f>
        <v>16153.6</v>
      </c>
      <c r="J596" s="81"/>
      <c r="K596" s="81">
        <f>L596+M596+N596</f>
        <v>16798.7</v>
      </c>
      <c r="L596" s="81"/>
      <c r="M596" s="81">
        <f>16773.7+25</f>
        <v>16798.7</v>
      </c>
      <c r="N596" s="81"/>
      <c r="O596" s="81">
        <f>P596+Q596+R596</f>
        <v>16798.7</v>
      </c>
      <c r="P596" s="85"/>
      <c r="Q596" s="81">
        <f>16773.7+25</f>
        <v>16798.7</v>
      </c>
      <c r="R596" s="85"/>
    </row>
    <row r="597" spans="1:18" ht="44.25" customHeight="1">
      <c r="A597" s="111" t="s">
        <v>87</v>
      </c>
      <c r="B597" s="113">
        <v>546</v>
      </c>
      <c r="C597" s="112" t="s">
        <v>122</v>
      </c>
      <c r="D597" s="112" t="s">
        <v>118</v>
      </c>
      <c r="E597" s="112" t="s">
        <v>368</v>
      </c>
      <c r="F597" s="112" t="s">
        <v>168</v>
      </c>
      <c r="G597" s="81">
        <f>H597+I597+J597</f>
        <v>3445</v>
      </c>
      <c r="H597" s="81"/>
      <c r="I597" s="81">
        <v>3445</v>
      </c>
      <c r="J597" s="81"/>
      <c r="K597" s="81">
        <f>L597+M597+N597</f>
        <v>2947.9</v>
      </c>
      <c r="L597" s="81"/>
      <c r="M597" s="81">
        <v>2947.9</v>
      </c>
      <c r="N597" s="81"/>
      <c r="O597" s="81">
        <f>P597+Q597+R597</f>
        <v>2337.9</v>
      </c>
      <c r="P597" s="85"/>
      <c r="Q597" s="81">
        <v>2337.9</v>
      </c>
      <c r="R597" s="85"/>
    </row>
    <row r="598" spans="1:18" ht="18.75">
      <c r="A598" s="111" t="s">
        <v>166</v>
      </c>
      <c r="B598" s="113">
        <v>546</v>
      </c>
      <c r="C598" s="112" t="s">
        <v>122</v>
      </c>
      <c r="D598" s="112" t="s">
        <v>118</v>
      </c>
      <c r="E598" s="112" t="s">
        <v>368</v>
      </c>
      <c r="F598" s="112" t="s">
        <v>167</v>
      </c>
      <c r="G598" s="81">
        <f>H598+I598+J598</f>
        <v>22.5</v>
      </c>
      <c r="H598" s="81"/>
      <c r="I598" s="81">
        <v>22.5</v>
      </c>
      <c r="J598" s="81"/>
      <c r="K598" s="81">
        <f>L598+M598+N598</f>
        <v>22.5</v>
      </c>
      <c r="L598" s="81"/>
      <c r="M598" s="81">
        <v>22.5</v>
      </c>
      <c r="N598" s="81"/>
      <c r="O598" s="81">
        <f>P598+Q598+R598</f>
        <v>22.5</v>
      </c>
      <c r="P598" s="85"/>
      <c r="Q598" s="81">
        <v>22.5</v>
      </c>
      <c r="R598" s="85"/>
    </row>
    <row r="599" spans="1:18" ht="39.75" customHeight="1">
      <c r="A599" s="114" t="s">
        <v>685</v>
      </c>
      <c r="B599" s="113">
        <v>546</v>
      </c>
      <c r="C599" s="112" t="s">
        <v>122</v>
      </c>
      <c r="D599" s="112" t="s">
        <v>118</v>
      </c>
      <c r="E599" s="112" t="s">
        <v>421</v>
      </c>
      <c r="F599" s="112"/>
      <c r="G599" s="81">
        <f>G600</f>
        <v>32948.1</v>
      </c>
      <c r="H599" s="81">
        <f aca="true" t="shared" si="304" ref="H599:R599">H600</f>
        <v>0</v>
      </c>
      <c r="I599" s="81">
        <f t="shared" si="304"/>
        <v>32948.1</v>
      </c>
      <c r="J599" s="81">
        <f t="shared" si="304"/>
        <v>0</v>
      </c>
      <c r="K599" s="81">
        <f t="shared" si="304"/>
        <v>33605.1</v>
      </c>
      <c r="L599" s="81">
        <f t="shared" si="304"/>
        <v>0</v>
      </c>
      <c r="M599" s="81">
        <f t="shared" si="304"/>
        <v>33605.1</v>
      </c>
      <c r="N599" s="81">
        <f t="shared" si="304"/>
        <v>0</v>
      </c>
      <c r="O599" s="81">
        <f t="shared" si="304"/>
        <v>33907.5</v>
      </c>
      <c r="P599" s="81">
        <f t="shared" si="304"/>
        <v>0</v>
      </c>
      <c r="Q599" s="81">
        <f t="shared" si="304"/>
        <v>33907.5</v>
      </c>
      <c r="R599" s="81">
        <f t="shared" si="304"/>
        <v>0</v>
      </c>
    </row>
    <row r="600" spans="1:18" ht="24.75" customHeight="1">
      <c r="A600" s="111" t="s">
        <v>577</v>
      </c>
      <c r="B600" s="113">
        <v>546</v>
      </c>
      <c r="C600" s="112" t="s">
        <v>122</v>
      </c>
      <c r="D600" s="112" t="s">
        <v>118</v>
      </c>
      <c r="E600" s="112" t="s">
        <v>421</v>
      </c>
      <c r="F600" s="112" t="s">
        <v>144</v>
      </c>
      <c r="G600" s="81">
        <f>H600+I600+J600</f>
        <v>32948.1</v>
      </c>
      <c r="H600" s="81"/>
      <c r="I600" s="81">
        <v>32948.1</v>
      </c>
      <c r="J600" s="81"/>
      <c r="K600" s="81">
        <f>L600+M600+N600</f>
        <v>33605.1</v>
      </c>
      <c r="L600" s="81"/>
      <c r="M600" s="81">
        <v>33605.1</v>
      </c>
      <c r="N600" s="81"/>
      <c r="O600" s="81">
        <f>P600+Q600+R600</f>
        <v>33907.5</v>
      </c>
      <c r="P600" s="85"/>
      <c r="Q600" s="85">
        <v>33907.5</v>
      </c>
      <c r="R600" s="85"/>
    </row>
    <row r="601" spans="1:18" ht="18.75">
      <c r="A601" s="111" t="s">
        <v>373</v>
      </c>
      <c r="B601" s="113">
        <v>546</v>
      </c>
      <c r="C601" s="112" t="s">
        <v>126</v>
      </c>
      <c r="D601" s="112" t="s">
        <v>374</v>
      </c>
      <c r="E601" s="112"/>
      <c r="F601" s="112"/>
      <c r="G601" s="81">
        <f aca="true" t="shared" si="305" ref="G601:I604">G602</f>
        <v>3937</v>
      </c>
      <c r="H601" s="81">
        <f t="shared" si="305"/>
        <v>0</v>
      </c>
      <c r="I601" s="81">
        <f t="shared" si="305"/>
        <v>3937</v>
      </c>
      <c r="J601" s="81">
        <f aca="true" t="shared" si="306" ref="J601:R601">J602</f>
        <v>0</v>
      </c>
      <c r="K601" s="81">
        <f t="shared" si="306"/>
        <v>4041.8</v>
      </c>
      <c r="L601" s="81">
        <f t="shared" si="306"/>
        <v>0</v>
      </c>
      <c r="M601" s="81">
        <f t="shared" si="306"/>
        <v>4041.8</v>
      </c>
      <c r="N601" s="81">
        <f t="shared" si="306"/>
        <v>0</v>
      </c>
      <c r="O601" s="81">
        <f t="shared" si="306"/>
        <v>4149.4</v>
      </c>
      <c r="P601" s="81">
        <f t="shared" si="306"/>
        <v>0</v>
      </c>
      <c r="Q601" s="81">
        <f t="shared" si="306"/>
        <v>4149.4</v>
      </c>
      <c r="R601" s="81">
        <f t="shared" si="306"/>
        <v>0</v>
      </c>
    </row>
    <row r="602" spans="1:18" ht="21" customHeight="1">
      <c r="A602" s="111" t="s">
        <v>152</v>
      </c>
      <c r="B602" s="113">
        <v>546</v>
      </c>
      <c r="C602" s="112" t="s">
        <v>126</v>
      </c>
      <c r="D602" s="112" t="s">
        <v>114</v>
      </c>
      <c r="E602" s="112"/>
      <c r="F602" s="112"/>
      <c r="G602" s="81">
        <f t="shared" si="305"/>
        <v>3937</v>
      </c>
      <c r="H602" s="81">
        <f t="shared" si="305"/>
        <v>0</v>
      </c>
      <c r="I602" s="81">
        <f t="shared" si="305"/>
        <v>3937</v>
      </c>
      <c r="J602" s="81">
        <f aca="true" t="shared" si="307" ref="J602:R604">J603</f>
        <v>0</v>
      </c>
      <c r="K602" s="81">
        <f t="shared" si="307"/>
        <v>4041.8</v>
      </c>
      <c r="L602" s="81">
        <f t="shared" si="307"/>
        <v>0</v>
      </c>
      <c r="M602" s="81">
        <f t="shared" si="307"/>
        <v>4041.8</v>
      </c>
      <c r="N602" s="81">
        <f t="shared" si="307"/>
        <v>0</v>
      </c>
      <c r="O602" s="81">
        <f t="shared" si="307"/>
        <v>4149.4</v>
      </c>
      <c r="P602" s="81">
        <f t="shared" si="307"/>
        <v>0</v>
      </c>
      <c r="Q602" s="81">
        <f t="shared" si="307"/>
        <v>4149.4</v>
      </c>
      <c r="R602" s="81">
        <f t="shared" si="307"/>
        <v>0</v>
      </c>
    </row>
    <row r="603" spans="1:18" ht="42" customHeight="1">
      <c r="A603" s="111" t="s">
        <v>556</v>
      </c>
      <c r="B603" s="113">
        <v>546</v>
      </c>
      <c r="C603" s="112" t="s">
        <v>126</v>
      </c>
      <c r="D603" s="112" t="s">
        <v>114</v>
      </c>
      <c r="E603" s="112" t="s">
        <v>246</v>
      </c>
      <c r="F603" s="112"/>
      <c r="G603" s="81">
        <f t="shared" si="305"/>
        <v>3937</v>
      </c>
      <c r="H603" s="81">
        <f t="shared" si="305"/>
        <v>0</v>
      </c>
      <c r="I603" s="81">
        <f t="shared" si="305"/>
        <v>3937</v>
      </c>
      <c r="J603" s="81">
        <f t="shared" si="307"/>
        <v>0</v>
      </c>
      <c r="K603" s="81">
        <f t="shared" si="307"/>
        <v>4041.8</v>
      </c>
      <c r="L603" s="81">
        <f t="shared" si="307"/>
        <v>0</v>
      </c>
      <c r="M603" s="81">
        <f t="shared" si="307"/>
        <v>4041.8</v>
      </c>
      <c r="N603" s="81">
        <f t="shared" si="307"/>
        <v>0</v>
      </c>
      <c r="O603" s="81">
        <f t="shared" si="307"/>
        <v>4149.4</v>
      </c>
      <c r="P603" s="81">
        <f t="shared" si="307"/>
        <v>0</v>
      </c>
      <c r="Q603" s="81">
        <f t="shared" si="307"/>
        <v>4149.4</v>
      </c>
      <c r="R603" s="81">
        <f t="shared" si="307"/>
        <v>0</v>
      </c>
    </row>
    <row r="604" spans="1:18" ht="27" customHeight="1">
      <c r="A604" s="111" t="s">
        <v>212</v>
      </c>
      <c r="B604" s="113">
        <v>546</v>
      </c>
      <c r="C604" s="112" t="s">
        <v>126</v>
      </c>
      <c r="D604" s="112" t="s">
        <v>114</v>
      </c>
      <c r="E604" s="112" t="s">
        <v>346</v>
      </c>
      <c r="F604" s="112"/>
      <c r="G604" s="81">
        <f t="shared" si="305"/>
        <v>3937</v>
      </c>
      <c r="H604" s="81">
        <f t="shared" si="305"/>
        <v>0</v>
      </c>
      <c r="I604" s="81">
        <f t="shared" si="305"/>
        <v>3937</v>
      </c>
      <c r="J604" s="81">
        <f t="shared" si="307"/>
        <v>0</v>
      </c>
      <c r="K604" s="81">
        <f t="shared" si="307"/>
        <v>4041.8</v>
      </c>
      <c r="L604" s="81">
        <f t="shared" si="307"/>
        <v>0</v>
      </c>
      <c r="M604" s="81">
        <f t="shared" si="307"/>
        <v>4041.8</v>
      </c>
      <c r="N604" s="81">
        <f t="shared" si="307"/>
        <v>0</v>
      </c>
      <c r="O604" s="81">
        <f t="shared" si="307"/>
        <v>4149.4</v>
      </c>
      <c r="P604" s="81">
        <f t="shared" si="307"/>
        <v>0</v>
      </c>
      <c r="Q604" s="81">
        <f t="shared" si="307"/>
        <v>4149.4</v>
      </c>
      <c r="R604" s="81">
        <f t="shared" si="307"/>
        <v>0</v>
      </c>
    </row>
    <row r="605" spans="1:18" ht="42" customHeight="1">
      <c r="A605" s="111" t="s">
        <v>370</v>
      </c>
      <c r="B605" s="113">
        <v>546</v>
      </c>
      <c r="C605" s="112" t="s">
        <v>126</v>
      </c>
      <c r="D605" s="112" t="s">
        <v>114</v>
      </c>
      <c r="E605" s="112" t="s">
        <v>369</v>
      </c>
      <c r="F605" s="112"/>
      <c r="G605" s="81">
        <f>G606+G608</f>
        <v>3937</v>
      </c>
      <c r="H605" s="81">
        <f aca="true" t="shared" si="308" ref="H605:R605">H606+H608</f>
        <v>0</v>
      </c>
      <c r="I605" s="81">
        <f t="shared" si="308"/>
        <v>3937</v>
      </c>
      <c r="J605" s="81">
        <f t="shared" si="308"/>
        <v>0</v>
      </c>
      <c r="K605" s="81">
        <f t="shared" si="308"/>
        <v>4041.8</v>
      </c>
      <c r="L605" s="81">
        <f t="shared" si="308"/>
        <v>0</v>
      </c>
      <c r="M605" s="81">
        <f t="shared" si="308"/>
        <v>4041.8</v>
      </c>
      <c r="N605" s="81">
        <f t="shared" si="308"/>
        <v>0</v>
      </c>
      <c r="O605" s="81">
        <f t="shared" si="308"/>
        <v>4149.4</v>
      </c>
      <c r="P605" s="81">
        <f t="shared" si="308"/>
        <v>0</v>
      </c>
      <c r="Q605" s="81">
        <f t="shared" si="308"/>
        <v>4149.4</v>
      </c>
      <c r="R605" s="81">
        <f t="shared" si="308"/>
        <v>0</v>
      </c>
    </row>
    <row r="606" spans="1:18" ht="18.75">
      <c r="A606" s="111" t="s">
        <v>367</v>
      </c>
      <c r="B606" s="113">
        <v>546</v>
      </c>
      <c r="C606" s="112" t="s">
        <v>126</v>
      </c>
      <c r="D606" s="112" t="s">
        <v>114</v>
      </c>
      <c r="E606" s="112" t="s">
        <v>371</v>
      </c>
      <c r="F606" s="112"/>
      <c r="G606" s="81">
        <f>G607</f>
        <v>1299.2</v>
      </c>
      <c r="H606" s="81">
        <f aca="true" t="shared" si="309" ref="H606:R606">H607</f>
        <v>0</v>
      </c>
      <c r="I606" s="81">
        <f t="shared" si="309"/>
        <v>1299.2</v>
      </c>
      <c r="J606" s="81">
        <f t="shared" si="309"/>
        <v>0</v>
      </c>
      <c r="K606" s="81">
        <f t="shared" si="309"/>
        <v>1351.2</v>
      </c>
      <c r="L606" s="81">
        <f t="shared" si="309"/>
        <v>0</v>
      </c>
      <c r="M606" s="81">
        <f t="shared" si="309"/>
        <v>1351.2</v>
      </c>
      <c r="N606" s="81">
        <f t="shared" si="309"/>
        <v>0</v>
      </c>
      <c r="O606" s="81">
        <f t="shared" si="309"/>
        <v>1351.2</v>
      </c>
      <c r="P606" s="81">
        <f t="shared" si="309"/>
        <v>0</v>
      </c>
      <c r="Q606" s="81">
        <f t="shared" si="309"/>
        <v>1351.2</v>
      </c>
      <c r="R606" s="81">
        <f t="shared" si="309"/>
        <v>0</v>
      </c>
    </row>
    <row r="607" spans="1:18" ht="24.75" customHeight="1">
      <c r="A607" s="111" t="s">
        <v>577</v>
      </c>
      <c r="B607" s="113">
        <v>546</v>
      </c>
      <c r="C607" s="112" t="s">
        <v>126</v>
      </c>
      <c r="D607" s="112" t="s">
        <v>114</v>
      </c>
      <c r="E607" s="112" t="s">
        <v>371</v>
      </c>
      <c r="F607" s="112" t="s">
        <v>144</v>
      </c>
      <c r="G607" s="81">
        <f>H607+I607+J607</f>
        <v>1299.2</v>
      </c>
      <c r="H607" s="81"/>
      <c r="I607" s="81">
        <v>1299.2</v>
      </c>
      <c r="J607" s="81"/>
      <c r="K607" s="81">
        <f>L607+M607+N607</f>
        <v>1351.2</v>
      </c>
      <c r="L607" s="81"/>
      <c r="M607" s="81">
        <v>1351.2</v>
      </c>
      <c r="N607" s="81"/>
      <c r="O607" s="81">
        <f>P607+Q607+R607</f>
        <v>1351.2</v>
      </c>
      <c r="P607" s="91"/>
      <c r="Q607" s="98">
        <v>1351.2</v>
      </c>
      <c r="R607" s="91"/>
    </row>
    <row r="608" spans="1:18" ht="42" customHeight="1">
      <c r="A608" s="114" t="s">
        <v>685</v>
      </c>
      <c r="B608" s="113">
        <v>546</v>
      </c>
      <c r="C608" s="112" t="s">
        <v>126</v>
      </c>
      <c r="D608" s="112" t="s">
        <v>114</v>
      </c>
      <c r="E608" s="112" t="s">
        <v>427</v>
      </c>
      <c r="F608" s="112"/>
      <c r="G608" s="81">
        <f>G609</f>
        <v>2637.8</v>
      </c>
      <c r="H608" s="81">
        <f aca="true" t="shared" si="310" ref="H608:R608">H609</f>
        <v>0</v>
      </c>
      <c r="I608" s="81">
        <f t="shared" si="310"/>
        <v>2637.8</v>
      </c>
      <c r="J608" s="81">
        <f t="shared" si="310"/>
        <v>0</v>
      </c>
      <c r="K608" s="81">
        <f t="shared" si="310"/>
        <v>2690.6</v>
      </c>
      <c r="L608" s="81">
        <f t="shared" si="310"/>
        <v>0</v>
      </c>
      <c r="M608" s="81">
        <f t="shared" si="310"/>
        <v>2690.6</v>
      </c>
      <c r="N608" s="81">
        <f t="shared" si="310"/>
        <v>0</v>
      </c>
      <c r="O608" s="81">
        <f t="shared" si="310"/>
        <v>2798.2</v>
      </c>
      <c r="P608" s="81">
        <f t="shared" si="310"/>
        <v>0</v>
      </c>
      <c r="Q608" s="81">
        <f t="shared" si="310"/>
        <v>2798.2</v>
      </c>
      <c r="R608" s="81">
        <f t="shared" si="310"/>
        <v>0</v>
      </c>
    </row>
    <row r="609" spans="1:18" ht="24.75" customHeight="1">
      <c r="A609" s="111" t="s">
        <v>577</v>
      </c>
      <c r="B609" s="113">
        <v>546</v>
      </c>
      <c r="C609" s="112" t="s">
        <v>126</v>
      </c>
      <c r="D609" s="112" t="s">
        <v>114</v>
      </c>
      <c r="E609" s="112" t="s">
        <v>427</v>
      </c>
      <c r="F609" s="112" t="s">
        <v>144</v>
      </c>
      <c r="G609" s="81">
        <f>H609+I609+J609</f>
        <v>2637.8</v>
      </c>
      <c r="H609" s="81"/>
      <c r="I609" s="81">
        <v>2637.8</v>
      </c>
      <c r="J609" s="81"/>
      <c r="K609" s="81">
        <f>L609+M609+N609</f>
        <v>2690.6</v>
      </c>
      <c r="L609" s="81"/>
      <c r="M609" s="81">
        <v>2690.6</v>
      </c>
      <c r="N609" s="81"/>
      <c r="O609" s="81">
        <f>P609+Q609+R609</f>
        <v>2798.2</v>
      </c>
      <c r="P609" s="91"/>
      <c r="Q609" s="98">
        <v>2798.2</v>
      </c>
      <c r="R609" s="91"/>
    </row>
    <row r="610" spans="1:18" ht="18.75">
      <c r="A610" s="111" t="s">
        <v>143</v>
      </c>
      <c r="B610" s="113">
        <v>546</v>
      </c>
      <c r="C610" s="112" t="s">
        <v>118</v>
      </c>
      <c r="D610" s="112" t="s">
        <v>374</v>
      </c>
      <c r="E610" s="112"/>
      <c r="F610" s="112"/>
      <c r="G610" s="81">
        <f>G611+G617</f>
        <v>989.5</v>
      </c>
      <c r="H610" s="81">
        <f aca="true" t="shared" si="311" ref="H610:R610">H611+H617</f>
        <v>551.5</v>
      </c>
      <c r="I610" s="81">
        <f t="shared" si="311"/>
        <v>438</v>
      </c>
      <c r="J610" s="81">
        <f t="shared" si="311"/>
        <v>0</v>
      </c>
      <c r="K610" s="81">
        <f t="shared" si="311"/>
        <v>989.5</v>
      </c>
      <c r="L610" s="81">
        <f t="shared" si="311"/>
        <v>551.5</v>
      </c>
      <c r="M610" s="81">
        <f t="shared" si="311"/>
        <v>438</v>
      </c>
      <c r="N610" s="81">
        <f t="shared" si="311"/>
        <v>0</v>
      </c>
      <c r="O610" s="81">
        <f t="shared" si="311"/>
        <v>989.5</v>
      </c>
      <c r="P610" s="81">
        <f t="shared" si="311"/>
        <v>551.5</v>
      </c>
      <c r="Q610" s="81">
        <f t="shared" si="311"/>
        <v>438</v>
      </c>
      <c r="R610" s="81">
        <f t="shared" si="311"/>
        <v>0</v>
      </c>
    </row>
    <row r="611" spans="1:18" ht="18.75">
      <c r="A611" s="111" t="s">
        <v>176</v>
      </c>
      <c r="B611" s="113">
        <v>546</v>
      </c>
      <c r="C611" s="112" t="s">
        <v>118</v>
      </c>
      <c r="D611" s="112" t="s">
        <v>122</v>
      </c>
      <c r="E611" s="112"/>
      <c r="F611" s="112"/>
      <c r="G611" s="81">
        <f>G612</f>
        <v>551.5</v>
      </c>
      <c r="H611" s="81">
        <f aca="true" t="shared" si="312" ref="H611:R611">H612</f>
        <v>551.5</v>
      </c>
      <c r="I611" s="81">
        <f t="shared" si="312"/>
        <v>0</v>
      </c>
      <c r="J611" s="81">
        <f t="shared" si="312"/>
        <v>0</v>
      </c>
      <c r="K611" s="81">
        <f t="shared" si="312"/>
        <v>551.5</v>
      </c>
      <c r="L611" s="81">
        <f t="shared" si="312"/>
        <v>551.5</v>
      </c>
      <c r="M611" s="81">
        <f t="shared" si="312"/>
        <v>0</v>
      </c>
      <c r="N611" s="81">
        <f t="shared" si="312"/>
        <v>0</v>
      </c>
      <c r="O611" s="81">
        <f t="shared" si="312"/>
        <v>551.5</v>
      </c>
      <c r="P611" s="81">
        <f t="shared" si="312"/>
        <v>551.5</v>
      </c>
      <c r="Q611" s="81">
        <f t="shared" si="312"/>
        <v>0</v>
      </c>
      <c r="R611" s="81">
        <f t="shared" si="312"/>
        <v>0</v>
      </c>
    </row>
    <row r="612" spans="1:18" ht="47.25" customHeight="1">
      <c r="A612" s="111" t="s">
        <v>431</v>
      </c>
      <c r="B612" s="113">
        <v>546</v>
      </c>
      <c r="C612" s="112" t="s">
        <v>118</v>
      </c>
      <c r="D612" s="112" t="s">
        <v>122</v>
      </c>
      <c r="E612" s="112" t="s">
        <v>235</v>
      </c>
      <c r="F612" s="112"/>
      <c r="G612" s="81">
        <f>G613</f>
        <v>551.5</v>
      </c>
      <c r="H612" s="81">
        <f aca="true" t="shared" si="313" ref="H612:I615">H613</f>
        <v>551.5</v>
      </c>
      <c r="I612" s="81">
        <f t="shared" si="313"/>
        <v>0</v>
      </c>
      <c r="J612" s="81">
        <f aca="true" t="shared" si="314" ref="J612:Q615">J613</f>
        <v>0</v>
      </c>
      <c r="K612" s="81">
        <f t="shared" si="314"/>
        <v>551.5</v>
      </c>
      <c r="L612" s="81">
        <f t="shared" si="314"/>
        <v>551.5</v>
      </c>
      <c r="M612" s="81">
        <f t="shared" si="314"/>
        <v>0</v>
      </c>
      <c r="N612" s="81">
        <f t="shared" si="314"/>
        <v>0</v>
      </c>
      <c r="O612" s="81">
        <f t="shared" si="314"/>
        <v>551.5</v>
      </c>
      <c r="P612" s="81">
        <f t="shared" si="314"/>
        <v>551.5</v>
      </c>
      <c r="Q612" s="81">
        <f t="shared" si="314"/>
        <v>0</v>
      </c>
      <c r="R612" s="81">
        <f>R613</f>
        <v>0</v>
      </c>
    </row>
    <row r="613" spans="1:18" ht="43.5" customHeight="1">
      <c r="A613" s="111" t="s">
        <v>434</v>
      </c>
      <c r="B613" s="113">
        <v>546</v>
      </c>
      <c r="C613" s="112" t="s">
        <v>118</v>
      </c>
      <c r="D613" s="112" t="s">
        <v>122</v>
      </c>
      <c r="E613" s="112" t="s">
        <v>12</v>
      </c>
      <c r="F613" s="112"/>
      <c r="G613" s="81">
        <f>G614</f>
        <v>551.5</v>
      </c>
      <c r="H613" s="81">
        <f t="shared" si="313"/>
        <v>551.5</v>
      </c>
      <c r="I613" s="81">
        <f t="shared" si="313"/>
        <v>0</v>
      </c>
      <c r="J613" s="81">
        <f t="shared" si="314"/>
        <v>0</v>
      </c>
      <c r="K613" s="81">
        <f t="shared" si="314"/>
        <v>551.5</v>
      </c>
      <c r="L613" s="81">
        <f t="shared" si="314"/>
        <v>551.5</v>
      </c>
      <c r="M613" s="81">
        <f t="shared" si="314"/>
        <v>0</v>
      </c>
      <c r="N613" s="81">
        <f t="shared" si="314"/>
        <v>0</v>
      </c>
      <c r="O613" s="81">
        <f t="shared" si="314"/>
        <v>551.5</v>
      </c>
      <c r="P613" s="81">
        <f t="shared" si="314"/>
        <v>551.5</v>
      </c>
      <c r="Q613" s="81">
        <f t="shared" si="314"/>
        <v>0</v>
      </c>
      <c r="R613" s="81">
        <f>R614</f>
        <v>0</v>
      </c>
    </row>
    <row r="614" spans="1:18" ht="41.25" customHeight="1">
      <c r="A614" s="111" t="s">
        <v>357</v>
      </c>
      <c r="B614" s="113">
        <v>546</v>
      </c>
      <c r="C614" s="112" t="s">
        <v>118</v>
      </c>
      <c r="D614" s="112" t="s">
        <v>122</v>
      </c>
      <c r="E614" s="112" t="s">
        <v>358</v>
      </c>
      <c r="F614" s="112"/>
      <c r="G614" s="81">
        <f>G615</f>
        <v>551.5</v>
      </c>
      <c r="H614" s="81">
        <f t="shared" si="313"/>
        <v>551.5</v>
      </c>
      <c r="I614" s="81">
        <f t="shared" si="313"/>
        <v>0</v>
      </c>
      <c r="J614" s="81">
        <f t="shared" si="314"/>
        <v>0</v>
      </c>
      <c r="K614" s="81">
        <f t="shared" si="314"/>
        <v>551.5</v>
      </c>
      <c r="L614" s="81">
        <f t="shared" si="314"/>
        <v>551.5</v>
      </c>
      <c r="M614" s="81">
        <f t="shared" si="314"/>
        <v>0</v>
      </c>
      <c r="N614" s="81">
        <f t="shared" si="314"/>
        <v>0</v>
      </c>
      <c r="O614" s="81">
        <f t="shared" si="314"/>
        <v>551.5</v>
      </c>
      <c r="P614" s="81">
        <f t="shared" si="314"/>
        <v>551.5</v>
      </c>
      <c r="Q614" s="81">
        <f t="shared" si="314"/>
        <v>0</v>
      </c>
      <c r="R614" s="81">
        <f>R615</f>
        <v>0</v>
      </c>
    </row>
    <row r="615" spans="1:18" ht="98.25" customHeight="1">
      <c r="A615" s="114" t="s">
        <v>395</v>
      </c>
      <c r="B615" s="113">
        <v>546</v>
      </c>
      <c r="C615" s="112" t="s">
        <v>118</v>
      </c>
      <c r="D615" s="112" t="s">
        <v>122</v>
      </c>
      <c r="E615" s="112" t="s">
        <v>359</v>
      </c>
      <c r="F615" s="112"/>
      <c r="G615" s="81">
        <f>G616</f>
        <v>551.5</v>
      </c>
      <c r="H615" s="81">
        <f t="shared" si="313"/>
        <v>551.5</v>
      </c>
      <c r="I615" s="81">
        <f t="shared" si="313"/>
        <v>0</v>
      </c>
      <c r="J615" s="81">
        <f t="shared" si="314"/>
        <v>0</v>
      </c>
      <c r="K615" s="81">
        <f t="shared" si="314"/>
        <v>551.5</v>
      </c>
      <c r="L615" s="81">
        <f t="shared" si="314"/>
        <v>551.5</v>
      </c>
      <c r="M615" s="81">
        <f t="shared" si="314"/>
        <v>0</v>
      </c>
      <c r="N615" s="81">
        <f t="shared" si="314"/>
        <v>0</v>
      </c>
      <c r="O615" s="81">
        <f t="shared" si="314"/>
        <v>551.5</v>
      </c>
      <c r="P615" s="81">
        <f t="shared" si="314"/>
        <v>551.5</v>
      </c>
      <c r="Q615" s="81">
        <f t="shared" si="314"/>
        <v>0</v>
      </c>
      <c r="R615" s="81">
        <f>R616</f>
        <v>0</v>
      </c>
    </row>
    <row r="616" spans="1:18" ht="42" customHeight="1">
      <c r="A616" s="111" t="s">
        <v>87</v>
      </c>
      <c r="B616" s="113">
        <v>546</v>
      </c>
      <c r="C616" s="112" t="s">
        <v>118</v>
      </c>
      <c r="D616" s="112" t="s">
        <v>122</v>
      </c>
      <c r="E616" s="112" t="s">
        <v>359</v>
      </c>
      <c r="F616" s="112" t="s">
        <v>168</v>
      </c>
      <c r="G616" s="81">
        <f>H616+I615+J616</f>
        <v>551.5</v>
      </c>
      <c r="H616" s="81">
        <v>551.5</v>
      </c>
      <c r="I616" s="81"/>
      <c r="J616" s="81"/>
      <c r="K616" s="81">
        <f>L616+M616+N616</f>
        <v>551.5</v>
      </c>
      <c r="L616" s="81">
        <v>551.5</v>
      </c>
      <c r="M616" s="81"/>
      <c r="N616" s="81"/>
      <c r="O616" s="81">
        <f>P616+Q616+R616</f>
        <v>551.5</v>
      </c>
      <c r="P616" s="91">
        <v>551.5</v>
      </c>
      <c r="Q616" s="91"/>
      <c r="R616" s="91"/>
    </row>
    <row r="617" spans="1:18" ht="18.75">
      <c r="A617" s="111" t="s">
        <v>217</v>
      </c>
      <c r="B617" s="113">
        <v>546</v>
      </c>
      <c r="C617" s="112" t="s">
        <v>118</v>
      </c>
      <c r="D617" s="112" t="s">
        <v>118</v>
      </c>
      <c r="E617" s="112"/>
      <c r="F617" s="112"/>
      <c r="G617" s="81">
        <f>G618</f>
        <v>438</v>
      </c>
      <c r="H617" s="81">
        <f aca="true" t="shared" si="315" ref="H617:R617">H618</f>
        <v>0</v>
      </c>
      <c r="I617" s="81">
        <f t="shared" si="315"/>
        <v>438</v>
      </c>
      <c r="J617" s="81">
        <f t="shared" si="315"/>
        <v>0</v>
      </c>
      <c r="K617" s="81">
        <f t="shared" si="315"/>
        <v>438</v>
      </c>
      <c r="L617" s="81">
        <f t="shared" si="315"/>
        <v>0</v>
      </c>
      <c r="M617" s="81">
        <f t="shared" si="315"/>
        <v>438</v>
      </c>
      <c r="N617" s="81">
        <f t="shared" si="315"/>
        <v>0</v>
      </c>
      <c r="O617" s="81">
        <f t="shared" si="315"/>
        <v>438</v>
      </c>
      <c r="P617" s="81">
        <f t="shared" si="315"/>
        <v>0</v>
      </c>
      <c r="Q617" s="81">
        <f t="shared" si="315"/>
        <v>438</v>
      </c>
      <c r="R617" s="81">
        <f t="shared" si="315"/>
        <v>0</v>
      </c>
    </row>
    <row r="618" spans="1:18" ht="45.75" customHeight="1">
      <c r="A618" s="111" t="s">
        <v>468</v>
      </c>
      <c r="B618" s="113">
        <v>546</v>
      </c>
      <c r="C618" s="112" t="s">
        <v>118</v>
      </c>
      <c r="D618" s="112" t="s">
        <v>118</v>
      </c>
      <c r="E618" s="112" t="s">
        <v>258</v>
      </c>
      <c r="F618" s="112"/>
      <c r="G618" s="81">
        <f>G619</f>
        <v>438</v>
      </c>
      <c r="H618" s="81">
        <f aca="true" t="shared" si="316" ref="H618:R619">H619</f>
        <v>0</v>
      </c>
      <c r="I618" s="81">
        <f t="shared" si="316"/>
        <v>438</v>
      </c>
      <c r="J618" s="81">
        <f t="shared" si="316"/>
        <v>0</v>
      </c>
      <c r="K618" s="81">
        <f t="shared" si="316"/>
        <v>438</v>
      </c>
      <c r="L618" s="81">
        <f t="shared" si="316"/>
        <v>0</v>
      </c>
      <c r="M618" s="81">
        <f t="shared" si="316"/>
        <v>438</v>
      </c>
      <c r="N618" s="81">
        <f t="shared" si="316"/>
        <v>0</v>
      </c>
      <c r="O618" s="81">
        <f t="shared" si="316"/>
        <v>438</v>
      </c>
      <c r="P618" s="81">
        <f t="shared" si="316"/>
        <v>0</v>
      </c>
      <c r="Q618" s="81">
        <f t="shared" si="316"/>
        <v>438</v>
      </c>
      <c r="R618" s="81">
        <f t="shared" si="316"/>
        <v>0</v>
      </c>
    </row>
    <row r="619" spans="1:18" ht="43.5" customHeight="1">
      <c r="A619" s="111" t="s">
        <v>512</v>
      </c>
      <c r="B619" s="113">
        <v>546</v>
      </c>
      <c r="C619" s="112" t="s">
        <v>118</v>
      </c>
      <c r="D619" s="112" t="s">
        <v>118</v>
      </c>
      <c r="E619" s="112" t="s">
        <v>291</v>
      </c>
      <c r="F619" s="112"/>
      <c r="G619" s="81">
        <f>G620</f>
        <v>438</v>
      </c>
      <c r="H619" s="81">
        <f t="shared" si="316"/>
        <v>0</v>
      </c>
      <c r="I619" s="81">
        <f t="shared" si="316"/>
        <v>438</v>
      </c>
      <c r="J619" s="81">
        <f t="shared" si="316"/>
        <v>0</v>
      </c>
      <c r="K619" s="81">
        <f t="shared" si="316"/>
        <v>438</v>
      </c>
      <c r="L619" s="81">
        <f t="shared" si="316"/>
        <v>0</v>
      </c>
      <c r="M619" s="81">
        <f t="shared" si="316"/>
        <v>438</v>
      </c>
      <c r="N619" s="81">
        <f t="shared" si="316"/>
        <v>0</v>
      </c>
      <c r="O619" s="81">
        <f t="shared" si="316"/>
        <v>438</v>
      </c>
      <c r="P619" s="81">
        <f t="shared" si="316"/>
        <v>0</v>
      </c>
      <c r="Q619" s="81">
        <f t="shared" si="316"/>
        <v>438</v>
      </c>
      <c r="R619" s="81">
        <f t="shared" si="316"/>
        <v>0</v>
      </c>
    </row>
    <row r="620" spans="1:18" ht="25.5" customHeight="1">
      <c r="A620" s="111" t="s">
        <v>216</v>
      </c>
      <c r="B620" s="113">
        <v>546</v>
      </c>
      <c r="C620" s="112" t="s">
        <v>118</v>
      </c>
      <c r="D620" s="112" t="s">
        <v>118</v>
      </c>
      <c r="E620" s="113" t="s">
        <v>292</v>
      </c>
      <c r="F620" s="112"/>
      <c r="G620" s="81">
        <f>G621+G622+G623+G624</f>
        <v>438</v>
      </c>
      <c r="H620" s="81">
        <f aca="true" t="shared" si="317" ref="H620:R620">H621+H622+H623+H624</f>
        <v>0</v>
      </c>
      <c r="I620" s="81">
        <f t="shared" si="317"/>
        <v>438</v>
      </c>
      <c r="J620" s="81">
        <f t="shared" si="317"/>
        <v>0</v>
      </c>
      <c r="K620" s="81">
        <f t="shared" si="317"/>
        <v>438</v>
      </c>
      <c r="L620" s="81">
        <f t="shared" si="317"/>
        <v>0</v>
      </c>
      <c r="M620" s="81">
        <f t="shared" si="317"/>
        <v>438</v>
      </c>
      <c r="N620" s="81">
        <f t="shared" si="317"/>
        <v>0</v>
      </c>
      <c r="O620" s="81">
        <f t="shared" si="317"/>
        <v>438</v>
      </c>
      <c r="P620" s="81">
        <f t="shared" si="317"/>
        <v>0</v>
      </c>
      <c r="Q620" s="81">
        <f t="shared" si="317"/>
        <v>438</v>
      </c>
      <c r="R620" s="81">
        <f t="shared" si="317"/>
        <v>0</v>
      </c>
    </row>
    <row r="621" spans="1:18" ht="42" customHeight="1">
      <c r="A621" s="111" t="s">
        <v>87</v>
      </c>
      <c r="B621" s="113">
        <v>546</v>
      </c>
      <c r="C621" s="112" t="s">
        <v>118</v>
      </c>
      <c r="D621" s="112" t="s">
        <v>118</v>
      </c>
      <c r="E621" s="113" t="s">
        <v>292</v>
      </c>
      <c r="F621" s="112" t="s">
        <v>168</v>
      </c>
      <c r="G621" s="81">
        <f>H621+I621+J621</f>
        <v>120</v>
      </c>
      <c r="H621" s="81"/>
      <c r="I621" s="81">
        <v>120</v>
      </c>
      <c r="J621" s="81"/>
      <c r="K621" s="81">
        <f>L621+M621+N621</f>
        <v>120</v>
      </c>
      <c r="L621" s="81"/>
      <c r="M621" s="81">
        <v>120</v>
      </c>
      <c r="N621" s="81"/>
      <c r="O621" s="81">
        <f>P621+Q621+R621</f>
        <v>120</v>
      </c>
      <c r="P621" s="85"/>
      <c r="Q621" s="85">
        <v>120</v>
      </c>
      <c r="R621" s="85"/>
    </row>
    <row r="622" spans="1:18" ht="21" customHeight="1">
      <c r="A622" s="111" t="s">
        <v>210</v>
      </c>
      <c r="B622" s="113">
        <v>546</v>
      </c>
      <c r="C622" s="112" t="s">
        <v>118</v>
      </c>
      <c r="D622" s="112" t="s">
        <v>118</v>
      </c>
      <c r="E622" s="113" t="s">
        <v>292</v>
      </c>
      <c r="F622" s="112" t="s">
        <v>209</v>
      </c>
      <c r="G622" s="81">
        <f>H622+I622+J622</f>
        <v>144</v>
      </c>
      <c r="H622" s="81"/>
      <c r="I622" s="81">
        <v>144</v>
      </c>
      <c r="J622" s="81"/>
      <c r="K622" s="81">
        <f>L622+M622+N622</f>
        <v>144</v>
      </c>
      <c r="L622" s="81"/>
      <c r="M622" s="81">
        <v>144</v>
      </c>
      <c r="N622" s="81"/>
      <c r="O622" s="81">
        <f>P622+Q622+R622</f>
        <v>144</v>
      </c>
      <c r="P622" s="85"/>
      <c r="Q622" s="85">
        <v>144</v>
      </c>
      <c r="R622" s="85"/>
    </row>
    <row r="623" spans="1:18" ht="18.75">
      <c r="A623" s="111" t="s">
        <v>295</v>
      </c>
      <c r="B623" s="113">
        <v>546</v>
      </c>
      <c r="C623" s="112" t="s">
        <v>118</v>
      </c>
      <c r="D623" s="112" t="s">
        <v>118</v>
      </c>
      <c r="E623" s="113" t="s">
        <v>292</v>
      </c>
      <c r="F623" s="112" t="s">
        <v>294</v>
      </c>
      <c r="G623" s="81">
        <f>H623+I623+J623</f>
        <v>144</v>
      </c>
      <c r="H623" s="81"/>
      <c r="I623" s="81">
        <v>144</v>
      </c>
      <c r="J623" s="81"/>
      <c r="K623" s="81">
        <f>L623+M623+N623</f>
        <v>144</v>
      </c>
      <c r="L623" s="81"/>
      <c r="M623" s="81">
        <v>144</v>
      </c>
      <c r="N623" s="81"/>
      <c r="O623" s="81">
        <f>P623+Q623+R623</f>
        <v>144</v>
      </c>
      <c r="P623" s="85"/>
      <c r="Q623" s="85">
        <v>144</v>
      </c>
      <c r="R623" s="85"/>
    </row>
    <row r="624" spans="1:18" ht="18.75">
      <c r="A624" s="111" t="s">
        <v>174</v>
      </c>
      <c r="B624" s="113">
        <v>546</v>
      </c>
      <c r="C624" s="112" t="s">
        <v>118</v>
      </c>
      <c r="D624" s="112" t="s">
        <v>118</v>
      </c>
      <c r="E624" s="113" t="s">
        <v>292</v>
      </c>
      <c r="F624" s="112" t="s">
        <v>170</v>
      </c>
      <c r="G624" s="81">
        <f>H624+I624+J624</f>
        <v>30</v>
      </c>
      <c r="H624" s="81"/>
      <c r="I624" s="81">
        <v>30</v>
      </c>
      <c r="J624" s="81"/>
      <c r="K624" s="81">
        <f>L624+M624+N624</f>
        <v>30</v>
      </c>
      <c r="L624" s="81"/>
      <c r="M624" s="81">
        <v>30</v>
      </c>
      <c r="N624" s="81"/>
      <c r="O624" s="81">
        <f>P624+Q624+R624</f>
        <v>30</v>
      </c>
      <c r="P624" s="85"/>
      <c r="Q624" s="85">
        <v>30</v>
      </c>
      <c r="R624" s="85"/>
    </row>
    <row r="625" spans="1:18" ht="18.75">
      <c r="A625" s="111" t="s">
        <v>130</v>
      </c>
      <c r="B625" s="113">
        <v>546</v>
      </c>
      <c r="C625" s="112" t="s">
        <v>119</v>
      </c>
      <c r="D625" s="112" t="s">
        <v>374</v>
      </c>
      <c r="E625" s="112"/>
      <c r="F625" s="112"/>
      <c r="G625" s="81">
        <f aca="true" t="shared" si="318" ref="G625:R625">G626+G633+G652</f>
        <v>7718.4</v>
      </c>
      <c r="H625" s="81">
        <f t="shared" si="318"/>
        <v>4539.2</v>
      </c>
      <c r="I625" s="81">
        <f t="shared" si="318"/>
        <v>3179.2</v>
      </c>
      <c r="J625" s="81">
        <f t="shared" si="318"/>
        <v>0</v>
      </c>
      <c r="K625" s="81">
        <f t="shared" si="318"/>
        <v>5605.7</v>
      </c>
      <c r="L625" s="81">
        <f t="shared" si="318"/>
        <v>2623.4</v>
      </c>
      <c r="M625" s="81">
        <f t="shared" si="318"/>
        <v>2982.3</v>
      </c>
      <c r="N625" s="81">
        <f t="shared" si="318"/>
        <v>0</v>
      </c>
      <c r="O625" s="81">
        <f t="shared" si="318"/>
        <v>5435.7</v>
      </c>
      <c r="P625" s="81">
        <f t="shared" si="318"/>
        <v>2586.6000000000004</v>
      </c>
      <c r="Q625" s="81">
        <f t="shared" si="318"/>
        <v>2849.1</v>
      </c>
      <c r="R625" s="81">
        <f t="shared" si="318"/>
        <v>0</v>
      </c>
    </row>
    <row r="626" spans="1:18" ht="18.75">
      <c r="A626" s="111" t="s">
        <v>134</v>
      </c>
      <c r="B626" s="113">
        <v>546</v>
      </c>
      <c r="C626" s="112" t="s">
        <v>119</v>
      </c>
      <c r="D626" s="112" t="s">
        <v>113</v>
      </c>
      <c r="E626" s="112"/>
      <c r="F626" s="112"/>
      <c r="G626" s="81">
        <f>G627</f>
        <v>1658.2</v>
      </c>
      <c r="H626" s="81">
        <f aca="true" t="shared" si="319" ref="H626:R626">H627</f>
        <v>0</v>
      </c>
      <c r="I626" s="81">
        <f t="shared" si="319"/>
        <v>1658.2</v>
      </c>
      <c r="J626" s="81">
        <f t="shared" si="319"/>
        <v>0</v>
      </c>
      <c r="K626" s="81">
        <f t="shared" si="319"/>
        <v>1658.2</v>
      </c>
      <c r="L626" s="81">
        <f t="shared" si="319"/>
        <v>0</v>
      </c>
      <c r="M626" s="81">
        <f t="shared" si="319"/>
        <v>1658.2</v>
      </c>
      <c r="N626" s="81">
        <f t="shared" si="319"/>
        <v>0</v>
      </c>
      <c r="O626" s="81">
        <f t="shared" si="319"/>
        <v>1658.2</v>
      </c>
      <c r="P626" s="81">
        <f t="shared" si="319"/>
        <v>0</v>
      </c>
      <c r="Q626" s="81">
        <f t="shared" si="319"/>
        <v>1658.2</v>
      </c>
      <c r="R626" s="81">
        <f t="shared" si="319"/>
        <v>0</v>
      </c>
    </row>
    <row r="627" spans="1:18" ht="45.75" customHeight="1">
      <c r="A627" s="111" t="s">
        <v>475</v>
      </c>
      <c r="B627" s="113">
        <v>546</v>
      </c>
      <c r="C627" s="112" t="s">
        <v>119</v>
      </c>
      <c r="D627" s="112" t="s">
        <v>113</v>
      </c>
      <c r="E627" s="112" t="s">
        <v>9</v>
      </c>
      <c r="F627" s="112"/>
      <c r="G627" s="81">
        <f aca="true" t="shared" si="320" ref="G627:H629">G628</f>
        <v>1658.2</v>
      </c>
      <c r="H627" s="81">
        <f t="shared" si="320"/>
        <v>0</v>
      </c>
      <c r="I627" s="81">
        <f aca="true" t="shared" si="321" ref="I627:R629">I628</f>
        <v>1658.2</v>
      </c>
      <c r="J627" s="81">
        <f t="shared" si="321"/>
        <v>0</v>
      </c>
      <c r="K627" s="81">
        <f t="shared" si="321"/>
        <v>1658.2</v>
      </c>
      <c r="L627" s="81">
        <f t="shared" si="321"/>
        <v>0</v>
      </c>
      <c r="M627" s="81">
        <f t="shared" si="321"/>
        <v>1658.2</v>
      </c>
      <c r="N627" s="81">
        <f t="shared" si="321"/>
        <v>0</v>
      </c>
      <c r="O627" s="81">
        <f t="shared" si="321"/>
        <v>1658.2</v>
      </c>
      <c r="P627" s="81">
        <f t="shared" si="321"/>
        <v>0</v>
      </c>
      <c r="Q627" s="81">
        <f t="shared" si="321"/>
        <v>1658.2</v>
      </c>
      <c r="R627" s="81">
        <f t="shared" si="321"/>
        <v>0</v>
      </c>
    </row>
    <row r="628" spans="1:18" ht="44.25" customHeight="1">
      <c r="A628" s="111" t="s">
        <v>40</v>
      </c>
      <c r="B628" s="113">
        <v>546</v>
      </c>
      <c r="C628" s="112" t="s">
        <v>119</v>
      </c>
      <c r="D628" s="112" t="s">
        <v>113</v>
      </c>
      <c r="E628" s="112" t="s">
        <v>41</v>
      </c>
      <c r="F628" s="112"/>
      <c r="G628" s="81">
        <f t="shared" si="320"/>
        <v>1658.2</v>
      </c>
      <c r="H628" s="81">
        <f t="shared" si="320"/>
        <v>0</v>
      </c>
      <c r="I628" s="81">
        <f t="shared" si="321"/>
        <v>1658.2</v>
      </c>
      <c r="J628" s="81">
        <f t="shared" si="321"/>
        <v>0</v>
      </c>
      <c r="K628" s="81">
        <f t="shared" si="321"/>
        <v>1658.2</v>
      </c>
      <c r="L628" s="81">
        <f t="shared" si="321"/>
        <v>0</v>
      </c>
      <c r="M628" s="81">
        <f t="shared" si="321"/>
        <v>1658.2</v>
      </c>
      <c r="N628" s="81">
        <f t="shared" si="321"/>
        <v>0</v>
      </c>
      <c r="O628" s="81">
        <f t="shared" si="321"/>
        <v>1658.2</v>
      </c>
      <c r="P628" s="81">
        <f t="shared" si="321"/>
        <v>0</v>
      </c>
      <c r="Q628" s="81">
        <f t="shared" si="321"/>
        <v>1658.2</v>
      </c>
      <c r="R628" s="81">
        <f t="shared" si="321"/>
        <v>0</v>
      </c>
    </row>
    <row r="629" spans="1:18" ht="23.25" customHeight="1">
      <c r="A629" s="111" t="s">
        <v>88</v>
      </c>
      <c r="B629" s="113">
        <v>546</v>
      </c>
      <c r="C629" s="112" t="s">
        <v>119</v>
      </c>
      <c r="D629" s="112" t="s">
        <v>113</v>
      </c>
      <c r="E629" s="112" t="s">
        <v>44</v>
      </c>
      <c r="F629" s="112"/>
      <c r="G629" s="81">
        <f t="shared" si="320"/>
        <v>1658.2</v>
      </c>
      <c r="H629" s="81">
        <f t="shared" si="320"/>
        <v>0</v>
      </c>
      <c r="I629" s="81">
        <f t="shared" si="321"/>
        <v>1658.2</v>
      </c>
      <c r="J629" s="81">
        <f t="shared" si="321"/>
        <v>0</v>
      </c>
      <c r="K629" s="81">
        <f t="shared" si="321"/>
        <v>1658.2</v>
      </c>
      <c r="L629" s="81">
        <f t="shared" si="321"/>
        <v>0</v>
      </c>
      <c r="M629" s="81">
        <f t="shared" si="321"/>
        <v>1658.2</v>
      </c>
      <c r="N629" s="81">
        <f t="shared" si="321"/>
        <v>0</v>
      </c>
      <c r="O629" s="81">
        <f t="shared" si="321"/>
        <v>1658.2</v>
      </c>
      <c r="P629" s="81">
        <f t="shared" si="321"/>
        <v>0</v>
      </c>
      <c r="Q629" s="81">
        <f t="shared" si="321"/>
        <v>1658.2</v>
      </c>
      <c r="R629" s="81">
        <f t="shared" si="321"/>
        <v>0</v>
      </c>
    </row>
    <row r="630" spans="1:18" ht="63" customHeight="1">
      <c r="A630" s="111" t="s">
        <v>281</v>
      </c>
      <c r="B630" s="113">
        <v>546</v>
      </c>
      <c r="C630" s="112" t="s">
        <v>119</v>
      </c>
      <c r="D630" s="112" t="s">
        <v>113</v>
      </c>
      <c r="E630" s="112" t="s">
        <v>477</v>
      </c>
      <c r="F630" s="112"/>
      <c r="G630" s="81">
        <f>G632+G631</f>
        <v>1658.2</v>
      </c>
      <c r="H630" s="81">
        <f aca="true" t="shared" si="322" ref="H630:R630">H632+H631</f>
        <v>0</v>
      </c>
      <c r="I630" s="81">
        <f t="shared" si="322"/>
        <v>1658.2</v>
      </c>
      <c r="J630" s="81">
        <f t="shared" si="322"/>
        <v>0</v>
      </c>
      <c r="K630" s="81">
        <f t="shared" si="322"/>
        <v>1658.2</v>
      </c>
      <c r="L630" s="81">
        <f t="shared" si="322"/>
        <v>0</v>
      </c>
      <c r="M630" s="81">
        <f t="shared" si="322"/>
        <v>1658.2</v>
      </c>
      <c r="N630" s="81">
        <f t="shared" si="322"/>
        <v>0</v>
      </c>
      <c r="O630" s="81">
        <f t="shared" si="322"/>
        <v>1658.2</v>
      </c>
      <c r="P630" s="81">
        <f t="shared" si="322"/>
        <v>0</v>
      </c>
      <c r="Q630" s="81">
        <f t="shared" si="322"/>
        <v>1658.2</v>
      </c>
      <c r="R630" s="81">
        <f t="shared" si="322"/>
        <v>0</v>
      </c>
    </row>
    <row r="631" spans="1:18" ht="42" customHeight="1">
      <c r="A631" s="111" t="s">
        <v>87</v>
      </c>
      <c r="B631" s="113">
        <v>546</v>
      </c>
      <c r="C631" s="112" t="s">
        <v>119</v>
      </c>
      <c r="D631" s="112" t="s">
        <v>113</v>
      </c>
      <c r="E631" s="112" t="s">
        <v>477</v>
      </c>
      <c r="F631" s="112" t="s">
        <v>168</v>
      </c>
      <c r="G631" s="81">
        <f>H631+I631+J631</f>
        <v>15</v>
      </c>
      <c r="H631" s="81"/>
      <c r="I631" s="81">
        <v>15</v>
      </c>
      <c r="J631" s="81"/>
      <c r="K631" s="81">
        <f>L631+M631+N631</f>
        <v>15</v>
      </c>
      <c r="L631" s="81"/>
      <c r="M631" s="81">
        <v>15</v>
      </c>
      <c r="N631" s="81"/>
      <c r="O631" s="81">
        <f>P631+Q631+R631</f>
        <v>15</v>
      </c>
      <c r="P631" s="85"/>
      <c r="Q631" s="81">
        <v>15</v>
      </c>
      <c r="R631" s="85"/>
    </row>
    <row r="632" spans="1:18" ht="24.75" customHeight="1">
      <c r="A632" s="111" t="s">
        <v>85</v>
      </c>
      <c r="B632" s="113">
        <v>546</v>
      </c>
      <c r="C632" s="112" t="s">
        <v>119</v>
      </c>
      <c r="D632" s="112" t="s">
        <v>113</v>
      </c>
      <c r="E632" s="112" t="s">
        <v>477</v>
      </c>
      <c r="F632" s="112" t="s">
        <v>197</v>
      </c>
      <c r="G632" s="81">
        <f>H632+I632+J632</f>
        <v>1643.2</v>
      </c>
      <c r="H632" s="81"/>
      <c r="I632" s="81">
        <f>1580+63.2</f>
        <v>1643.2</v>
      </c>
      <c r="J632" s="81"/>
      <c r="K632" s="81">
        <f>L632+M632+N632</f>
        <v>1643.2</v>
      </c>
      <c r="L632" s="81"/>
      <c r="M632" s="81">
        <f>1580+63.2</f>
        <v>1643.2</v>
      </c>
      <c r="N632" s="81"/>
      <c r="O632" s="81">
        <f>P632+Q632+R632</f>
        <v>1643.2</v>
      </c>
      <c r="P632" s="85"/>
      <c r="Q632" s="81">
        <f>1580+63.2</f>
        <v>1643.2</v>
      </c>
      <c r="R632" s="85"/>
    </row>
    <row r="633" spans="1:18" ht="18.75">
      <c r="A633" s="111" t="s">
        <v>131</v>
      </c>
      <c r="B633" s="113">
        <v>546</v>
      </c>
      <c r="C633" s="112" t="s">
        <v>119</v>
      </c>
      <c r="D633" s="112" t="s">
        <v>116</v>
      </c>
      <c r="E633" s="112"/>
      <c r="F633" s="112"/>
      <c r="G633" s="81">
        <f>G634+G648</f>
        <v>5650.7</v>
      </c>
      <c r="H633" s="81">
        <f aca="true" t="shared" si="323" ref="H633:R633">H634+H648</f>
        <v>4539.2</v>
      </c>
      <c r="I633" s="81">
        <f t="shared" si="323"/>
        <v>1111.5</v>
      </c>
      <c r="J633" s="81">
        <f t="shared" si="323"/>
        <v>0</v>
      </c>
      <c r="K633" s="81">
        <f t="shared" si="323"/>
        <v>3538</v>
      </c>
      <c r="L633" s="81">
        <f t="shared" si="323"/>
        <v>2623.4</v>
      </c>
      <c r="M633" s="81">
        <f t="shared" si="323"/>
        <v>914.6</v>
      </c>
      <c r="N633" s="81">
        <f t="shared" si="323"/>
        <v>0</v>
      </c>
      <c r="O633" s="81">
        <f t="shared" si="323"/>
        <v>3368</v>
      </c>
      <c r="P633" s="81">
        <f t="shared" si="323"/>
        <v>2586.6000000000004</v>
      </c>
      <c r="Q633" s="81">
        <f t="shared" si="323"/>
        <v>781.4</v>
      </c>
      <c r="R633" s="81">
        <f t="shared" si="323"/>
        <v>0</v>
      </c>
    </row>
    <row r="634" spans="1:18" ht="44.25" customHeight="1">
      <c r="A634" s="111" t="s">
        <v>475</v>
      </c>
      <c r="B634" s="113">
        <v>546</v>
      </c>
      <c r="C634" s="112" t="s">
        <v>119</v>
      </c>
      <c r="D634" s="112" t="s">
        <v>116</v>
      </c>
      <c r="E634" s="112" t="s">
        <v>9</v>
      </c>
      <c r="F634" s="112"/>
      <c r="G634" s="81">
        <f>G635</f>
        <v>3711.3</v>
      </c>
      <c r="H634" s="81">
        <f aca="true" t="shared" si="324" ref="H634:R634">H635</f>
        <v>2696.8</v>
      </c>
      <c r="I634" s="81">
        <f t="shared" si="324"/>
        <v>1014.5</v>
      </c>
      <c r="J634" s="81">
        <f t="shared" si="324"/>
        <v>0</v>
      </c>
      <c r="K634" s="81">
        <f t="shared" si="324"/>
        <v>3538</v>
      </c>
      <c r="L634" s="81">
        <f t="shared" si="324"/>
        <v>2623.4</v>
      </c>
      <c r="M634" s="81">
        <f t="shared" si="324"/>
        <v>914.6</v>
      </c>
      <c r="N634" s="81">
        <f t="shared" si="324"/>
        <v>0</v>
      </c>
      <c r="O634" s="81">
        <f t="shared" si="324"/>
        <v>3368</v>
      </c>
      <c r="P634" s="81">
        <f t="shared" si="324"/>
        <v>2586.6000000000004</v>
      </c>
      <c r="Q634" s="81">
        <f t="shared" si="324"/>
        <v>781.4</v>
      </c>
      <c r="R634" s="81">
        <f t="shared" si="324"/>
        <v>0</v>
      </c>
    </row>
    <row r="635" spans="1:18" ht="39.75" customHeight="1">
      <c r="A635" s="111" t="s">
        <v>40</v>
      </c>
      <c r="B635" s="113">
        <v>546</v>
      </c>
      <c r="C635" s="112" t="s">
        <v>119</v>
      </c>
      <c r="D635" s="112" t="s">
        <v>116</v>
      </c>
      <c r="E635" s="112" t="s">
        <v>41</v>
      </c>
      <c r="F635" s="112"/>
      <c r="G635" s="81">
        <f aca="true" t="shared" si="325" ref="G635:R635">G636+G640+G645</f>
        <v>3711.3</v>
      </c>
      <c r="H635" s="81">
        <f t="shared" si="325"/>
        <v>2696.8</v>
      </c>
      <c r="I635" s="81">
        <f t="shared" si="325"/>
        <v>1014.5</v>
      </c>
      <c r="J635" s="81">
        <f t="shared" si="325"/>
        <v>0</v>
      </c>
      <c r="K635" s="81">
        <f t="shared" si="325"/>
        <v>3538</v>
      </c>
      <c r="L635" s="81">
        <f t="shared" si="325"/>
        <v>2623.4</v>
      </c>
      <c r="M635" s="81">
        <f t="shared" si="325"/>
        <v>914.6</v>
      </c>
      <c r="N635" s="81">
        <f t="shared" si="325"/>
        <v>0</v>
      </c>
      <c r="O635" s="81">
        <f t="shared" si="325"/>
        <v>3368</v>
      </c>
      <c r="P635" s="81">
        <f t="shared" si="325"/>
        <v>2586.6000000000004</v>
      </c>
      <c r="Q635" s="81">
        <f t="shared" si="325"/>
        <v>781.4</v>
      </c>
      <c r="R635" s="81">
        <f t="shared" si="325"/>
        <v>0</v>
      </c>
    </row>
    <row r="636" spans="1:18" ht="42" customHeight="1">
      <c r="A636" s="111" t="s">
        <v>24</v>
      </c>
      <c r="B636" s="113">
        <v>546</v>
      </c>
      <c r="C636" s="112" t="s">
        <v>119</v>
      </c>
      <c r="D636" s="112" t="s">
        <v>116</v>
      </c>
      <c r="E636" s="112" t="s">
        <v>43</v>
      </c>
      <c r="F636" s="112"/>
      <c r="G636" s="81">
        <f>G637</f>
        <v>485</v>
      </c>
      <c r="H636" s="81">
        <f aca="true" t="shared" si="326" ref="H636:R636">H637</f>
        <v>0</v>
      </c>
      <c r="I636" s="81">
        <f t="shared" si="326"/>
        <v>485</v>
      </c>
      <c r="J636" s="81">
        <f t="shared" si="326"/>
        <v>0</v>
      </c>
      <c r="K636" s="81">
        <f t="shared" si="326"/>
        <v>485</v>
      </c>
      <c r="L636" s="81">
        <f t="shared" si="326"/>
        <v>0</v>
      </c>
      <c r="M636" s="81">
        <f t="shared" si="326"/>
        <v>485</v>
      </c>
      <c r="N636" s="81">
        <f t="shared" si="326"/>
        <v>0</v>
      </c>
      <c r="O636" s="81">
        <f t="shared" si="326"/>
        <v>485</v>
      </c>
      <c r="P636" s="81">
        <f t="shared" si="326"/>
        <v>0</v>
      </c>
      <c r="Q636" s="81">
        <f t="shared" si="326"/>
        <v>485</v>
      </c>
      <c r="R636" s="81">
        <f t="shared" si="326"/>
        <v>0</v>
      </c>
    </row>
    <row r="637" spans="1:18" ht="64.5" customHeight="1">
      <c r="A637" s="111" t="s">
        <v>606</v>
      </c>
      <c r="B637" s="113">
        <v>546</v>
      </c>
      <c r="C637" s="112" t="s">
        <v>119</v>
      </c>
      <c r="D637" s="112" t="s">
        <v>116</v>
      </c>
      <c r="E637" s="112" t="s">
        <v>42</v>
      </c>
      <c r="F637" s="112"/>
      <c r="G637" s="81">
        <f>G638+G639</f>
        <v>485</v>
      </c>
      <c r="H637" s="81">
        <f aca="true" t="shared" si="327" ref="H637:R637">H638+H639</f>
        <v>0</v>
      </c>
      <c r="I637" s="81">
        <f t="shared" si="327"/>
        <v>485</v>
      </c>
      <c r="J637" s="81">
        <f t="shared" si="327"/>
        <v>0</v>
      </c>
      <c r="K637" s="81">
        <f t="shared" si="327"/>
        <v>485</v>
      </c>
      <c r="L637" s="81">
        <f t="shared" si="327"/>
        <v>0</v>
      </c>
      <c r="M637" s="81">
        <f t="shared" si="327"/>
        <v>485</v>
      </c>
      <c r="N637" s="81">
        <f t="shared" si="327"/>
        <v>0</v>
      </c>
      <c r="O637" s="81">
        <f t="shared" si="327"/>
        <v>485</v>
      </c>
      <c r="P637" s="81">
        <f t="shared" si="327"/>
        <v>0</v>
      </c>
      <c r="Q637" s="81">
        <f t="shared" si="327"/>
        <v>485</v>
      </c>
      <c r="R637" s="81">
        <f t="shared" si="327"/>
        <v>0</v>
      </c>
    </row>
    <row r="638" spans="1:18" ht="46.5" customHeight="1">
      <c r="A638" s="111" t="s">
        <v>87</v>
      </c>
      <c r="B638" s="113">
        <v>546</v>
      </c>
      <c r="C638" s="113">
        <v>10</v>
      </c>
      <c r="D638" s="112" t="s">
        <v>116</v>
      </c>
      <c r="E638" s="112" t="s">
        <v>42</v>
      </c>
      <c r="F638" s="112" t="s">
        <v>168</v>
      </c>
      <c r="G638" s="81">
        <f>H638+I638+J638</f>
        <v>30</v>
      </c>
      <c r="H638" s="81"/>
      <c r="I638" s="81">
        <v>30</v>
      </c>
      <c r="J638" s="81"/>
      <c r="K638" s="81">
        <f>L638+M638+N638</f>
        <v>30</v>
      </c>
      <c r="L638" s="81"/>
      <c r="M638" s="81">
        <v>30</v>
      </c>
      <c r="N638" s="81"/>
      <c r="O638" s="81">
        <f>P638+Q638+R638</f>
        <v>30</v>
      </c>
      <c r="P638" s="81"/>
      <c r="Q638" s="81">
        <v>30</v>
      </c>
      <c r="R638" s="81"/>
    </row>
    <row r="639" spans="1:18" ht="23.25" customHeight="1">
      <c r="A639" s="111" t="s">
        <v>210</v>
      </c>
      <c r="B639" s="113">
        <v>546</v>
      </c>
      <c r="C639" s="113">
        <v>10</v>
      </c>
      <c r="D639" s="112" t="s">
        <v>116</v>
      </c>
      <c r="E639" s="112" t="s">
        <v>42</v>
      </c>
      <c r="F639" s="112" t="s">
        <v>209</v>
      </c>
      <c r="G639" s="81">
        <f>H639+I639+J639</f>
        <v>455</v>
      </c>
      <c r="H639" s="81"/>
      <c r="I639" s="81">
        <v>455</v>
      </c>
      <c r="J639" s="81"/>
      <c r="K639" s="81">
        <f>L639+M639+N639</f>
        <v>455</v>
      </c>
      <c r="L639" s="81"/>
      <c r="M639" s="81">
        <v>455</v>
      </c>
      <c r="N639" s="81"/>
      <c r="O639" s="81">
        <f>P639+Q639+R639</f>
        <v>455</v>
      </c>
      <c r="P639" s="81"/>
      <c r="Q639" s="81">
        <v>455</v>
      </c>
      <c r="R639" s="81"/>
    </row>
    <row r="640" spans="1:18" ht="24.75" customHeight="1">
      <c r="A640" s="111" t="s">
        <v>88</v>
      </c>
      <c r="B640" s="113">
        <v>546</v>
      </c>
      <c r="C640" s="113">
        <v>10</v>
      </c>
      <c r="D640" s="112" t="s">
        <v>116</v>
      </c>
      <c r="E640" s="112" t="s">
        <v>476</v>
      </c>
      <c r="F640" s="112"/>
      <c r="G640" s="81">
        <f>G641+G643</f>
        <v>2087.4</v>
      </c>
      <c r="H640" s="81">
        <f aca="true" t="shared" si="328" ref="H640:R640">H641+H643</f>
        <v>1557.9</v>
      </c>
      <c r="I640" s="81">
        <f t="shared" si="328"/>
        <v>529.5</v>
      </c>
      <c r="J640" s="81">
        <f t="shared" si="328"/>
        <v>0</v>
      </c>
      <c r="K640" s="81">
        <f t="shared" si="328"/>
        <v>1914.1</v>
      </c>
      <c r="L640" s="81">
        <f t="shared" si="328"/>
        <v>1484.5</v>
      </c>
      <c r="M640" s="81">
        <f t="shared" si="328"/>
        <v>429.6</v>
      </c>
      <c r="N640" s="81">
        <f t="shared" si="328"/>
        <v>0</v>
      </c>
      <c r="O640" s="81">
        <f t="shared" si="328"/>
        <v>1744.1</v>
      </c>
      <c r="P640" s="81">
        <f t="shared" si="328"/>
        <v>1447.7</v>
      </c>
      <c r="Q640" s="81">
        <f t="shared" si="328"/>
        <v>296.4</v>
      </c>
      <c r="R640" s="81">
        <f t="shared" si="328"/>
        <v>0</v>
      </c>
    </row>
    <row r="641" spans="1:18" ht="42" customHeight="1">
      <c r="A641" s="111" t="s">
        <v>282</v>
      </c>
      <c r="B641" s="113">
        <v>546</v>
      </c>
      <c r="C641" s="113">
        <v>10</v>
      </c>
      <c r="D641" s="112" t="s">
        <v>116</v>
      </c>
      <c r="E641" s="112" t="s">
        <v>478</v>
      </c>
      <c r="F641" s="112"/>
      <c r="G641" s="81">
        <f>G642</f>
        <v>96.6</v>
      </c>
      <c r="H641" s="81">
        <f aca="true" t="shared" si="329" ref="H641:R641">H642</f>
        <v>0</v>
      </c>
      <c r="I641" s="81">
        <f t="shared" si="329"/>
        <v>96.6</v>
      </c>
      <c r="J641" s="81">
        <f t="shared" si="329"/>
        <v>0</v>
      </c>
      <c r="K641" s="81">
        <f t="shared" si="329"/>
        <v>96.6</v>
      </c>
      <c r="L641" s="81">
        <f t="shared" si="329"/>
        <v>0</v>
      </c>
      <c r="M641" s="81">
        <f t="shared" si="329"/>
        <v>96.6</v>
      </c>
      <c r="N641" s="81">
        <f t="shared" si="329"/>
        <v>0</v>
      </c>
      <c r="O641" s="81">
        <f t="shared" si="329"/>
        <v>96.6</v>
      </c>
      <c r="P641" s="81">
        <f t="shared" si="329"/>
        <v>0</v>
      </c>
      <c r="Q641" s="81">
        <f t="shared" si="329"/>
        <v>96.6</v>
      </c>
      <c r="R641" s="81">
        <f t="shared" si="329"/>
        <v>0</v>
      </c>
    </row>
    <row r="642" spans="1:18" ht="27.75" customHeight="1">
      <c r="A642" s="111" t="s">
        <v>580</v>
      </c>
      <c r="B642" s="113">
        <v>546</v>
      </c>
      <c r="C642" s="113">
        <v>10</v>
      </c>
      <c r="D642" s="112" t="s">
        <v>116</v>
      </c>
      <c r="E642" s="112" t="s">
        <v>479</v>
      </c>
      <c r="F642" s="112" t="s">
        <v>576</v>
      </c>
      <c r="G642" s="81">
        <f>H642+I642+J642</f>
        <v>96.6</v>
      </c>
      <c r="H642" s="81"/>
      <c r="I642" s="81">
        <v>96.6</v>
      </c>
      <c r="J642" s="81"/>
      <c r="K642" s="81">
        <f>L642+M642+N642</f>
        <v>96.6</v>
      </c>
      <c r="L642" s="81"/>
      <c r="M642" s="81">
        <v>96.6</v>
      </c>
      <c r="N642" s="81"/>
      <c r="O642" s="81">
        <f>P642+Q642+R642</f>
        <v>96.6</v>
      </c>
      <c r="P642" s="85"/>
      <c r="Q642" s="85">
        <v>96.6</v>
      </c>
      <c r="R642" s="85"/>
    </row>
    <row r="643" spans="1:18" ht="27" customHeight="1">
      <c r="A643" s="111" t="s">
        <v>384</v>
      </c>
      <c r="B643" s="113">
        <v>546</v>
      </c>
      <c r="C643" s="113">
        <v>10</v>
      </c>
      <c r="D643" s="112" t="s">
        <v>116</v>
      </c>
      <c r="E643" s="112" t="s">
        <v>480</v>
      </c>
      <c r="F643" s="112"/>
      <c r="G643" s="81">
        <f>G644</f>
        <v>1990.8000000000002</v>
      </c>
      <c r="H643" s="81">
        <f aca="true" t="shared" si="330" ref="H643:R643">H644</f>
        <v>1557.9</v>
      </c>
      <c r="I643" s="81">
        <f t="shared" si="330"/>
        <v>432.9</v>
      </c>
      <c r="J643" s="81">
        <f t="shared" si="330"/>
        <v>0</v>
      </c>
      <c r="K643" s="81">
        <f t="shared" si="330"/>
        <v>1817.5</v>
      </c>
      <c r="L643" s="81">
        <f t="shared" si="330"/>
        <v>1484.5</v>
      </c>
      <c r="M643" s="81">
        <f t="shared" si="330"/>
        <v>333</v>
      </c>
      <c r="N643" s="81">
        <f t="shared" si="330"/>
        <v>0</v>
      </c>
      <c r="O643" s="81">
        <f t="shared" si="330"/>
        <v>1647.5</v>
      </c>
      <c r="P643" s="81">
        <f t="shared" si="330"/>
        <v>1447.7</v>
      </c>
      <c r="Q643" s="81">
        <f t="shared" si="330"/>
        <v>199.8</v>
      </c>
      <c r="R643" s="81">
        <f t="shared" si="330"/>
        <v>0</v>
      </c>
    </row>
    <row r="644" spans="1:18" ht="24.75" customHeight="1">
      <c r="A644" s="111" t="s">
        <v>210</v>
      </c>
      <c r="B644" s="113">
        <v>546</v>
      </c>
      <c r="C644" s="113">
        <v>10</v>
      </c>
      <c r="D644" s="112" t="s">
        <v>116</v>
      </c>
      <c r="E644" s="112" t="s">
        <v>480</v>
      </c>
      <c r="F644" s="112" t="s">
        <v>209</v>
      </c>
      <c r="G644" s="81">
        <f>H644+I644+J644</f>
        <v>1990.8000000000002</v>
      </c>
      <c r="H644" s="81">
        <v>1557.9</v>
      </c>
      <c r="I644" s="81">
        <f>333+99.9</f>
        <v>432.9</v>
      </c>
      <c r="J644" s="81"/>
      <c r="K644" s="81">
        <f>L644+M644+N644</f>
        <v>1817.5</v>
      </c>
      <c r="L644" s="81">
        <v>1484.5</v>
      </c>
      <c r="M644" s="81">
        <v>333</v>
      </c>
      <c r="N644" s="81"/>
      <c r="O644" s="81">
        <f>P644+Q644+R644</f>
        <v>1647.5</v>
      </c>
      <c r="P644" s="85">
        <v>1447.7</v>
      </c>
      <c r="Q644" s="85">
        <v>199.8</v>
      </c>
      <c r="R644" s="85"/>
    </row>
    <row r="645" spans="1:18" ht="62.25" customHeight="1">
      <c r="A645" s="111" t="s">
        <v>402</v>
      </c>
      <c r="B645" s="113">
        <v>546</v>
      </c>
      <c r="C645" s="113">
        <v>10</v>
      </c>
      <c r="D645" s="112" t="s">
        <v>116</v>
      </c>
      <c r="E645" s="146" t="s">
        <v>401</v>
      </c>
      <c r="F645" s="112"/>
      <c r="G645" s="81">
        <f>G646</f>
        <v>1138.9</v>
      </c>
      <c r="H645" s="81">
        <f aca="true" t="shared" si="331" ref="H645:R646">H646</f>
        <v>1138.9</v>
      </c>
      <c r="I645" s="81">
        <f t="shared" si="331"/>
        <v>0</v>
      </c>
      <c r="J645" s="81">
        <f t="shared" si="331"/>
        <v>0</v>
      </c>
      <c r="K645" s="81">
        <f t="shared" si="331"/>
        <v>1138.9</v>
      </c>
      <c r="L645" s="81">
        <f t="shared" si="331"/>
        <v>1138.9</v>
      </c>
      <c r="M645" s="81">
        <f t="shared" si="331"/>
        <v>0</v>
      </c>
      <c r="N645" s="81">
        <f t="shared" si="331"/>
        <v>0</v>
      </c>
      <c r="O645" s="81">
        <f t="shared" si="331"/>
        <v>1138.9</v>
      </c>
      <c r="P645" s="81">
        <f t="shared" si="331"/>
        <v>1138.9</v>
      </c>
      <c r="Q645" s="81">
        <f t="shared" si="331"/>
        <v>0</v>
      </c>
      <c r="R645" s="81">
        <f t="shared" si="331"/>
        <v>0</v>
      </c>
    </row>
    <row r="646" spans="1:18" ht="99" customHeight="1">
      <c r="A646" s="114" t="s">
        <v>403</v>
      </c>
      <c r="B646" s="113">
        <v>546</v>
      </c>
      <c r="C646" s="113">
        <v>10</v>
      </c>
      <c r="D646" s="112" t="s">
        <v>116</v>
      </c>
      <c r="E646" s="112" t="s">
        <v>399</v>
      </c>
      <c r="F646" s="112"/>
      <c r="G646" s="81">
        <f>G647</f>
        <v>1138.9</v>
      </c>
      <c r="H646" s="81">
        <f t="shared" si="331"/>
        <v>1138.9</v>
      </c>
      <c r="I646" s="81">
        <f t="shared" si="331"/>
        <v>0</v>
      </c>
      <c r="J646" s="81">
        <f t="shared" si="331"/>
        <v>0</v>
      </c>
      <c r="K646" s="81">
        <f t="shared" si="331"/>
        <v>1138.9</v>
      </c>
      <c r="L646" s="81">
        <f t="shared" si="331"/>
        <v>1138.9</v>
      </c>
      <c r="M646" s="81">
        <f t="shared" si="331"/>
        <v>0</v>
      </c>
      <c r="N646" s="81">
        <f t="shared" si="331"/>
        <v>0</v>
      </c>
      <c r="O646" s="81">
        <f t="shared" si="331"/>
        <v>1138.9</v>
      </c>
      <c r="P646" s="81">
        <f t="shared" si="331"/>
        <v>1138.9</v>
      </c>
      <c r="Q646" s="81">
        <f t="shared" si="331"/>
        <v>0</v>
      </c>
      <c r="R646" s="81">
        <f t="shared" si="331"/>
        <v>0</v>
      </c>
    </row>
    <row r="647" spans="1:18" ht="25.5" customHeight="1">
      <c r="A647" s="111" t="s">
        <v>85</v>
      </c>
      <c r="B647" s="113">
        <v>546</v>
      </c>
      <c r="C647" s="113">
        <v>10</v>
      </c>
      <c r="D647" s="112" t="s">
        <v>116</v>
      </c>
      <c r="E647" s="112" t="s">
        <v>399</v>
      </c>
      <c r="F647" s="112" t="s">
        <v>197</v>
      </c>
      <c r="G647" s="81">
        <f>H647+I647+J647</f>
        <v>1138.9</v>
      </c>
      <c r="H647" s="81">
        <v>1138.9</v>
      </c>
      <c r="I647" s="81"/>
      <c r="J647" s="81"/>
      <c r="K647" s="81">
        <f>L647+M647+N647</f>
        <v>1138.9</v>
      </c>
      <c r="L647" s="81">
        <v>1138.9</v>
      </c>
      <c r="M647" s="81"/>
      <c r="N647" s="81"/>
      <c r="O647" s="81">
        <f>P647+Q647+R647</f>
        <v>1138.9</v>
      </c>
      <c r="P647" s="81">
        <v>1138.9</v>
      </c>
      <c r="Q647" s="85"/>
      <c r="R647" s="85"/>
    </row>
    <row r="648" spans="1:18" ht="40.5" customHeight="1">
      <c r="A648" s="111" t="s">
        <v>551</v>
      </c>
      <c r="B648" s="113">
        <v>546</v>
      </c>
      <c r="C648" s="113">
        <v>10</v>
      </c>
      <c r="D648" s="112" t="s">
        <v>116</v>
      </c>
      <c r="E648" s="113" t="s">
        <v>96</v>
      </c>
      <c r="F648" s="112"/>
      <c r="G648" s="81">
        <f>G649</f>
        <v>1939.3999999999999</v>
      </c>
      <c r="H648" s="81">
        <f aca="true" t="shared" si="332" ref="H648:R650">H649</f>
        <v>1842.3999999999999</v>
      </c>
      <c r="I648" s="81">
        <f t="shared" si="332"/>
        <v>97</v>
      </c>
      <c r="J648" s="81">
        <f t="shared" si="332"/>
        <v>0</v>
      </c>
      <c r="K648" s="81">
        <f t="shared" si="332"/>
        <v>0</v>
      </c>
      <c r="L648" s="81">
        <f t="shared" si="332"/>
        <v>0</v>
      </c>
      <c r="M648" s="81">
        <f t="shared" si="332"/>
        <v>0</v>
      </c>
      <c r="N648" s="81">
        <f t="shared" si="332"/>
        <v>0</v>
      </c>
      <c r="O648" s="81">
        <f t="shared" si="332"/>
        <v>0</v>
      </c>
      <c r="P648" s="81">
        <f t="shared" si="332"/>
        <v>0</v>
      </c>
      <c r="Q648" s="81">
        <f t="shared" si="332"/>
        <v>0</v>
      </c>
      <c r="R648" s="81">
        <f t="shared" si="332"/>
        <v>0</v>
      </c>
    </row>
    <row r="649" spans="1:18" ht="40.5" customHeight="1">
      <c r="A649" s="111" t="s">
        <v>644</v>
      </c>
      <c r="B649" s="113">
        <v>546</v>
      </c>
      <c r="C649" s="113">
        <v>10</v>
      </c>
      <c r="D649" s="112" t="s">
        <v>116</v>
      </c>
      <c r="E649" s="113" t="s">
        <v>645</v>
      </c>
      <c r="F649" s="112"/>
      <c r="G649" s="81">
        <f>G650</f>
        <v>1939.3999999999999</v>
      </c>
      <c r="H649" s="81">
        <f t="shared" si="332"/>
        <v>1842.3999999999999</v>
      </c>
      <c r="I649" s="81">
        <f t="shared" si="332"/>
        <v>97</v>
      </c>
      <c r="J649" s="81">
        <f t="shared" si="332"/>
        <v>0</v>
      </c>
      <c r="K649" s="81">
        <f t="shared" si="332"/>
        <v>0</v>
      </c>
      <c r="L649" s="81">
        <f t="shared" si="332"/>
        <v>0</v>
      </c>
      <c r="M649" s="81">
        <f t="shared" si="332"/>
        <v>0</v>
      </c>
      <c r="N649" s="81">
        <f t="shared" si="332"/>
        <v>0</v>
      </c>
      <c r="O649" s="81">
        <f t="shared" si="332"/>
        <v>0</v>
      </c>
      <c r="P649" s="81">
        <f t="shared" si="332"/>
        <v>0</v>
      </c>
      <c r="Q649" s="81">
        <f t="shared" si="332"/>
        <v>0</v>
      </c>
      <c r="R649" s="81">
        <f t="shared" si="332"/>
        <v>0</v>
      </c>
    </row>
    <row r="650" spans="1:18" ht="27.75" customHeight="1">
      <c r="A650" s="111" t="s">
        <v>630</v>
      </c>
      <c r="B650" s="113">
        <v>546</v>
      </c>
      <c r="C650" s="113">
        <v>10</v>
      </c>
      <c r="D650" s="112" t="s">
        <v>116</v>
      </c>
      <c r="E650" s="113" t="s">
        <v>643</v>
      </c>
      <c r="F650" s="112"/>
      <c r="G650" s="81">
        <f>G651</f>
        <v>1939.3999999999999</v>
      </c>
      <c r="H650" s="81">
        <f t="shared" si="332"/>
        <v>1842.3999999999999</v>
      </c>
      <c r="I650" s="81">
        <f t="shared" si="332"/>
        <v>97</v>
      </c>
      <c r="J650" s="81">
        <f t="shared" si="332"/>
        <v>0</v>
      </c>
      <c r="K650" s="81">
        <f t="shared" si="332"/>
        <v>0</v>
      </c>
      <c r="L650" s="81">
        <f t="shared" si="332"/>
        <v>0</v>
      </c>
      <c r="M650" s="81">
        <f t="shared" si="332"/>
        <v>0</v>
      </c>
      <c r="N650" s="81">
        <f t="shared" si="332"/>
        <v>0</v>
      </c>
      <c r="O650" s="81">
        <f t="shared" si="332"/>
        <v>0</v>
      </c>
      <c r="P650" s="81">
        <f t="shared" si="332"/>
        <v>0</v>
      </c>
      <c r="Q650" s="81">
        <f t="shared" si="332"/>
        <v>0</v>
      </c>
      <c r="R650" s="81">
        <f t="shared" si="332"/>
        <v>0</v>
      </c>
    </row>
    <row r="651" spans="1:18" ht="24" customHeight="1">
      <c r="A651" s="111" t="s">
        <v>210</v>
      </c>
      <c r="B651" s="113">
        <v>546</v>
      </c>
      <c r="C651" s="113">
        <v>10</v>
      </c>
      <c r="D651" s="112" t="s">
        <v>116</v>
      </c>
      <c r="E651" s="113" t="s">
        <v>643</v>
      </c>
      <c r="F651" s="112" t="s">
        <v>209</v>
      </c>
      <c r="G651" s="81">
        <f>H651+I651+J651</f>
        <v>1939.3999999999999</v>
      </c>
      <c r="H651" s="81">
        <f>1731.1+111.3</f>
        <v>1842.3999999999999</v>
      </c>
      <c r="I651" s="81">
        <v>97</v>
      </c>
      <c r="J651" s="81"/>
      <c r="K651" s="81"/>
      <c r="L651" s="81"/>
      <c r="M651" s="81"/>
      <c r="N651" s="81"/>
      <c r="O651" s="81"/>
      <c r="P651" s="81"/>
      <c r="Q651" s="85"/>
      <c r="R651" s="85"/>
    </row>
    <row r="652" spans="1:18" ht="24.75" customHeight="1">
      <c r="A652" s="111" t="s">
        <v>411</v>
      </c>
      <c r="B652" s="113">
        <v>546</v>
      </c>
      <c r="C652" s="112" t="s">
        <v>119</v>
      </c>
      <c r="D652" s="112" t="s">
        <v>129</v>
      </c>
      <c r="E652" s="113"/>
      <c r="F652" s="112"/>
      <c r="G652" s="81">
        <f>G653</f>
        <v>409.5</v>
      </c>
      <c r="H652" s="81">
        <f aca="true" t="shared" si="333" ref="H652:R652">H653</f>
        <v>0</v>
      </c>
      <c r="I652" s="81">
        <f t="shared" si="333"/>
        <v>409.5</v>
      </c>
      <c r="J652" s="81">
        <f t="shared" si="333"/>
        <v>0</v>
      </c>
      <c r="K652" s="81">
        <f t="shared" si="333"/>
        <v>409.5</v>
      </c>
      <c r="L652" s="81">
        <f t="shared" si="333"/>
        <v>0</v>
      </c>
      <c r="M652" s="81">
        <f t="shared" si="333"/>
        <v>409.5</v>
      </c>
      <c r="N652" s="81">
        <f t="shared" si="333"/>
        <v>0</v>
      </c>
      <c r="O652" s="81">
        <f t="shared" si="333"/>
        <v>409.5</v>
      </c>
      <c r="P652" s="81">
        <f t="shared" si="333"/>
        <v>0</v>
      </c>
      <c r="Q652" s="81">
        <f t="shared" si="333"/>
        <v>409.5</v>
      </c>
      <c r="R652" s="81">
        <f t="shared" si="333"/>
        <v>0</v>
      </c>
    </row>
    <row r="653" spans="1:18" ht="60.75" customHeight="1">
      <c r="A653" s="111" t="s">
        <v>501</v>
      </c>
      <c r="B653" s="113">
        <v>546</v>
      </c>
      <c r="C653" s="112" t="s">
        <v>119</v>
      </c>
      <c r="D653" s="112" t="s">
        <v>129</v>
      </c>
      <c r="E653" s="112" t="s">
        <v>499</v>
      </c>
      <c r="F653" s="112"/>
      <c r="G653" s="81">
        <f>G654</f>
        <v>409.5</v>
      </c>
      <c r="H653" s="81">
        <f aca="true" t="shared" si="334" ref="H653:R655">H654</f>
        <v>0</v>
      </c>
      <c r="I653" s="81">
        <f t="shared" si="334"/>
        <v>409.5</v>
      </c>
      <c r="J653" s="81">
        <f t="shared" si="334"/>
        <v>0</v>
      </c>
      <c r="K653" s="81">
        <f t="shared" si="334"/>
        <v>409.5</v>
      </c>
      <c r="L653" s="81">
        <f t="shared" si="334"/>
        <v>0</v>
      </c>
      <c r="M653" s="81">
        <f t="shared" si="334"/>
        <v>409.5</v>
      </c>
      <c r="N653" s="81">
        <f t="shared" si="334"/>
        <v>0</v>
      </c>
      <c r="O653" s="81">
        <f t="shared" si="334"/>
        <v>409.5</v>
      </c>
      <c r="P653" s="81">
        <f t="shared" si="334"/>
        <v>0</v>
      </c>
      <c r="Q653" s="81">
        <f t="shared" si="334"/>
        <v>409.5</v>
      </c>
      <c r="R653" s="81">
        <f t="shared" si="334"/>
        <v>0</v>
      </c>
    </row>
    <row r="654" spans="1:18" ht="26.25" customHeight="1">
      <c r="A654" s="111" t="s">
        <v>500</v>
      </c>
      <c r="B654" s="113">
        <v>546</v>
      </c>
      <c r="C654" s="112" t="s">
        <v>119</v>
      </c>
      <c r="D654" s="112" t="s">
        <v>129</v>
      </c>
      <c r="E654" s="112" t="s">
        <v>503</v>
      </c>
      <c r="F654" s="112"/>
      <c r="G654" s="81">
        <f>G655</f>
        <v>409.5</v>
      </c>
      <c r="H654" s="81">
        <f t="shared" si="334"/>
        <v>0</v>
      </c>
      <c r="I654" s="81">
        <f t="shared" si="334"/>
        <v>409.5</v>
      </c>
      <c r="J654" s="81">
        <f t="shared" si="334"/>
        <v>0</v>
      </c>
      <c r="K654" s="81">
        <f t="shared" si="334"/>
        <v>409.5</v>
      </c>
      <c r="L654" s="81">
        <f t="shared" si="334"/>
        <v>0</v>
      </c>
      <c r="M654" s="81">
        <f t="shared" si="334"/>
        <v>409.5</v>
      </c>
      <c r="N654" s="81">
        <f t="shared" si="334"/>
        <v>0</v>
      </c>
      <c r="O654" s="81">
        <f t="shared" si="334"/>
        <v>409.5</v>
      </c>
      <c r="P654" s="81">
        <f t="shared" si="334"/>
        <v>0</v>
      </c>
      <c r="Q654" s="81">
        <f t="shared" si="334"/>
        <v>409.5</v>
      </c>
      <c r="R654" s="81">
        <f t="shared" si="334"/>
        <v>0</v>
      </c>
    </row>
    <row r="655" spans="1:18" ht="43.5" customHeight="1">
      <c r="A655" s="111" t="s">
        <v>507</v>
      </c>
      <c r="B655" s="113">
        <v>546</v>
      </c>
      <c r="C655" s="112" t="s">
        <v>119</v>
      </c>
      <c r="D655" s="112" t="s">
        <v>129</v>
      </c>
      <c r="E655" s="112" t="s">
        <v>505</v>
      </c>
      <c r="F655" s="112"/>
      <c r="G655" s="81">
        <f>G656</f>
        <v>409.5</v>
      </c>
      <c r="H655" s="81">
        <f t="shared" si="334"/>
        <v>0</v>
      </c>
      <c r="I655" s="81">
        <f t="shared" si="334"/>
        <v>409.5</v>
      </c>
      <c r="J655" s="81">
        <f t="shared" si="334"/>
        <v>0</v>
      </c>
      <c r="K655" s="81">
        <f t="shared" si="334"/>
        <v>409.5</v>
      </c>
      <c r="L655" s="81">
        <f t="shared" si="334"/>
        <v>0</v>
      </c>
      <c r="M655" s="81">
        <f t="shared" si="334"/>
        <v>409.5</v>
      </c>
      <c r="N655" s="81">
        <f t="shared" si="334"/>
        <v>0</v>
      </c>
      <c r="O655" s="81">
        <f t="shared" si="334"/>
        <v>409.5</v>
      </c>
      <c r="P655" s="81">
        <f t="shared" si="334"/>
        <v>0</v>
      </c>
      <c r="Q655" s="81">
        <f t="shared" si="334"/>
        <v>409.5</v>
      </c>
      <c r="R655" s="81">
        <f t="shared" si="334"/>
        <v>0</v>
      </c>
    </row>
    <row r="656" spans="1:18" ht="42" customHeight="1">
      <c r="A656" s="111" t="s">
        <v>86</v>
      </c>
      <c r="B656" s="113">
        <v>546</v>
      </c>
      <c r="C656" s="112" t="s">
        <v>119</v>
      </c>
      <c r="D656" s="112" t="s">
        <v>129</v>
      </c>
      <c r="E656" s="112" t="s">
        <v>505</v>
      </c>
      <c r="F656" s="112" t="s">
        <v>177</v>
      </c>
      <c r="G656" s="81">
        <f>H656+I656+J656</f>
        <v>409.5</v>
      </c>
      <c r="H656" s="81"/>
      <c r="I656" s="81">
        <v>409.5</v>
      </c>
      <c r="J656" s="81"/>
      <c r="K656" s="81">
        <f>L656+M656+N656</f>
        <v>409.5</v>
      </c>
      <c r="L656" s="81"/>
      <c r="M656" s="81">
        <v>409.5</v>
      </c>
      <c r="N656" s="81"/>
      <c r="O656" s="81">
        <f>P656+Q656+R656</f>
        <v>409.5</v>
      </c>
      <c r="P656" s="81"/>
      <c r="Q656" s="81">
        <v>409.5</v>
      </c>
      <c r="R656" s="81"/>
    </row>
    <row r="657" spans="1:18" ht="18.75">
      <c r="A657" s="111" t="s">
        <v>150</v>
      </c>
      <c r="B657" s="113">
        <v>546</v>
      </c>
      <c r="C657" s="112" t="s">
        <v>135</v>
      </c>
      <c r="D657" s="112" t="s">
        <v>374</v>
      </c>
      <c r="E657" s="112"/>
      <c r="F657" s="112"/>
      <c r="G657" s="81">
        <f>G658</f>
        <v>8762.7</v>
      </c>
      <c r="H657" s="81">
        <f aca="true" t="shared" si="335" ref="G657:R658">H658</f>
        <v>600</v>
      </c>
      <c r="I657" s="81">
        <f t="shared" si="335"/>
        <v>7785.200000000001</v>
      </c>
      <c r="J657" s="81">
        <f t="shared" si="335"/>
        <v>377.5</v>
      </c>
      <c r="K657" s="81">
        <f t="shared" si="335"/>
        <v>9339.2</v>
      </c>
      <c r="L657" s="81">
        <f t="shared" si="335"/>
        <v>600</v>
      </c>
      <c r="M657" s="81">
        <f t="shared" si="335"/>
        <v>8361.7</v>
      </c>
      <c r="N657" s="81">
        <f t="shared" si="335"/>
        <v>377.5</v>
      </c>
      <c r="O657" s="81">
        <f t="shared" si="335"/>
        <v>9339.2</v>
      </c>
      <c r="P657" s="81">
        <f t="shared" si="335"/>
        <v>600</v>
      </c>
      <c r="Q657" s="81">
        <f t="shared" si="335"/>
        <v>8361.7</v>
      </c>
      <c r="R657" s="81">
        <f t="shared" si="335"/>
        <v>377.5</v>
      </c>
    </row>
    <row r="658" spans="1:18" ht="18.75">
      <c r="A658" s="111" t="s">
        <v>151</v>
      </c>
      <c r="B658" s="113">
        <v>546</v>
      </c>
      <c r="C658" s="112" t="s">
        <v>135</v>
      </c>
      <c r="D658" s="112" t="s">
        <v>117</v>
      </c>
      <c r="E658" s="112"/>
      <c r="F658" s="112"/>
      <c r="G658" s="81">
        <f t="shared" si="335"/>
        <v>8762.7</v>
      </c>
      <c r="H658" s="81">
        <f t="shared" si="335"/>
        <v>600</v>
      </c>
      <c r="I658" s="81">
        <f t="shared" si="335"/>
        <v>7785.200000000001</v>
      </c>
      <c r="J658" s="81">
        <f t="shared" si="335"/>
        <v>377.5</v>
      </c>
      <c r="K658" s="81">
        <f t="shared" si="335"/>
        <v>9339.2</v>
      </c>
      <c r="L658" s="81">
        <f t="shared" si="335"/>
        <v>600</v>
      </c>
      <c r="M658" s="81">
        <f t="shared" si="335"/>
        <v>8361.7</v>
      </c>
      <c r="N658" s="81">
        <f t="shared" si="335"/>
        <v>377.5</v>
      </c>
      <c r="O658" s="81">
        <f t="shared" si="335"/>
        <v>9339.2</v>
      </c>
      <c r="P658" s="81">
        <f t="shared" si="335"/>
        <v>600</v>
      </c>
      <c r="Q658" s="81">
        <f t="shared" si="335"/>
        <v>8361.7</v>
      </c>
      <c r="R658" s="81">
        <f t="shared" si="335"/>
        <v>377.5</v>
      </c>
    </row>
    <row r="659" spans="1:18" ht="45" customHeight="1">
      <c r="A659" s="111" t="s">
        <v>436</v>
      </c>
      <c r="B659" s="113">
        <v>546</v>
      </c>
      <c r="C659" s="112" t="s">
        <v>135</v>
      </c>
      <c r="D659" s="112" t="s">
        <v>117</v>
      </c>
      <c r="E659" s="112" t="s">
        <v>276</v>
      </c>
      <c r="F659" s="112"/>
      <c r="G659" s="81">
        <f>G660+G676+G681+G684+G671</f>
        <v>8762.7</v>
      </c>
      <c r="H659" s="81">
        <f>H660+H676+H681+H684+H671</f>
        <v>600</v>
      </c>
      <c r="I659" s="81">
        <f>I660+I676+I681+I684+I671</f>
        <v>7785.200000000001</v>
      </c>
      <c r="J659" s="81">
        <f>J660+J676+J681+J684+J671</f>
        <v>377.5</v>
      </c>
      <c r="K659" s="81">
        <f aca="true" t="shared" si="336" ref="K659:R659">K660+K676+K681+K684+K671</f>
        <v>9339.2</v>
      </c>
      <c r="L659" s="81">
        <f t="shared" si="336"/>
        <v>600</v>
      </c>
      <c r="M659" s="81">
        <f t="shared" si="336"/>
        <v>8361.7</v>
      </c>
      <c r="N659" s="81">
        <f t="shared" si="336"/>
        <v>377.5</v>
      </c>
      <c r="O659" s="81">
        <f t="shared" si="336"/>
        <v>9339.2</v>
      </c>
      <c r="P659" s="81">
        <f t="shared" si="336"/>
        <v>600</v>
      </c>
      <c r="Q659" s="81">
        <f t="shared" si="336"/>
        <v>8361.7</v>
      </c>
      <c r="R659" s="81">
        <f t="shared" si="336"/>
        <v>377.5</v>
      </c>
    </row>
    <row r="660" spans="1:18" ht="24" customHeight="1">
      <c r="A660" s="111" t="s">
        <v>0</v>
      </c>
      <c r="B660" s="113">
        <v>546</v>
      </c>
      <c r="C660" s="112" t="s">
        <v>135</v>
      </c>
      <c r="D660" s="112" t="s">
        <v>117</v>
      </c>
      <c r="E660" s="112" t="s">
        <v>1</v>
      </c>
      <c r="F660" s="112"/>
      <c r="G660" s="81">
        <f>G661+G663+G665+G667+G669</f>
        <v>8049.8</v>
      </c>
      <c r="H660" s="81">
        <f aca="true" t="shared" si="337" ref="H660:R660">H661+H663+H665+H667+H669</f>
        <v>600</v>
      </c>
      <c r="I660" s="81">
        <f t="shared" si="337"/>
        <v>7309.8</v>
      </c>
      <c r="J660" s="81">
        <f t="shared" si="337"/>
        <v>140</v>
      </c>
      <c r="K660" s="81">
        <f t="shared" si="337"/>
        <v>8626.300000000001</v>
      </c>
      <c r="L660" s="81">
        <f t="shared" si="337"/>
        <v>600</v>
      </c>
      <c r="M660" s="81">
        <f t="shared" si="337"/>
        <v>7886.3</v>
      </c>
      <c r="N660" s="81">
        <f t="shared" si="337"/>
        <v>140</v>
      </c>
      <c r="O660" s="81">
        <f t="shared" si="337"/>
        <v>8626.300000000001</v>
      </c>
      <c r="P660" s="81">
        <f t="shared" si="337"/>
        <v>600</v>
      </c>
      <c r="Q660" s="81">
        <f t="shared" si="337"/>
        <v>7886.3</v>
      </c>
      <c r="R660" s="81">
        <f t="shared" si="337"/>
        <v>140</v>
      </c>
    </row>
    <row r="661" spans="1:18" ht="22.5" customHeight="1">
      <c r="A661" s="111" t="s">
        <v>336</v>
      </c>
      <c r="B661" s="113">
        <v>546</v>
      </c>
      <c r="C661" s="112" t="s">
        <v>135</v>
      </c>
      <c r="D661" s="112" t="s">
        <v>117</v>
      </c>
      <c r="E661" s="112" t="s">
        <v>3</v>
      </c>
      <c r="F661" s="112"/>
      <c r="G661" s="81">
        <f>G662</f>
        <v>5160.5</v>
      </c>
      <c r="H661" s="81">
        <f aca="true" t="shared" si="338" ref="H661:R661">H662</f>
        <v>0</v>
      </c>
      <c r="I661" s="81">
        <f t="shared" si="338"/>
        <v>5160.5</v>
      </c>
      <c r="J661" s="81">
        <f t="shared" si="338"/>
        <v>0</v>
      </c>
      <c r="K661" s="81">
        <f t="shared" si="338"/>
        <v>5710.5</v>
      </c>
      <c r="L661" s="81">
        <f t="shared" si="338"/>
        <v>0</v>
      </c>
      <c r="M661" s="81">
        <f t="shared" si="338"/>
        <v>5710.5</v>
      </c>
      <c r="N661" s="81">
        <f t="shared" si="338"/>
        <v>0</v>
      </c>
      <c r="O661" s="81">
        <f t="shared" si="338"/>
        <v>5703.1</v>
      </c>
      <c r="P661" s="81">
        <f t="shared" si="338"/>
        <v>0</v>
      </c>
      <c r="Q661" s="81">
        <f t="shared" si="338"/>
        <v>5703.1</v>
      </c>
      <c r="R661" s="81">
        <f t="shared" si="338"/>
        <v>0</v>
      </c>
    </row>
    <row r="662" spans="1:18" ht="18.75">
      <c r="A662" s="111" t="s">
        <v>180</v>
      </c>
      <c r="B662" s="113">
        <v>546</v>
      </c>
      <c r="C662" s="112" t="s">
        <v>135</v>
      </c>
      <c r="D662" s="112" t="s">
        <v>117</v>
      </c>
      <c r="E662" s="112" t="s">
        <v>3</v>
      </c>
      <c r="F662" s="112" t="s">
        <v>179</v>
      </c>
      <c r="G662" s="81">
        <f>H662+I662+J662</f>
        <v>5160.5</v>
      </c>
      <c r="H662" s="81"/>
      <c r="I662" s="81">
        <v>5160.5</v>
      </c>
      <c r="J662" s="81"/>
      <c r="K662" s="81">
        <f>L662+M662+N662</f>
        <v>5710.5</v>
      </c>
      <c r="L662" s="81"/>
      <c r="M662" s="81">
        <v>5710.5</v>
      </c>
      <c r="N662" s="81"/>
      <c r="O662" s="81">
        <f>P662+Q662+R662</f>
        <v>5703.1</v>
      </c>
      <c r="P662" s="85"/>
      <c r="Q662" s="85">
        <v>5703.1</v>
      </c>
      <c r="R662" s="85"/>
    </row>
    <row r="663" spans="1:18" ht="18.75">
      <c r="A663" s="111" t="s">
        <v>437</v>
      </c>
      <c r="B663" s="113">
        <v>546</v>
      </c>
      <c r="C663" s="112" t="s">
        <v>135</v>
      </c>
      <c r="D663" s="112" t="s">
        <v>117</v>
      </c>
      <c r="E663" s="112" t="s">
        <v>2</v>
      </c>
      <c r="F663" s="112"/>
      <c r="G663" s="81">
        <f>G664</f>
        <v>80</v>
      </c>
      <c r="H663" s="81">
        <f aca="true" t="shared" si="339" ref="H663:R663">H664</f>
        <v>0</v>
      </c>
      <c r="I663" s="81">
        <f t="shared" si="339"/>
        <v>80</v>
      </c>
      <c r="J663" s="81">
        <f t="shared" si="339"/>
        <v>0</v>
      </c>
      <c r="K663" s="81">
        <f t="shared" si="339"/>
        <v>80</v>
      </c>
      <c r="L663" s="81">
        <f t="shared" si="339"/>
        <v>0</v>
      </c>
      <c r="M663" s="81">
        <f t="shared" si="339"/>
        <v>80</v>
      </c>
      <c r="N663" s="81">
        <f t="shared" si="339"/>
        <v>0</v>
      </c>
      <c r="O663" s="81">
        <f t="shared" si="339"/>
        <v>80</v>
      </c>
      <c r="P663" s="81">
        <f t="shared" si="339"/>
        <v>0</v>
      </c>
      <c r="Q663" s="81">
        <f t="shared" si="339"/>
        <v>80</v>
      </c>
      <c r="R663" s="81">
        <f t="shared" si="339"/>
        <v>0</v>
      </c>
    </row>
    <row r="664" spans="1:18" ht="18.75">
      <c r="A664" s="111" t="s">
        <v>180</v>
      </c>
      <c r="B664" s="113">
        <v>546</v>
      </c>
      <c r="C664" s="112" t="s">
        <v>135</v>
      </c>
      <c r="D664" s="112" t="s">
        <v>117</v>
      </c>
      <c r="E664" s="112" t="s">
        <v>2</v>
      </c>
      <c r="F664" s="112" t="s">
        <v>179</v>
      </c>
      <c r="G664" s="81">
        <f>H664+I664+J664</f>
        <v>80</v>
      </c>
      <c r="H664" s="81"/>
      <c r="I664" s="81">
        <v>80</v>
      </c>
      <c r="J664" s="81"/>
      <c r="K664" s="81">
        <f>L664+M664+N664</f>
        <v>80</v>
      </c>
      <c r="L664" s="81"/>
      <c r="M664" s="81">
        <v>80</v>
      </c>
      <c r="N664" s="81"/>
      <c r="O664" s="81">
        <f>P664+Q664+R664</f>
        <v>80</v>
      </c>
      <c r="P664" s="91"/>
      <c r="Q664" s="91">
        <v>80</v>
      </c>
      <c r="R664" s="91"/>
    </row>
    <row r="665" spans="1:18" ht="82.5" customHeight="1">
      <c r="A665" s="111" t="s">
        <v>613</v>
      </c>
      <c r="B665" s="113">
        <v>546</v>
      </c>
      <c r="C665" s="112" t="s">
        <v>135</v>
      </c>
      <c r="D665" s="112" t="s">
        <v>117</v>
      </c>
      <c r="E665" s="112" t="s">
        <v>79</v>
      </c>
      <c r="F665" s="112"/>
      <c r="G665" s="81">
        <f>G666</f>
        <v>140</v>
      </c>
      <c r="H665" s="81">
        <f aca="true" t="shared" si="340" ref="H665:R665">H666</f>
        <v>0</v>
      </c>
      <c r="I665" s="81">
        <f t="shared" si="340"/>
        <v>0</v>
      </c>
      <c r="J665" s="81">
        <f t="shared" si="340"/>
        <v>140</v>
      </c>
      <c r="K665" s="81">
        <f t="shared" si="340"/>
        <v>140</v>
      </c>
      <c r="L665" s="81">
        <f t="shared" si="340"/>
        <v>0</v>
      </c>
      <c r="M665" s="81">
        <f t="shared" si="340"/>
        <v>0</v>
      </c>
      <c r="N665" s="81">
        <f t="shared" si="340"/>
        <v>140</v>
      </c>
      <c r="O665" s="81">
        <f t="shared" si="340"/>
        <v>140</v>
      </c>
      <c r="P665" s="81">
        <f t="shared" si="340"/>
        <v>0</v>
      </c>
      <c r="Q665" s="81">
        <f t="shared" si="340"/>
        <v>0</v>
      </c>
      <c r="R665" s="81">
        <f t="shared" si="340"/>
        <v>140</v>
      </c>
    </row>
    <row r="666" spans="1:18" ht="18.75">
      <c r="A666" s="111" t="s">
        <v>180</v>
      </c>
      <c r="B666" s="113">
        <v>546</v>
      </c>
      <c r="C666" s="112" t="s">
        <v>135</v>
      </c>
      <c r="D666" s="112" t="s">
        <v>117</v>
      </c>
      <c r="E666" s="112" t="s">
        <v>79</v>
      </c>
      <c r="F666" s="112" t="s">
        <v>179</v>
      </c>
      <c r="G666" s="81">
        <f>H666+I666+J666</f>
        <v>140</v>
      </c>
      <c r="H666" s="81"/>
      <c r="I666" s="81"/>
      <c r="J666" s="81">
        <v>140</v>
      </c>
      <c r="K666" s="81">
        <f>L666+M666+N666</f>
        <v>140</v>
      </c>
      <c r="L666" s="81"/>
      <c r="M666" s="81"/>
      <c r="N666" s="81">
        <v>140</v>
      </c>
      <c r="O666" s="81">
        <f>P666+Q666+R666</f>
        <v>140</v>
      </c>
      <c r="P666" s="81"/>
      <c r="Q666" s="81"/>
      <c r="R666" s="81">
        <v>140</v>
      </c>
    </row>
    <row r="667" spans="1:18" ht="41.25" customHeight="1">
      <c r="A667" s="114" t="s">
        <v>685</v>
      </c>
      <c r="B667" s="113">
        <v>546</v>
      </c>
      <c r="C667" s="112" t="s">
        <v>135</v>
      </c>
      <c r="D667" s="112" t="s">
        <v>117</v>
      </c>
      <c r="E667" s="112" t="s">
        <v>428</v>
      </c>
      <c r="F667" s="112"/>
      <c r="G667" s="81">
        <f>G668</f>
        <v>2002.6</v>
      </c>
      <c r="H667" s="81">
        <f aca="true" t="shared" si="341" ref="H667:R667">H668</f>
        <v>0</v>
      </c>
      <c r="I667" s="81">
        <f t="shared" si="341"/>
        <v>2002.6</v>
      </c>
      <c r="J667" s="81">
        <f t="shared" si="341"/>
        <v>0</v>
      </c>
      <c r="K667" s="81">
        <f t="shared" si="341"/>
        <v>2029.1</v>
      </c>
      <c r="L667" s="81">
        <f t="shared" si="341"/>
        <v>0</v>
      </c>
      <c r="M667" s="81">
        <f t="shared" si="341"/>
        <v>2029.1</v>
      </c>
      <c r="N667" s="81">
        <f t="shared" si="341"/>
        <v>0</v>
      </c>
      <c r="O667" s="81">
        <f t="shared" si="341"/>
        <v>2036.5</v>
      </c>
      <c r="P667" s="81">
        <f t="shared" si="341"/>
        <v>0</v>
      </c>
      <c r="Q667" s="81">
        <f t="shared" si="341"/>
        <v>2036.5</v>
      </c>
      <c r="R667" s="81">
        <f t="shared" si="341"/>
        <v>0</v>
      </c>
    </row>
    <row r="668" spans="1:18" ht="18.75">
      <c r="A668" s="111" t="s">
        <v>180</v>
      </c>
      <c r="B668" s="113">
        <v>546</v>
      </c>
      <c r="C668" s="112" t="s">
        <v>135</v>
      </c>
      <c r="D668" s="112" t="s">
        <v>117</v>
      </c>
      <c r="E668" s="112" t="s">
        <v>428</v>
      </c>
      <c r="F668" s="112" t="s">
        <v>179</v>
      </c>
      <c r="G668" s="81">
        <f>H668+I668+J668</f>
        <v>2002.6</v>
      </c>
      <c r="H668" s="81"/>
      <c r="I668" s="81">
        <v>2002.6</v>
      </c>
      <c r="J668" s="81"/>
      <c r="K668" s="81">
        <f>L668+M668+N668</f>
        <v>2029.1</v>
      </c>
      <c r="L668" s="81"/>
      <c r="M668" s="81">
        <v>2029.1</v>
      </c>
      <c r="N668" s="81"/>
      <c r="O668" s="81">
        <f>P668+Q668+R668</f>
        <v>2036.5</v>
      </c>
      <c r="P668" s="85"/>
      <c r="Q668" s="85">
        <v>2036.5</v>
      </c>
      <c r="R668" s="85"/>
    </row>
    <row r="669" spans="1:18" ht="61.5" customHeight="1">
      <c r="A669" s="111" t="s">
        <v>560</v>
      </c>
      <c r="B669" s="113">
        <v>546</v>
      </c>
      <c r="C669" s="112" t="s">
        <v>135</v>
      </c>
      <c r="D669" s="112" t="s">
        <v>117</v>
      </c>
      <c r="E669" s="112" t="s">
        <v>559</v>
      </c>
      <c r="F669" s="112"/>
      <c r="G669" s="81">
        <f>G670</f>
        <v>666.7</v>
      </c>
      <c r="H669" s="81">
        <f aca="true" t="shared" si="342" ref="H669:R669">H670</f>
        <v>600</v>
      </c>
      <c r="I669" s="81">
        <f t="shared" si="342"/>
        <v>66.7</v>
      </c>
      <c r="J669" s="81">
        <f t="shared" si="342"/>
        <v>0</v>
      </c>
      <c r="K669" s="81">
        <f t="shared" si="342"/>
        <v>666.7</v>
      </c>
      <c r="L669" s="81">
        <f t="shared" si="342"/>
        <v>600</v>
      </c>
      <c r="M669" s="81">
        <f t="shared" si="342"/>
        <v>66.7</v>
      </c>
      <c r="N669" s="81">
        <f t="shared" si="342"/>
        <v>0</v>
      </c>
      <c r="O669" s="81">
        <f t="shared" si="342"/>
        <v>666.7</v>
      </c>
      <c r="P669" s="81">
        <f t="shared" si="342"/>
        <v>600</v>
      </c>
      <c r="Q669" s="81">
        <f t="shared" si="342"/>
        <v>66.7</v>
      </c>
      <c r="R669" s="81">
        <f t="shared" si="342"/>
        <v>0</v>
      </c>
    </row>
    <row r="670" spans="1:18" ht="18.75">
      <c r="A670" s="111" t="s">
        <v>180</v>
      </c>
      <c r="B670" s="113">
        <v>546</v>
      </c>
      <c r="C670" s="112" t="s">
        <v>135</v>
      </c>
      <c r="D670" s="112" t="s">
        <v>117</v>
      </c>
      <c r="E670" s="112" t="s">
        <v>559</v>
      </c>
      <c r="F670" s="112" t="s">
        <v>179</v>
      </c>
      <c r="G670" s="81">
        <f>H670+I670+J670</f>
        <v>666.7</v>
      </c>
      <c r="H670" s="81">
        <v>600</v>
      </c>
      <c r="I670" s="81">
        <v>66.7</v>
      </c>
      <c r="J670" s="81"/>
      <c r="K670" s="81">
        <f>L670+M670+N670</f>
        <v>666.7</v>
      </c>
      <c r="L670" s="81">
        <v>600</v>
      </c>
      <c r="M670" s="81">
        <v>66.7</v>
      </c>
      <c r="N670" s="81"/>
      <c r="O670" s="81">
        <f>P670+Q670+R670</f>
        <v>666.7</v>
      </c>
      <c r="P670" s="81">
        <v>600</v>
      </c>
      <c r="Q670" s="81">
        <v>66.7</v>
      </c>
      <c r="R670" s="85"/>
    </row>
    <row r="671" spans="1:18" ht="45" customHeight="1">
      <c r="A671" s="111" t="s">
        <v>438</v>
      </c>
      <c r="B671" s="113">
        <v>546</v>
      </c>
      <c r="C671" s="112" t="s">
        <v>135</v>
      </c>
      <c r="D671" s="112" t="s">
        <v>117</v>
      </c>
      <c r="E671" s="112" t="s">
        <v>5</v>
      </c>
      <c r="F671" s="112"/>
      <c r="G671" s="81">
        <f>G672+G674</f>
        <v>50</v>
      </c>
      <c r="H671" s="81">
        <f aca="true" t="shared" si="343" ref="H671:R671">H672+H674</f>
        <v>0</v>
      </c>
      <c r="I671" s="81">
        <f t="shared" si="343"/>
        <v>30</v>
      </c>
      <c r="J671" s="81">
        <f t="shared" si="343"/>
        <v>20</v>
      </c>
      <c r="K671" s="81">
        <f t="shared" si="343"/>
        <v>50</v>
      </c>
      <c r="L671" s="81">
        <f t="shared" si="343"/>
        <v>0</v>
      </c>
      <c r="M671" s="81">
        <f t="shared" si="343"/>
        <v>30</v>
      </c>
      <c r="N671" s="81">
        <f t="shared" si="343"/>
        <v>20</v>
      </c>
      <c r="O671" s="81">
        <f t="shared" si="343"/>
        <v>50</v>
      </c>
      <c r="P671" s="81">
        <f t="shared" si="343"/>
        <v>0</v>
      </c>
      <c r="Q671" s="81">
        <f t="shared" si="343"/>
        <v>30</v>
      </c>
      <c r="R671" s="81">
        <f t="shared" si="343"/>
        <v>20</v>
      </c>
    </row>
    <row r="672" spans="1:18" ht="22.5" customHeight="1">
      <c r="A672" s="111" t="s">
        <v>437</v>
      </c>
      <c r="B672" s="113">
        <v>546</v>
      </c>
      <c r="C672" s="112" t="s">
        <v>135</v>
      </c>
      <c r="D672" s="112" t="s">
        <v>117</v>
      </c>
      <c r="E672" s="112" t="s">
        <v>6</v>
      </c>
      <c r="F672" s="112"/>
      <c r="G672" s="81">
        <f>G673</f>
        <v>30</v>
      </c>
      <c r="H672" s="81">
        <f aca="true" t="shared" si="344" ref="H672:R672">H673</f>
        <v>0</v>
      </c>
      <c r="I672" s="81">
        <f t="shared" si="344"/>
        <v>30</v>
      </c>
      <c r="J672" s="81">
        <f t="shared" si="344"/>
        <v>0</v>
      </c>
      <c r="K672" s="81">
        <f t="shared" si="344"/>
        <v>30</v>
      </c>
      <c r="L672" s="81">
        <f t="shared" si="344"/>
        <v>0</v>
      </c>
      <c r="M672" s="81">
        <f t="shared" si="344"/>
        <v>30</v>
      </c>
      <c r="N672" s="81">
        <f t="shared" si="344"/>
        <v>0</v>
      </c>
      <c r="O672" s="81">
        <f t="shared" si="344"/>
        <v>30</v>
      </c>
      <c r="P672" s="81">
        <f t="shared" si="344"/>
        <v>0</v>
      </c>
      <c r="Q672" s="81">
        <f t="shared" si="344"/>
        <v>30</v>
      </c>
      <c r="R672" s="81">
        <f t="shared" si="344"/>
        <v>0</v>
      </c>
    </row>
    <row r="673" spans="1:18" ht="18.75">
      <c r="A673" s="111" t="s">
        <v>180</v>
      </c>
      <c r="B673" s="113">
        <v>546</v>
      </c>
      <c r="C673" s="112" t="s">
        <v>135</v>
      </c>
      <c r="D673" s="112" t="s">
        <v>117</v>
      </c>
      <c r="E673" s="112" t="s">
        <v>6</v>
      </c>
      <c r="F673" s="112" t="s">
        <v>179</v>
      </c>
      <c r="G673" s="81">
        <f>H673+I673+J673</f>
        <v>30</v>
      </c>
      <c r="H673" s="81"/>
      <c r="I673" s="81">
        <v>30</v>
      </c>
      <c r="J673" s="81"/>
      <c r="K673" s="81">
        <f>L673+M673+N673</f>
        <v>30</v>
      </c>
      <c r="L673" s="81"/>
      <c r="M673" s="81">
        <v>30</v>
      </c>
      <c r="N673" s="81"/>
      <c r="O673" s="81">
        <f>P673+Q673+R673</f>
        <v>30</v>
      </c>
      <c r="P673" s="85"/>
      <c r="Q673" s="85">
        <v>30</v>
      </c>
      <c r="R673" s="85"/>
    </row>
    <row r="674" spans="1:18" ht="78" customHeight="1">
      <c r="A674" s="111" t="s">
        <v>613</v>
      </c>
      <c r="B674" s="113">
        <v>546</v>
      </c>
      <c r="C674" s="112" t="s">
        <v>135</v>
      </c>
      <c r="D674" s="112" t="s">
        <v>117</v>
      </c>
      <c r="E674" s="112" t="s">
        <v>78</v>
      </c>
      <c r="F674" s="112"/>
      <c r="G674" s="81">
        <f>G675</f>
        <v>20</v>
      </c>
      <c r="H674" s="81">
        <f aca="true" t="shared" si="345" ref="H674:R674">H675</f>
        <v>0</v>
      </c>
      <c r="I674" s="81">
        <f t="shared" si="345"/>
        <v>0</v>
      </c>
      <c r="J674" s="81">
        <f t="shared" si="345"/>
        <v>20</v>
      </c>
      <c r="K674" s="81">
        <f t="shared" si="345"/>
        <v>20</v>
      </c>
      <c r="L674" s="81">
        <f t="shared" si="345"/>
        <v>0</v>
      </c>
      <c r="M674" s="81">
        <f t="shared" si="345"/>
        <v>0</v>
      </c>
      <c r="N674" s="81">
        <f t="shared" si="345"/>
        <v>20</v>
      </c>
      <c r="O674" s="81">
        <f t="shared" si="345"/>
        <v>20</v>
      </c>
      <c r="P674" s="81">
        <f t="shared" si="345"/>
        <v>0</v>
      </c>
      <c r="Q674" s="81">
        <f t="shared" si="345"/>
        <v>0</v>
      </c>
      <c r="R674" s="81">
        <f t="shared" si="345"/>
        <v>20</v>
      </c>
    </row>
    <row r="675" spans="1:18" ht="18.75">
      <c r="A675" s="111" t="s">
        <v>180</v>
      </c>
      <c r="B675" s="113">
        <v>546</v>
      </c>
      <c r="C675" s="112" t="s">
        <v>135</v>
      </c>
      <c r="D675" s="112" t="s">
        <v>117</v>
      </c>
      <c r="E675" s="112" t="s">
        <v>78</v>
      </c>
      <c r="F675" s="112" t="s">
        <v>179</v>
      </c>
      <c r="G675" s="81">
        <f>H675+I675+J675</f>
        <v>20</v>
      </c>
      <c r="H675" s="81"/>
      <c r="I675" s="81"/>
      <c r="J675" s="81">
        <v>20</v>
      </c>
      <c r="K675" s="81">
        <f>L675+M675+N675</f>
        <v>20</v>
      </c>
      <c r="L675" s="81"/>
      <c r="M675" s="81"/>
      <c r="N675" s="81">
        <v>20</v>
      </c>
      <c r="O675" s="81">
        <f>P675+Q675+R675</f>
        <v>20</v>
      </c>
      <c r="P675" s="85"/>
      <c r="Q675" s="85"/>
      <c r="R675" s="85">
        <v>20</v>
      </c>
    </row>
    <row r="676" spans="1:18" ht="25.5" customHeight="1">
      <c r="A676" s="111" t="s">
        <v>4</v>
      </c>
      <c r="B676" s="113">
        <v>546</v>
      </c>
      <c r="C676" s="112" t="s">
        <v>135</v>
      </c>
      <c r="D676" s="112" t="s">
        <v>117</v>
      </c>
      <c r="E676" s="112" t="s">
        <v>7</v>
      </c>
      <c r="F676" s="112"/>
      <c r="G676" s="81">
        <f>G679+G677</f>
        <v>350.8</v>
      </c>
      <c r="H676" s="81">
        <f aca="true" t="shared" si="346" ref="H676:R676">H679+H677</f>
        <v>0</v>
      </c>
      <c r="I676" s="81">
        <f t="shared" si="346"/>
        <v>253.3</v>
      </c>
      <c r="J676" s="81">
        <f t="shared" si="346"/>
        <v>97.5</v>
      </c>
      <c r="K676" s="81">
        <f t="shared" si="346"/>
        <v>350.8</v>
      </c>
      <c r="L676" s="81">
        <f t="shared" si="346"/>
        <v>0</v>
      </c>
      <c r="M676" s="81">
        <f t="shared" si="346"/>
        <v>253.3</v>
      </c>
      <c r="N676" s="81">
        <f t="shared" si="346"/>
        <v>97.5</v>
      </c>
      <c r="O676" s="81">
        <f t="shared" si="346"/>
        <v>350.8</v>
      </c>
      <c r="P676" s="81">
        <f t="shared" si="346"/>
        <v>0</v>
      </c>
      <c r="Q676" s="81">
        <f t="shared" si="346"/>
        <v>253.3</v>
      </c>
      <c r="R676" s="81">
        <f t="shared" si="346"/>
        <v>97.5</v>
      </c>
    </row>
    <row r="677" spans="1:18" ht="20.25" customHeight="1">
      <c r="A677" s="111" t="s">
        <v>437</v>
      </c>
      <c r="B677" s="113">
        <v>546</v>
      </c>
      <c r="C677" s="112" t="s">
        <v>135</v>
      </c>
      <c r="D677" s="112" t="s">
        <v>117</v>
      </c>
      <c r="E677" s="112" t="s">
        <v>8</v>
      </c>
      <c r="F677" s="112"/>
      <c r="G677" s="81">
        <f>G678</f>
        <v>253.3</v>
      </c>
      <c r="H677" s="81">
        <f aca="true" t="shared" si="347" ref="H677:R677">H678</f>
        <v>0</v>
      </c>
      <c r="I677" s="81">
        <f t="shared" si="347"/>
        <v>253.3</v>
      </c>
      <c r="J677" s="81">
        <f t="shared" si="347"/>
        <v>0</v>
      </c>
      <c r="K677" s="81">
        <f t="shared" si="347"/>
        <v>253.3</v>
      </c>
      <c r="L677" s="81">
        <f t="shared" si="347"/>
        <v>0</v>
      </c>
      <c r="M677" s="81">
        <f t="shared" si="347"/>
        <v>253.3</v>
      </c>
      <c r="N677" s="81">
        <f t="shared" si="347"/>
        <v>0</v>
      </c>
      <c r="O677" s="81">
        <f t="shared" si="347"/>
        <v>253.3</v>
      </c>
      <c r="P677" s="81">
        <f t="shared" si="347"/>
        <v>0</v>
      </c>
      <c r="Q677" s="81">
        <f t="shared" si="347"/>
        <v>253.3</v>
      </c>
      <c r="R677" s="81">
        <f t="shared" si="347"/>
        <v>0</v>
      </c>
    </row>
    <row r="678" spans="1:18" ht="18.75">
      <c r="A678" s="111" t="s">
        <v>180</v>
      </c>
      <c r="B678" s="113">
        <v>546</v>
      </c>
      <c r="C678" s="112" t="s">
        <v>135</v>
      </c>
      <c r="D678" s="112" t="s">
        <v>117</v>
      </c>
      <c r="E678" s="112" t="s">
        <v>8</v>
      </c>
      <c r="F678" s="112" t="s">
        <v>179</v>
      </c>
      <c r="G678" s="81">
        <f>H678+I678+J678</f>
        <v>253.3</v>
      </c>
      <c r="H678" s="81"/>
      <c r="I678" s="81">
        <v>253.3</v>
      </c>
      <c r="J678" s="81"/>
      <c r="K678" s="81">
        <f>L678+M678+N678</f>
        <v>253.3</v>
      </c>
      <c r="L678" s="81"/>
      <c r="M678" s="81">
        <v>253.3</v>
      </c>
      <c r="N678" s="81"/>
      <c r="O678" s="81">
        <f>P678+Q678+R678</f>
        <v>253.3</v>
      </c>
      <c r="P678" s="85"/>
      <c r="Q678" s="85">
        <v>253.3</v>
      </c>
      <c r="R678" s="85"/>
    </row>
    <row r="679" spans="1:18" ht="73.5" customHeight="1">
      <c r="A679" s="111" t="s">
        <v>613</v>
      </c>
      <c r="B679" s="113">
        <v>546</v>
      </c>
      <c r="C679" s="112" t="s">
        <v>135</v>
      </c>
      <c r="D679" s="112" t="s">
        <v>117</v>
      </c>
      <c r="E679" s="112" t="s">
        <v>439</v>
      </c>
      <c r="F679" s="112"/>
      <c r="G679" s="81">
        <f>G680</f>
        <v>97.5</v>
      </c>
      <c r="H679" s="81">
        <f aca="true" t="shared" si="348" ref="H679:R679">H680</f>
        <v>0</v>
      </c>
      <c r="I679" s="81">
        <f t="shared" si="348"/>
        <v>0</v>
      </c>
      <c r="J679" s="81">
        <f t="shared" si="348"/>
        <v>97.5</v>
      </c>
      <c r="K679" s="81">
        <f t="shared" si="348"/>
        <v>97.5</v>
      </c>
      <c r="L679" s="81">
        <f t="shared" si="348"/>
        <v>0</v>
      </c>
      <c r="M679" s="81">
        <f t="shared" si="348"/>
        <v>0</v>
      </c>
      <c r="N679" s="81">
        <f t="shared" si="348"/>
        <v>97.5</v>
      </c>
      <c r="O679" s="81">
        <f t="shared" si="348"/>
        <v>97.5</v>
      </c>
      <c r="P679" s="81">
        <f t="shared" si="348"/>
        <v>0</v>
      </c>
      <c r="Q679" s="81">
        <f t="shared" si="348"/>
        <v>0</v>
      </c>
      <c r="R679" s="81">
        <f t="shared" si="348"/>
        <v>97.5</v>
      </c>
    </row>
    <row r="680" spans="1:18" ht="18.75">
      <c r="A680" s="111" t="s">
        <v>180</v>
      </c>
      <c r="B680" s="113">
        <v>546</v>
      </c>
      <c r="C680" s="112" t="s">
        <v>135</v>
      </c>
      <c r="D680" s="112" t="s">
        <v>117</v>
      </c>
      <c r="E680" s="112" t="s">
        <v>439</v>
      </c>
      <c r="F680" s="112" t="s">
        <v>179</v>
      </c>
      <c r="G680" s="81">
        <f>H680+I680+J680</f>
        <v>97.5</v>
      </c>
      <c r="H680" s="81"/>
      <c r="I680" s="81"/>
      <c r="J680" s="81">
        <v>97.5</v>
      </c>
      <c r="K680" s="81">
        <f>L680+M680+N680</f>
        <v>97.5</v>
      </c>
      <c r="L680" s="81"/>
      <c r="M680" s="81"/>
      <c r="N680" s="81">
        <v>97.5</v>
      </c>
      <c r="O680" s="81">
        <f>P680+Q680+R680</f>
        <v>97.5</v>
      </c>
      <c r="P680" s="81"/>
      <c r="Q680" s="81"/>
      <c r="R680" s="81">
        <v>97.5</v>
      </c>
    </row>
    <row r="681" spans="1:18" ht="44.25" customHeight="1">
      <c r="A681" s="111" t="s">
        <v>441</v>
      </c>
      <c r="B681" s="113">
        <v>546</v>
      </c>
      <c r="C681" s="112" t="s">
        <v>135</v>
      </c>
      <c r="D681" s="112" t="s">
        <v>117</v>
      </c>
      <c r="E681" s="112" t="s">
        <v>77</v>
      </c>
      <c r="F681" s="112"/>
      <c r="G681" s="81">
        <f>G682</f>
        <v>152.1</v>
      </c>
      <c r="H681" s="81">
        <f aca="true" t="shared" si="349" ref="H681:R682">H682</f>
        <v>0</v>
      </c>
      <c r="I681" s="81">
        <f t="shared" si="349"/>
        <v>152.1</v>
      </c>
      <c r="J681" s="81">
        <f t="shared" si="349"/>
        <v>0</v>
      </c>
      <c r="K681" s="81">
        <f t="shared" si="349"/>
        <v>152.1</v>
      </c>
      <c r="L681" s="81">
        <f t="shared" si="349"/>
        <v>0</v>
      </c>
      <c r="M681" s="81">
        <f t="shared" si="349"/>
        <v>152.1</v>
      </c>
      <c r="N681" s="81">
        <f t="shared" si="349"/>
        <v>0</v>
      </c>
      <c r="O681" s="81">
        <f t="shared" si="349"/>
        <v>152.1</v>
      </c>
      <c r="P681" s="81">
        <f t="shared" si="349"/>
        <v>0</v>
      </c>
      <c r="Q681" s="81">
        <f t="shared" si="349"/>
        <v>152.1</v>
      </c>
      <c r="R681" s="81">
        <f t="shared" si="349"/>
        <v>0</v>
      </c>
    </row>
    <row r="682" spans="1:18" ht="24.75" customHeight="1">
      <c r="A682" s="111" t="s">
        <v>437</v>
      </c>
      <c r="B682" s="113">
        <v>546</v>
      </c>
      <c r="C682" s="112" t="s">
        <v>135</v>
      </c>
      <c r="D682" s="112" t="s">
        <v>117</v>
      </c>
      <c r="E682" s="112" t="s">
        <v>440</v>
      </c>
      <c r="F682" s="112"/>
      <c r="G682" s="81">
        <f>G683</f>
        <v>152.1</v>
      </c>
      <c r="H682" s="81">
        <f t="shared" si="349"/>
        <v>0</v>
      </c>
      <c r="I682" s="81">
        <f t="shared" si="349"/>
        <v>152.1</v>
      </c>
      <c r="J682" s="81">
        <f t="shared" si="349"/>
        <v>0</v>
      </c>
      <c r="K682" s="81">
        <f t="shared" si="349"/>
        <v>152.1</v>
      </c>
      <c r="L682" s="81">
        <f t="shared" si="349"/>
        <v>0</v>
      </c>
      <c r="M682" s="81">
        <f t="shared" si="349"/>
        <v>152.1</v>
      </c>
      <c r="N682" s="81">
        <f t="shared" si="349"/>
        <v>0</v>
      </c>
      <c r="O682" s="81">
        <f t="shared" si="349"/>
        <v>152.1</v>
      </c>
      <c r="P682" s="81">
        <f t="shared" si="349"/>
        <v>0</v>
      </c>
      <c r="Q682" s="81">
        <f t="shared" si="349"/>
        <v>152.1</v>
      </c>
      <c r="R682" s="81">
        <f t="shared" si="349"/>
        <v>0</v>
      </c>
    </row>
    <row r="683" spans="1:18" ht="36" customHeight="1">
      <c r="A683" s="111" t="s">
        <v>87</v>
      </c>
      <c r="B683" s="113">
        <v>546</v>
      </c>
      <c r="C683" s="112" t="s">
        <v>135</v>
      </c>
      <c r="D683" s="112" t="s">
        <v>117</v>
      </c>
      <c r="E683" s="112" t="s">
        <v>440</v>
      </c>
      <c r="F683" s="112" t="s">
        <v>168</v>
      </c>
      <c r="G683" s="81">
        <f>H683+I683+J683</f>
        <v>152.1</v>
      </c>
      <c r="H683" s="81"/>
      <c r="I683" s="81">
        <v>152.1</v>
      </c>
      <c r="J683" s="81"/>
      <c r="K683" s="81">
        <f>L683+M683+N683</f>
        <v>152.1</v>
      </c>
      <c r="L683" s="81"/>
      <c r="M683" s="81">
        <v>152.1</v>
      </c>
      <c r="N683" s="81"/>
      <c r="O683" s="81">
        <f>P683+Q683+R683</f>
        <v>152.1</v>
      </c>
      <c r="P683" s="85"/>
      <c r="Q683" s="85">
        <v>152.1</v>
      </c>
      <c r="R683" s="85"/>
    </row>
    <row r="684" spans="1:18" ht="24" customHeight="1">
      <c r="A684" s="111" t="s">
        <v>76</v>
      </c>
      <c r="B684" s="113">
        <v>546</v>
      </c>
      <c r="C684" s="112" t="s">
        <v>135</v>
      </c>
      <c r="D684" s="112" t="s">
        <v>117</v>
      </c>
      <c r="E684" s="112" t="s">
        <v>442</v>
      </c>
      <c r="F684" s="112"/>
      <c r="G684" s="81">
        <f>G687+G685</f>
        <v>160</v>
      </c>
      <c r="H684" s="81">
        <f aca="true" t="shared" si="350" ref="H684:R684">H687+H685</f>
        <v>0</v>
      </c>
      <c r="I684" s="81">
        <f t="shared" si="350"/>
        <v>40</v>
      </c>
      <c r="J684" s="81">
        <f t="shared" si="350"/>
        <v>120</v>
      </c>
      <c r="K684" s="81">
        <f t="shared" si="350"/>
        <v>160</v>
      </c>
      <c r="L684" s="81">
        <f t="shared" si="350"/>
        <v>0</v>
      </c>
      <c r="M684" s="81">
        <f t="shared" si="350"/>
        <v>40</v>
      </c>
      <c r="N684" s="81">
        <f t="shared" si="350"/>
        <v>120</v>
      </c>
      <c r="O684" s="81">
        <f t="shared" si="350"/>
        <v>160</v>
      </c>
      <c r="P684" s="81">
        <f t="shared" si="350"/>
        <v>0</v>
      </c>
      <c r="Q684" s="81">
        <f t="shared" si="350"/>
        <v>40</v>
      </c>
      <c r="R684" s="81">
        <f t="shared" si="350"/>
        <v>120</v>
      </c>
    </row>
    <row r="685" spans="1:18" ht="22.5" customHeight="1">
      <c r="A685" s="111" t="s">
        <v>437</v>
      </c>
      <c r="B685" s="113">
        <v>546</v>
      </c>
      <c r="C685" s="112" t="s">
        <v>135</v>
      </c>
      <c r="D685" s="112" t="s">
        <v>117</v>
      </c>
      <c r="E685" s="112" t="s">
        <v>581</v>
      </c>
      <c r="F685" s="112"/>
      <c r="G685" s="81">
        <f>G686</f>
        <v>40</v>
      </c>
      <c r="H685" s="81">
        <f aca="true" t="shared" si="351" ref="H685:R685">H686</f>
        <v>0</v>
      </c>
      <c r="I685" s="81">
        <f t="shared" si="351"/>
        <v>40</v>
      </c>
      <c r="J685" s="81">
        <f t="shared" si="351"/>
        <v>0</v>
      </c>
      <c r="K685" s="81">
        <f t="shared" si="351"/>
        <v>40</v>
      </c>
      <c r="L685" s="81">
        <f t="shared" si="351"/>
        <v>0</v>
      </c>
      <c r="M685" s="81">
        <f t="shared" si="351"/>
        <v>40</v>
      </c>
      <c r="N685" s="81">
        <f t="shared" si="351"/>
        <v>0</v>
      </c>
      <c r="O685" s="81">
        <f t="shared" si="351"/>
        <v>40</v>
      </c>
      <c r="P685" s="81">
        <f t="shared" si="351"/>
        <v>0</v>
      </c>
      <c r="Q685" s="81">
        <f t="shared" si="351"/>
        <v>40</v>
      </c>
      <c r="R685" s="81">
        <f t="shared" si="351"/>
        <v>0</v>
      </c>
    </row>
    <row r="686" spans="1:18" ht="21" customHeight="1">
      <c r="A686" s="111" t="s">
        <v>180</v>
      </c>
      <c r="B686" s="113">
        <v>546</v>
      </c>
      <c r="C686" s="112" t="s">
        <v>135</v>
      </c>
      <c r="D686" s="112" t="s">
        <v>117</v>
      </c>
      <c r="E686" s="112" t="s">
        <v>581</v>
      </c>
      <c r="F686" s="112" t="s">
        <v>179</v>
      </c>
      <c r="G686" s="81">
        <f>H686+I686+J686</f>
        <v>40</v>
      </c>
      <c r="H686" s="81"/>
      <c r="I686" s="81">
        <v>40</v>
      </c>
      <c r="J686" s="81"/>
      <c r="K686" s="81">
        <f>L686+M686+N686</f>
        <v>40</v>
      </c>
      <c r="L686" s="81"/>
      <c r="M686" s="81">
        <v>40</v>
      </c>
      <c r="N686" s="81"/>
      <c r="O686" s="81">
        <f>P686+Q686+R686</f>
        <v>40</v>
      </c>
      <c r="P686" s="81"/>
      <c r="Q686" s="81">
        <v>40</v>
      </c>
      <c r="R686" s="81"/>
    </row>
    <row r="687" spans="1:18" ht="82.5" customHeight="1">
      <c r="A687" s="111" t="s">
        <v>613</v>
      </c>
      <c r="B687" s="113">
        <v>546</v>
      </c>
      <c r="C687" s="112" t="s">
        <v>135</v>
      </c>
      <c r="D687" s="112" t="s">
        <v>117</v>
      </c>
      <c r="E687" s="112" t="s">
        <v>443</v>
      </c>
      <c r="F687" s="112"/>
      <c r="G687" s="81">
        <f>G688</f>
        <v>120</v>
      </c>
      <c r="H687" s="81">
        <f aca="true" t="shared" si="352" ref="H687:R687">H688</f>
        <v>0</v>
      </c>
      <c r="I687" s="81">
        <f t="shared" si="352"/>
        <v>0</v>
      </c>
      <c r="J687" s="81">
        <f t="shared" si="352"/>
        <v>120</v>
      </c>
      <c r="K687" s="81">
        <f t="shared" si="352"/>
        <v>120</v>
      </c>
      <c r="L687" s="81">
        <f t="shared" si="352"/>
        <v>0</v>
      </c>
      <c r="M687" s="81">
        <f t="shared" si="352"/>
        <v>0</v>
      </c>
      <c r="N687" s="81">
        <f t="shared" si="352"/>
        <v>120</v>
      </c>
      <c r="O687" s="81">
        <f t="shared" si="352"/>
        <v>120</v>
      </c>
      <c r="P687" s="81">
        <f t="shared" si="352"/>
        <v>0</v>
      </c>
      <c r="Q687" s="81">
        <f t="shared" si="352"/>
        <v>0</v>
      </c>
      <c r="R687" s="81">
        <f t="shared" si="352"/>
        <v>120</v>
      </c>
    </row>
    <row r="688" spans="1:18" ht="18.75">
      <c r="A688" s="111" t="s">
        <v>180</v>
      </c>
      <c r="B688" s="113">
        <v>546</v>
      </c>
      <c r="C688" s="112" t="s">
        <v>135</v>
      </c>
      <c r="D688" s="112" t="s">
        <v>117</v>
      </c>
      <c r="E688" s="112" t="s">
        <v>443</v>
      </c>
      <c r="F688" s="112" t="s">
        <v>179</v>
      </c>
      <c r="G688" s="81">
        <f>H688+I688+J688</f>
        <v>120</v>
      </c>
      <c r="H688" s="81"/>
      <c r="I688" s="81"/>
      <c r="J688" s="81">
        <v>120</v>
      </c>
      <c r="K688" s="81">
        <f>L688+M688+N688</f>
        <v>120</v>
      </c>
      <c r="L688" s="81"/>
      <c r="M688" s="81"/>
      <c r="N688" s="81">
        <v>120</v>
      </c>
      <c r="O688" s="81">
        <f>P688+Q688+R688</f>
        <v>120</v>
      </c>
      <c r="P688" s="85"/>
      <c r="Q688" s="81"/>
      <c r="R688" s="85">
        <v>120</v>
      </c>
    </row>
    <row r="689" spans="1:18" ht="27" customHeight="1">
      <c r="A689" s="87" t="s">
        <v>186</v>
      </c>
      <c r="B689" s="89">
        <v>547</v>
      </c>
      <c r="C689" s="89"/>
      <c r="D689" s="89"/>
      <c r="E689" s="89"/>
      <c r="F689" s="89"/>
      <c r="G689" s="88">
        <f>G690</f>
        <v>3136.8</v>
      </c>
      <c r="H689" s="88">
        <f aca="true" t="shared" si="353" ref="H689:R689">H690</f>
        <v>0</v>
      </c>
      <c r="I689" s="88">
        <f t="shared" si="353"/>
        <v>3136.8</v>
      </c>
      <c r="J689" s="88">
        <f t="shared" si="353"/>
        <v>0</v>
      </c>
      <c r="K689" s="88">
        <f t="shared" si="353"/>
        <v>3236.8</v>
      </c>
      <c r="L689" s="88">
        <f t="shared" si="353"/>
        <v>0</v>
      </c>
      <c r="M689" s="88">
        <f t="shared" si="353"/>
        <v>3236.8</v>
      </c>
      <c r="N689" s="88">
        <f t="shared" si="353"/>
        <v>0</v>
      </c>
      <c r="O689" s="88">
        <f t="shared" si="353"/>
        <v>3136.8</v>
      </c>
      <c r="P689" s="88">
        <f t="shared" si="353"/>
        <v>0</v>
      </c>
      <c r="Q689" s="88">
        <f t="shared" si="353"/>
        <v>3136.8</v>
      </c>
      <c r="R689" s="88">
        <f t="shared" si="353"/>
        <v>0</v>
      </c>
    </row>
    <row r="690" spans="1:18" ht="18.75">
      <c r="A690" s="111" t="s">
        <v>203</v>
      </c>
      <c r="B690" s="113">
        <v>547</v>
      </c>
      <c r="C690" s="112" t="s">
        <v>113</v>
      </c>
      <c r="D690" s="112" t="s">
        <v>374</v>
      </c>
      <c r="E690" s="113"/>
      <c r="F690" s="113"/>
      <c r="G690" s="81">
        <f aca="true" t="shared" si="354" ref="G690:R690">G691+G698</f>
        <v>3136.8</v>
      </c>
      <c r="H690" s="81">
        <f t="shared" si="354"/>
        <v>0</v>
      </c>
      <c r="I690" s="81">
        <f t="shared" si="354"/>
        <v>3136.8</v>
      </c>
      <c r="J690" s="81">
        <f t="shared" si="354"/>
        <v>0</v>
      </c>
      <c r="K690" s="81">
        <f t="shared" si="354"/>
        <v>3236.8</v>
      </c>
      <c r="L690" s="81">
        <f t="shared" si="354"/>
        <v>0</v>
      </c>
      <c r="M690" s="81">
        <f t="shared" si="354"/>
        <v>3236.8</v>
      </c>
      <c r="N690" s="81">
        <f t="shared" si="354"/>
        <v>0</v>
      </c>
      <c r="O690" s="81">
        <f t="shared" si="354"/>
        <v>3136.8</v>
      </c>
      <c r="P690" s="81">
        <f t="shared" si="354"/>
        <v>0</v>
      </c>
      <c r="Q690" s="81">
        <f t="shared" si="354"/>
        <v>3136.8</v>
      </c>
      <c r="R690" s="81">
        <f t="shared" si="354"/>
        <v>0</v>
      </c>
    </row>
    <row r="691" spans="1:18" ht="48" customHeight="1">
      <c r="A691" s="111" t="s">
        <v>94</v>
      </c>
      <c r="B691" s="112" t="s">
        <v>290</v>
      </c>
      <c r="C691" s="112" t="s">
        <v>113</v>
      </c>
      <c r="D691" s="112" t="s">
        <v>117</v>
      </c>
      <c r="E691" s="112"/>
      <c r="F691" s="113"/>
      <c r="G691" s="81">
        <f>G692</f>
        <v>1772.6</v>
      </c>
      <c r="H691" s="81">
        <f aca="true" t="shared" si="355" ref="H691:R691">H692</f>
        <v>0</v>
      </c>
      <c r="I691" s="81">
        <f t="shared" si="355"/>
        <v>1772.6</v>
      </c>
      <c r="J691" s="81">
        <f t="shared" si="355"/>
        <v>0</v>
      </c>
      <c r="K691" s="81">
        <f t="shared" si="355"/>
        <v>1772.6000000000001</v>
      </c>
      <c r="L691" s="81">
        <f t="shared" si="355"/>
        <v>0</v>
      </c>
      <c r="M691" s="81">
        <f t="shared" si="355"/>
        <v>1772.6000000000001</v>
      </c>
      <c r="N691" s="81">
        <f t="shared" si="355"/>
        <v>0</v>
      </c>
      <c r="O691" s="81">
        <f t="shared" si="355"/>
        <v>1772.6000000000001</v>
      </c>
      <c r="P691" s="81">
        <f t="shared" si="355"/>
        <v>0</v>
      </c>
      <c r="Q691" s="81">
        <f t="shared" si="355"/>
        <v>1772.6000000000001</v>
      </c>
      <c r="R691" s="81">
        <f t="shared" si="355"/>
        <v>0</v>
      </c>
    </row>
    <row r="692" spans="1:18" ht="20.25" customHeight="1">
      <c r="A692" s="111" t="s">
        <v>199</v>
      </c>
      <c r="B692" s="112">
        <v>547</v>
      </c>
      <c r="C692" s="112" t="s">
        <v>113</v>
      </c>
      <c r="D692" s="112" t="s">
        <v>117</v>
      </c>
      <c r="E692" s="112" t="s">
        <v>226</v>
      </c>
      <c r="F692" s="113"/>
      <c r="G692" s="81">
        <f>G693</f>
        <v>1772.6</v>
      </c>
      <c r="H692" s="81">
        <f>H693</f>
        <v>0</v>
      </c>
      <c r="I692" s="81">
        <f>I693</f>
        <v>1772.6</v>
      </c>
      <c r="J692" s="81">
        <f aca="true" t="shared" si="356" ref="J692:R692">J693</f>
        <v>0</v>
      </c>
      <c r="K692" s="81">
        <f t="shared" si="356"/>
        <v>1772.6000000000001</v>
      </c>
      <c r="L692" s="81">
        <f t="shared" si="356"/>
        <v>0</v>
      </c>
      <c r="M692" s="81">
        <f t="shared" si="356"/>
        <v>1772.6000000000001</v>
      </c>
      <c r="N692" s="81">
        <f t="shared" si="356"/>
        <v>0</v>
      </c>
      <c r="O692" s="81">
        <f t="shared" si="356"/>
        <v>1772.6000000000001</v>
      </c>
      <c r="P692" s="81">
        <f t="shared" si="356"/>
        <v>0</v>
      </c>
      <c r="Q692" s="81">
        <f t="shared" si="356"/>
        <v>1772.6000000000001</v>
      </c>
      <c r="R692" s="81">
        <f t="shared" si="356"/>
        <v>0</v>
      </c>
    </row>
    <row r="693" spans="1:18" ht="24.75" customHeight="1">
      <c r="A693" s="111" t="s">
        <v>137</v>
      </c>
      <c r="B693" s="112">
        <v>547</v>
      </c>
      <c r="C693" s="112" t="s">
        <v>113</v>
      </c>
      <c r="D693" s="112" t="s">
        <v>289</v>
      </c>
      <c r="E693" s="112" t="s">
        <v>288</v>
      </c>
      <c r="F693" s="113"/>
      <c r="G693" s="81">
        <f>G694+G696</f>
        <v>1772.6</v>
      </c>
      <c r="H693" s="81">
        <f aca="true" t="shared" si="357" ref="H693:R693">H694+H696</f>
        <v>0</v>
      </c>
      <c r="I693" s="81">
        <f t="shared" si="357"/>
        <v>1772.6</v>
      </c>
      <c r="J693" s="81">
        <f t="shared" si="357"/>
        <v>0</v>
      </c>
      <c r="K693" s="81">
        <f t="shared" si="357"/>
        <v>1772.6000000000001</v>
      </c>
      <c r="L693" s="81">
        <f t="shared" si="357"/>
        <v>0</v>
      </c>
      <c r="M693" s="81">
        <f t="shared" si="357"/>
        <v>1772.6000000000001</v>
      </c>
      <c r="N693" s="81">
        <f t="shared" si="357"/>
        <v>0</v>
      </c>
      <c r="O693" s="81">
        <f t="shared" si="357"/>
        <v>1772.6000000000001</v>
      </c>
      <c r="P693" s="81">
        <f t="shared" si="357"/>
        <v>0</v>
      </c>
      <c r="Q693" s="81">
        <f t="shared" si="357"/>
        <v>1772.6000000000001</v>
      </c>
      <c r="R693" s="81">
        <f t="shared" si="357"/>
        <v>0</v>
      </c>
    </row>
    <row r="694" spans="1:18" ht="44.25" customHeight="1">
      <c r="A694" s="111" t="s">
        <v>566</v>
      </c>
      <c r="B694" s="112">
        <v>547</v>
      </c>
      <c r="C694" s="112" t="s">
        <v>113</v>
      </c>
      <c r="D694" s="112" t="s">
        <v>289</v>
      </c>
      <c r="E694" s="112" t="s">
        <v>227</v>
      </c>
      <c r="F694" s="113"/>
      <c r="G694" s="81">
        <f>G695</f>
        <v>1181.5</v>
      </c>
      <c r="H694" s="81">
        <f aca="true" t="shared" si="358" ref="H694:R694">H695</f>
        <v>0</v>
      </c>
      <c r="I694" s="81">
        <f t="shared" si="358"/>
        <v>1181.5</v>
      </c>
      <c r="J694" s="81">
        <f t="shared" si="358"/>
        <v>0</v>
      </c>
      <c r="K694" s="81">
        <f t="shared" si="358"/>
        <v>1190.4</v>
      </c>
      <c r="L694" s="81">
        <f t="shared" si="358"/>
        <v>0</v>
      </c>
      <c r="M694" s="81">
        <f t="shared" si="358"/>
        <v>1190.4</v>
      </c>
      <c r="N694" s="81">
        <f t="shared" si="358"/>
        <v>0</v>
      </c>
      <c r="O694" s="81">
        <f t="shared" si="358"/>
        <v>1190.4</v>
      </c>
      <c r="P694" s="81">
        <f t="shared" si="358"/>
        <v>0</v>
      </c>
      <c r="Q694" s="81">
        <f t="shared" si="358"/>
        <v>1190.4</v>
      </c>
      <c r="R694" s="81">
        <f t="shared" si="358"/>
        <v>0</v>
      </c>
    </row>
    <row r="695" spans="1:18" ht="27" customHeight="1">
      <c r="A695" s="111" t="s">
        <v>164</v>
      </c>
      <c r="B695" s="112">
        <v>547</v>
      </c>
      <c r="C695" s="112" t="s">
        <v>113</v>
      </c>
      <c r="D695" s="112" t="s">
        <v>117</v>
      </c>
      <c r="E695" s="112" t="s">
        <v>227</v>
      </c>
      <c r="F695" s="113">
        <v>120</v>
      </c>
      <c r="G695" s="81">
        <f>H695+I695+J695</f>
        <v>1181.5</v>
      </c>
      <c r="H695" s="81"/>
      <c r="I695" s="81">
        <v>1181.5</v>
      </c>
      <c r="J695" s="81"/>
      <c r="K695" s="81">
        <f>L695+M695+N695</f>
        <v>1190.4</v>
      </c>
      <c r="L695" s="81"/>
      <c r="M695" s="81">
        <v>1190.4</v>
      </c>
      <c r="N695" s="81"/>
      <c r="O695" s="81">
        <f>P695+Q695+R695</f>
        <v>1190.4</v>
      </c>
      <c r="P695" s="81">
        <v>0</v>
      </c>
      <c r="Q695" s="81">
        <v>1190.4</v>
      </c>
      <c r="R695" s="81"/>
    </row>
    <row r="696" spans="1:18" ht="45.75" customHeight="1">
      <c r="A696" s="114" t="s">
        <v>685</v>
      </c>
      <c r="B696" s="112">
        <v>547</v>
      </c>
      <c r="C696" s="112" t="s">
        <v>113</v>
      </c>
      <c r="D696" s="112" t="s">
        <v>117</v>
      </c>
      <c r="E696" s="112" t="s">
        <v>521</v>
      </c>
      <c r="F696" s="113"/>
      <c r="G696" s="81">
        <f>G697</f>
        <v>591.1</v>
      </c>
      <c r="H696" s="81">
        <f aca="true" t="shared" si="359" ref="H696:R696">H697</f>
        <v>0</v>
      </c>
      <c r="I696" s="81">
        <f t="shared" si="359"/>
        <v>591.1</v>
      </c>
      <c r="J696" s="81">
        <f t="shared" si="359"/>
        <v>0</v>
      </c>
      <c r="K696" s="81">
        <f t="shared" si="359"/>
        <v>582.2</v>
      </c>
      <c r="L696" s="81">
        <f t="shared" si="359"/>
        <v>0</v>
      </c>
      <c r="M696" s="81">
        <f t="shared" si="359"/>
        <v>582.2</v>
      </c>
      <c r="N696" s="81">
        <f t="shared" si="359"/>
        <v>0</v>
      </c>
      <c r="O696" s="81">
        <f t="shared" si="359"/>
        <v>582.2</v>
      </c>
      <c r="P696" s="81">
        <f t="shared" si="359"/>
        <v>0</v>
      </c>
      <c r="Q696" s="81">
        <f t="shared" si="359"/>
        <v>582.2</v>
      </c>
      <c r="R696" s="81">
        <f t="shared" si="359"/>
        <v>0</v>
      </c>
    </row>
    <row r="697" spans="1:18" ht="24.75" customHeight="1">
      <c r="A697" s="111" t="s">
        <v>164</v>
      </c>
      <c r="B697" s="112">
        <v>547</v>
      </c>
      <c r="C697" s="112" t="s">
        <v>113</v>
      </c>
      <c r="D697" s="112" t="s">
        <v>117</v>
      </c>
      <c r="E697" s="112" t="s">
        <v>521</v>
      </c>
      <c r="F697" s="113">
        <v>120</v>
      </c>
      <c r="G697" s="81">
        <f>H697+I697+J697</f>
        <v>591.1</v>
      </c>
      <c r="H697" s="81"/>
      <c r="I697" s="81">
        <v>591.1</v>
      </c>
      <c r="J697" s="81"/>
      <c r="K697" s="81">
        <f>L697+M697+N697</f>
        <v>582.2</v>
      </c>
      <c r="L697" s="81"/>
      <c r="M697" s="81">
        <v>582.2</v>
      </c>
      <c r="N697" s="81"/>
      <c r="O697" s="81">
        <f>P697+Q697+R697</f>
        <v>582.2</v>
      </c>
      <c r="P697" s="85"/>
      <c r="Q697" s="85">
        <v>582.2</v>
      </c>
      <c r="R697" s="85"/>
    </row>
    <row r="698" spans="1:18" ht="42" customHeight="1">
      <c r="A698" s="111" t="s">
        <v>187</v>
      </c>
      <c r="B698" s="113">
        <v>547</v>
      </c>
      <c r="C698" s="112" t="s">
        <v>113</v>
      </c>
      <c r="D698" s="112" t="s">
        <v>116</v>
      </c>
      <c r="E698" s="113"/>
      <c r="F698" s="113"/>
      <c r="G698" s="81">
        <f>G699</f>
        <v>1364.2</v>
      </c>
      <c r="H698" s="81">
        <f aca="true" t="shared" si="360" ref="H698:R698">H699</f>
        <v>0</v>
      </c>
      <c r="I698" s="81">
        <f t="shared" si="360"/>
        <v>1364.2</v>
      </c>
      <c r="J698" s="81">
        <f t="shared" si="360"/>
        <v>0</v>
      </c>
      <c r="K698" s="81">
        <f t="shared" si="360"/>
        <v>1464.2</v>
      </c>
      <c r="L698" s="81">
        <f t="shared" si="360"/>
        <v>0</v>
      </c>
      <c r="M698" s="81">
        <f t="shared" si="360"/>
        <v>1464.2</v>
      </c>
      <c r="N698" s="81">
        <f t="shared" si="360"/>
        <v>0</v>
      </c>
      <c r="O698" s="81">
        <f t="shared" si="360"/>
        <v>1364.2</v>
      </c>
      <c r="P698" s="81">
        <f t="shared" si="360"/>
        <v>0</v>
      </c>
      <c r="Q698" s="81">
        <f t="shared" si="360"/>
        <v>1364.2</v>
      </c>
      <c r="R698" s="81">
        <f t="shared" si="360"/>
        <v>0</v>
      </c>
    </row>
    <row r="699" spans="1:18" ht="22.5" customHeight="1">
      <c r="A699" s="111" t="s">
        <v>200</v>
      </c>
      <c r="B699" s="113">
        <v>547</v>
      </c>
      <c r="C699" s="112" t="s">
        <v>113</v>
      </c>
      <c r="D699" s="112" t="s">
        <v>116</v>
      </c>
      <c r="E699" s="113" t="s">
        <v>221</v>
      </c>
      <c r="F699" s="112"/>
      <c r="G699" s="81">
        <f aca="true" t="shared" si="361" ref="G699:R699">G700+G703</f>
        <v>1364.2</v>
      </c>
      <c r="H699" s="81">
        <f t="shared" si="361"/>
        <v>0</v>
      </c>
      <c r="I699" s="81">
        <f t="shared" si="361"/>
        <v>1364.2</v>
      </c>
      <c r="J699" s="81">
        <f t="shared" si="361"/>
        <v>0</v>
      </c>
      <c r="K699" s="81">
        <f t="shared" si="361"/>
        <v>1464.2</v>
      </c>
      <c r="L699" s="81">
        <f t="shared" si="361"/>
        <v>0</v>
      </c>
      <c r="M699" s="81">
        <f t="shared" si="361"/>
        <v>1464.2</v>
      </c>
      <c r="N699" s="81">
        <f t="shared" si="361"/>
        <v>0</v>
      </c>
      <c r="O699" s="81">
        <f>O700+O703</f>
        <v>1364.2</v>
      </c>
      <c r="P699" s="81">
        <f t="shared" si="361"/>
        <v>0</v>
      </c>
      <c r="Q699" s="81">
        <f t="shared" si="361"/>
        <v>1364.2</v>
      </c>
      <c r="R699" s="81">
        <f t="shared" si="361"/>
        <v>0</v>
      </c>
    </row>
    <row r="700" spans="1:18" ht="21.75" customHeight="1">
      <c r="A700" s="111" t="s">
        <v>178</v>
      </c>
      <c r="B700" s="113">
        <v>547</v>
      </c>
      <c r="C700" s="112" t="s">
        <v>113</v>
      </c>
      <c r="D700" s="112" t="s">
        <v>116</v>
      </c>
      <c r="E700" s="113" t="s">
        <v>222</v>
      </c>
      <c r="F700" s="112"/>
      <c r="G700" s="81">
        <f>G701+G702</f>
        <v>1159.8</v>
      </c>
      <c r="H700" s="81">
        <f aca="true" t="shared" si="362" ref="H700:R700">H701+H702</f>
        <v>0</v>
      </c>
      <c r="I700" s="81">
        <f t="shared" si="362"/>
        <v>1159.8</v>
      </c>
      <c r="J700" s="81">
        <f t="shared" si="362"/>
        <v>0</v>
      </c>
      <c r="K700" s="81">
        <f t="shared" si="362"/>
        <v>1262.8</v>
      </c>
      <c r="L700" s="81">
        <f t="shared" si="362"/>
        <v>0</v>
      </c>
      <c r="M700" s="81">
        <f t="shared" si="362"/>
        <v>1262.8</v>
      </c>
      <c r="N700" s="81">
        <f t="shared" si="362"/>
        <v>0</v>
      </c>
      <c r="O700" s="81">
        <f>O701+O702</f>
        <v>1162.8</v>
      </c>
      <c r="P700" s="81">
        <f t="shared" si="362"/>
        <v>0</v>
      </c>
      <c r="Q700" s="81">
        <f t="shared" si="362"/>
        <v>1162.8</v>
      </c>
      <c r="R700" s="81">
        <f t="shared" si="362"/>
        <v>0</v>
      </c>
    </row>
    <row r="701" spans="1:18" ht="25.5" customHeight="1">
      <c r="A701" s="111" t="s">
        <v>164</v>
      </c>
      <c r="B701" s="113">
        <v>547</v>
      </c>
      <c r="C701" s="112" t="s">
        <v>113</v>
      </c>
      <c r="D701" s="112" t="s">
        <v>116</v>
      </c>
      <c r="E701" s="113" t="s">
        <v>222</v>
      </c>
      <c r="F701" s="112" t="s">
        <v>165</v>
      </c>
      <c r="G701" s="81">
        <f>H701+I701+J701</f>
        <v>407.4</v>
      </c>
      <c r="H701" s="81"/>
      <c r="I701" s="81">
        <v>407.4</v>
      </c>
      <c r="J701" s="81"/>
      <c r="K701" s="81">
        <f>L701+M701+N701</f>
        <v>410.4</v>
      </c>
      <c r="L701" s="81"/>
      <c r="M701" s="81">
        <v>410.4</v>
      </c>
      <c r="N701" s="81"/>
      <c r="O701" s="81">
        <f>P701+Q701+R701</f>
        <v>410.4</v>
      </c>
      <c r="P701" s="81"/>
      <c r="Q701" s="81">
        <v>410.4</v>
      </c>
      <c r="R701" s="81"/>
    </row>
    <row r="702" spans="1:18" ht="43.5" customHeight="1">
      <c r="A702" s="111" t="s">
        <v>87</v>
      </c>
      <c r="B702" s="113">
        <v>547</v>
      </c>
      <c r="C702" s="112" t="s">
        <v>113</v>
      </c>
      <c r="D702" s="112" t="s">
        <v>116</v>
      </c>
      <c r="E702" s="113" t="s">
        <v>222</v>
      </c>
      <c r="F702" s="112" t="s">
        <v>168</v>
      </c>
      <c r="G702" s="81">
        <f>H702+I702+J702</f>
        <v>752.4</v>
      </c>
      <c r="H702" s="81"/>
      <c r="I702" s="81">
        <v>752.4</v>
      </c>
      <c r="J702" s="81"/>
      <c r="K702" s="81">
        <f>L702+M702+N702</f>
        <v>852.4</v>
      </c>
      <c r="L702" s="81"/>
      <c r="M702" s="81">
        <v>852.4</v>
      </c>
      <c r="N702" s="81"/>
      <c r="O702" s="81">
        <f>P702+Q702+R702</f>
        <v>752.4</v>
      </c>
      <c r="P702" s="81"/>
      <c r="Q702" s="81">
        <v>752.4</v>
      </c>
      <c r="R702" s="81"/>
    </row>
    <row r="703" spans="1:18" ht="42" customHeight="1">
      <c r="A703" s="114" t="s">
        <v>685</v>
      </c>
      <c r="B703" s="113">
        <v>547</v>
      </c>
      <c r="C703" s="112" t="s">
        <v>113</v>
      </c>
      <c r="D703" s="112" t="s">
        <v>116</v>
      </c>
      <c r="E703" s="113" t="s">
        <v>522</v>
      </c>
      <c r="F703" s="112"/>
      <c r="G703" s="81">
        <f>G704</f>
        <v>204.4</v>
      </c>
      <c r="H703" s="81">
        <f aca="true" t="shared" si="363" ref="H703:R703">H704</f>
        <v>0</v>
      </c>
      <c r="I703" s="81">
        <f t="shared" si="363"/>
        <v>204.4</v>
      </c>
      <c r="J703" s="81">
        <f t="shared" si="363"/>
        <v>0</v>
      </c>
      <c r="K703" s="81">
        <f t="shared" si="363"/>
        <v>201.4</v>
      </c>
      <c r="L703" s="81">
        <f t="shared" si="363"/>
        <v>0</v>
      </c>
      <c r="M703" s="81">
        <f t="shared" si="363"/>
        <v>201.4</v>
      </c>
      <c r="N703" s="81">
        <f t="shared" si="363"/>
        <v>0</v>
      </c>
      <c r="O703" s="81">
        <f t="shared" si="363"/>
        <v>201.4</v>
      </c>
      <c r="P703" s="81">
        <f t="shared" si="363"/>
        <v>0</v>
      </c>
      <c r="Q703" s="81">
        <f t="shared" si="363"/>
        <v>201.4</v>
      </c>
      <c r="R703" s="81">
        <f t="shared" si="363"/>
        <v>0</v>
      </c>
    </row>
    <row r="704" spans="1:18" ht="29.25" customHeight="1">
      <c r="A704" s="111" t="s">
        <v>164</v>
      </c>
      <c r="B704" s="113">
        <v>547</v>
      </c>
      <c r="C704" s="112" t="s">
        <v>113</v>
      </c>
      <c r="D704" s="112" t="s">
        <v>116</v>
      </c>
      <c r="E704" s="113" t="s">
        <v>522</v>
      </c>
      <c r="F704" s="112" t="s">
        <v>165</v>
      </c>
      <c r="G704" s="81">
        <f>H704+I704+J704</f>
        <v>204.4</v>
      </c>
      <c r="H704" s="81"/>
      <c r="I704" s="157">
        <v>204.4</v>
      </c>
      <c r="J704" s="81"/>
      <c r="K704" s="81">
        <f>L704+M704+N704</f>
        <v>201.4</v>
      </c>
      <c r="L704" s="81"/>
      <c r="M704" s="81">
        <v>201.4</v>
      </c>
      <c r="N704" s="81"/>
      <c r="O704" s="81">
        <f>P704+Q704+R704</f>
        <v>201.4</v>
      </c>
      <c r="P704" s="81"/>
      <c r="Q704" s="81">
        <v>201.4</v>
      </c>
      <c r="R704" s="81"/>
    </row>
    <row r="705" spans="1:18" ht="18.75">
      <c r="A705" s="177" t="s">
        <v>308</v>
      </c>
      <c r="B705" s="178"/>
      <c r="C705" s="178"/>
      <c r="D705" s="178"/>
      <c r="E705" s="178"/>
      <c r="F705" s="179"/>
      <c r="G705" s="67">
        <f aca="true" t="shared" si="364" ref="G705:R705">G14+G57+G150+G325+G689+G43</f>
        <v>1005146.8</v>
      </c>
      <c r="H705" s="67">
        <f t="shared" si="364"/>
        <v>533240.6000000001</v>
      </c>
      <c r="I705" s="67">
        <f t="shared" si="364"/>
        <v>467583.89999999997</v>
      </c>
      <c r="J705" s="67">
        <f t="shared" si="364"/>
        <v>4322.3</v>
      </c>
      <c r="K705" s="67">
        <f t="shared" si="364"/>
        <v>922396.6000000001</v>
      </c>
      <c r="L705" s="67">
        <f t="shared" si="364"/>
        <v>446294.69999999995</v>
      </c>
      <c r="M705" s="67">
        <f t="shared" si="364"/>
        <v>471980.39999999997</v>
      </c>
      <c r="N705" s="67">
        <f t="shared" si="364"/>
        <v>4121.5</v>
      </c>
      <c r="O705" s="67">
        <f t="shared" si="364"/>
        <v>905947.6000000002</v>
      </c>
      <c r="P705" s="67">
        <f t="shared" si="364"/>
        <v>446882.9000000001</v>
      </c>
      <c r="Q705" s="67">
        <f t="shared" si="364"/>
        <v>455139.2</v>
      </c>
      <c r="R705" s="67">
        <f t="shared" si="364"/>
        <v>3925.5</v>
      </c>
    </row>
    <row r="706" spans="1:18" ht="19.5" thickBot="1">
      <c r="A706" s="109" t="s">
        <v>372</v>
      </c>
      <c r="B706" s="15"/>
      <c r="C706" s="15"/>
      <c r="D706" s="15"/>
      <c r="E706" s="15"/>
      <c r="F706" s="15"/>
      <c r="G706" s="65">
        <v>0</v>
      </c>
      <c r="H706" s="65"/>
      <c r="I706" s="68"/>
      <c r="J706" s="65"/>
      <c r="K706" s="65">
        <f>L706+M706+N706</f>
        <v>13000</v>
      </c>
      <c r="L706" s="11"/>
      <c r="M706" s="11">
        <v>13000</v>
      </c>
      <c r="N706" s="11"/>
      <c r="O706" s="65">
        <f>P706+Q706+R706</f>
        <v>25000</v>
      </c>
      <c r="P706" s="11"/>
      <c r="Q706" s="11">
        <v>25000</v>
      </c>
      <c r="R706" s="69"/>
    </row>
    <row r="707" spans="1:18" ht="19.5" thickBot="1">
      <c r="A707" s="33" t="s">
        <v>132</v>
      </c>
      <c r="B707" s="34"/>
      <c r="C707" s="34"/>
      <c r="D707" s="34"/>
      <c r="E707" s="34"/>
      <c r="F707" s="34" t="s">
        <v>158</v>
      </c>
      <c r="G707" s="68">
        <f aca="true" t="shared" si="365" ref="G707:R707">G705+G706</f>
        <v>1005146.8</v>
      </c>
      <c r="H707" s="68">
        <f t="shared" si="365"/>
        <v>533240.6000000001</v>
      </c>
      <c r="I707" s="68">
        <f t="shared" si="365"/>
        <v>467583.89999999997</v>
      </c>
      <c r="J707" s="68">
        <f t="shared" si="365"/>
        <v>4322.3</v>
      </c>
      <c r="K707" s="68">
        <f t="shared" si="365"/>
        <v>935396.6000000001</v>
      </c>
      <c r="L707" s="68">
        <f t="shared" si="365"/>
        <v>446294.69999999995</v>
      </c>
      <c r="M707" s="68">
        <f t="shared" si="365"/>
        <v>484980.39999999997</v>
      </c>
      <c r="N707" s="68">
        <f t="shared" si="365"/>
        <v>4121.5</v>
      </c>
      <c r="O707" s="68">
        <f t="shared" si="365"/>
        <v>930947.6000000002</v>
      </c>
      <c r="P707" s="68">
        <f t="shared" si="365"/>
        <v>446882.9000000001</v>
      </c>
      <c r="Q707" s="68">
        <f t="shared" si="365"/>
        <v>480139.2</v>
      </c>
      <c r="R707" s="68">
        <f t="shared" si="365"/>
        <v>3925.5</v>
      </c>
    </row>
    <row r="708" spans="6:18" ht="18">
      <c r="F708" s="50"/>
      <c r="G708" s="49"/>
      <c r="H708" s="50"/>
      <c r="I708" s="51"/>
      <c r="J708" s="50"/>
      <c r="K708" s="49"/>
      <c r="L708" s="49"/>
      <c r="M708" s="49"/>
      <c r="N708" s="49"/>
      <c r="O708" s="49"/>
      <c r="P708" s="38"/>
      <c r="Q708" s="38"/>
      <c r="R708" s="38"/>
    </row>
    <row r="709" spans="6:18" ht="18">
      <c r="F709" s="50"/>
      <c r="G709" s="51"/>
      <c r="H709" s="51"/>
      <c r="I709" s="50"/>
      <c r="J709" s="51"/>
      <c r="K709" s="51"/>
      <c r="L709" s="51"/>
      <c r="M709" s="51"/>
      <c r="N709" s="51"/>
      <c r="O709" s="51"/>
      <c r="P709" s="39"/>
      <c r="Q709" s="39"/>
      <c r="R709" s="39"/>
    </row>
    <row r="710" spans="6:15" ht="18">
      <c r="F710" s="50"/>
      <c r="G710" s="52"/>
      <c r="H710" s="50"/>
      <c r="I710" s="50"/>
      <c r="J710" s="50"/>
      <c r="K710" s="52"/>
      <c r="L710" s="52"/>
      <c r="M710" s="52"/>
      <c r="N710" s="52"/>
      <c r="O710" s="52"/>
    </row>
    <row r="711" spans="1:18" ht="18">
      <c r="A711" s="1"/>
      <c r="F711" s="50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</row>
    <row r="712" spans="1:18" ht="20.25">
      <c r="A712" s="1"/>
      <c r="E712" s="40"/>
      <c r="F712" s="50"/>
      <c r="G712" s="72"/>
      <c r="H712" s="72"/>
      <c r="I712" s="72"/>
      <c r="J712" s="72"/>
      <c r="K712" s="72"/>
      <c r="L712" s="72"/>
      <c r="M712" s="72"/>
      <c r="N712" s="72"/>
      <c r="O712" s="72"/>
      <c r="P712" s="44"/>
      <c r="Q712" s="44"/>
      <c r="R712" s="44"/>
    </row>
    <row r="713" spans="1:18" ht="20.25">
      <c r="A713" s="1"/>
      <c r="F713" s="50"/>
      <c r="G713" s="72"/>
      <c r="H713" s="73"/>
      <c r="I713" s="73"/>
      <c r="J713" s="73"/>
      <c r="K713" s="72"/>
      <c r="L713" s="72"/>
      <c r="M713" s="72"/>
      <c r="N713" s="72"/>
      <c r="O713" s="72"/>
      <c r="P713" s="43"/>
      <c r="Q713" s="43"/>
      <c r="R713" s="43"/>
    </row>
    <row r="714" spans="1:18" ht="20.25">
      <c r="A714" s="1"/>
      <c r="F714" s="50"/>
      <c r="G714" s="72"/>
      <c r="H714" s="72"/>
      <c r="I714" s="72"/>
      <c r="J714" s="72"/>
      <c r="K714" s="72"/>
      <c r="L714" s="72"/>
      <c r="M714" s="72"/>
      <c r="N714" s="72"/>
      <c r="O714" s="72"/>
      <c r="P714" s="44"/>
      <c r="Q714" s="44"/>
      <c r="R714" s="44"/>
    </row>
    <row r="715" spans="1:18" ht="20.25">
      <c r="A715" s="1"/>
      <c r="F715" s="50"/>
      <c r="G715" s="72"/>
      <c r="H715" s="72"/>
      <c r="I715" s="72"/>
      <c r="J715" s="72"/>
      <c r="K715" s="72"/>
      <c r="L715" s="72"/>
      <c r="M715" s="72"/>
      <c r="N715" s="72"/>
      <c r="O715" s="72"/>
      <c r="P715" s="44"/>
      <c r="Q715" s="44"/>
      <c r="R715" s="44"/>
    </row>
    <row r="716" spans="1:18" ht="20.25">
      <c r="A716" s="1"/>
      <c r="F716" s="50"/>
      <c r="G716" s="72"/>
      <c r="H716" s="73"/>
      <c r="I716" s="73"/>
      <c r="J716" s="73"/>
      <c r="K716" s="72"/>
      <c r="L716" s="72"/>
      <c r="M716" s="72"/>
      <c r="N716" s="72"/>
      <c r="O716" s="72"/>
      <c r="P716" s="43"/>
      <c r="Q716" s="43"/>
      <c r="R716" s="43"/>
    </row>
    <row r="717" spans="6:15" ht="18">
      <c r="F717" s="50"/>
      <c r="G717" s="72"/>
      <c r="H717" s="73"/>
      <c r="I717" s="73"/>
      <c r="J717" s="73"/>
      <c r="K717" s="72"/>
      <c r="L717" s="72"/>
      <c r="M717" s="72"/>
      <c r="N717" s="72"/>
      <c r="O717" s="72"/>
    </row>
    <row r="718" spans="6:15" ht="18">
      <c r="F718" s="50"/>
      <c r="G718" s="72"/>
      <c r="H718" s="73"/>
      <c r="I718" s="73"/>
      <c r="J718" s="73"/>
      <c r="K718" s="72"/>
      <c r="L718" s="72"/>
      <c r="M718" s="72"/>
      <c r="N718" s="72"/>
      <c r="O718" s="72"/>
    </row>
    <row r="719" spans="6:15" ht="18">
      <c r="F719" s="50"/>
      <c r="G719" s="72"/>
      <c r="H719" s="73"/>
      <c r="I719" s="73"/>
      <c r="J719" s="73"/>
      <c r="K719" s="72"/>
      <c r="L719" s="72"/>
      <c r="M719" s="72"/>
      <c r="N719" s="72"/>
      <c r="O719" s="72"/>
    </row>
    <row r="720" spans="6:15" ht="18">
      <c r="F720" s="50"/>
      <c r="G720" s="72"/>
      <c r="H720" s="73"/>
      <c r="I720" s="73"/>
      <c r="J720" s="73"/>
      <c r="K720" s="72"/>
      <c r="L720" s="72"/>
      <c r="M720" s="72"/>
      <c r="N720" s="72"/>
      <c r="O720" s="72"/>
    </row>
    <row r="721" spans="6:15" ht="18">
      <c r="F721" s="50"/>
      <c r="G721" s="72"/>
      <c r="H721" s="73"/>
      <c r="I721" s="73"/>
      <c r="J721" s="73"/>
      <c r="K721" s="72"/>
      <c r="L721" s="72"/>
      <c r="M721" s="72"/>
      <c r="N721" s="72"/>
      <c r="O721" s="72"/>
    </row>
    <row r="722" spans="6:15" ht="18">
      <c r="F722" s="50"/>
      <c r="G722" s="72"/>
      <c r="H722" s="73"/>
      <c r="I722" s="73"/>
      <c r="J722" s="73"/>
      <c r="K722" s="72"/>
      <c r="L722" s="72"/>
      <c r="M722" s="72"/>
      <c r="N722" s="72"/>
      <c r="O722" s="72"/>
    </row>
    <row r="723" spans="6:15" ht="18">
      <c r="F723" s="50"/>
      <c r="G723" s="72"/>
      <c r="H723" s="73"/>
      <c r="I723" s="73"/>
      <c r="J723" s="73"/>
      <c r="K723" s="72"/>
      <c r="L723" s="72"/>
      <c r="M723" s="72"/>
      <c r="N723" s="72"/>
      <c r="O723" s="72"/>
    </row>
    <row r="724" spans="6:15" ht="18">
      <c r="F724" s="50"/>
      <c r="G724" s="72"/>
      <c r="H724" s="73"/>
      <c r="I724" s="73"/>
      <c r="J724" s="73"/>
      <c r="K724" s="72"/>
      <c r="L724" s="72"/>
      <c r="M724" s="72"/>
      <c r="N724" s="72"/>
      <c r="O724" s="72"/>
    </row>
    <row r="725" spans="6:15" ht="18">
      <c r="F725" s="50"/>
      <c r="G725" s="72"/>
      <c r="H725" s="73"/>
      <c r="I725" s="73"/>
      <c r="J725" s="73"/>
      <c r="K725" s="72"/>
      <c r="L725" s="72"/>
      <c r="M725" s="72"/>
      <c r="N725" s="72"/>
      <c r="O725" s="72"/>
    </row>
    <row r="726" spans="6:15" ht="18">
      <c r="F726" s="50"/>
      <c r="G726" s="72"/>
      <c r="H726" s="73"/>
      <c r="I726" s="73"/>
      <c r="J726" s="73"/>
      <c r="K726" s="72"/>
      <c r="L726" s="72"/>
      <c r="M726" s="72"/>
      <c r="N726" s="72"/>
      <c r="O726" s="72"/>
    </row>
    <row r="727" spans="6:15" ht="18">
      <c r="F727" s="50"/>
      <c r="G727" s="72"/>
      <c r="H727" s="73"/>
      <c r="I727" s="73"/>
      <c r="J727" s="73"/>
      <c r="K727" s="72"/>
      <c r="L727" s="72"/>
      <c r="M727" s="72"/>
      <c r="N727" s="72"/>
      <c r="O727" s="72"/>
    </row>
    <row r="728" spans="6:15" ht="18">
      <c r="F728" s="50"/>
      <c r="G728" s="72"/>
      <c r="H728" s="73"/>
      <c r="I728" s="73"/>
      <c r="J728" s="73"/>
      <c r="K728" s="72"/>
      <c r="L728" s="72"/>
      <c r="M728" s="72"/>
      <c r="N728" s="72"/>
      <c r="O728" s="72"/>
    </row>
    <row r="729" spans="6:15" ht="18">
      <c r="F729" s="50"/>
      <c r="G729" s="72"/>
      <c r="H729" s="73"/>
      <c r="I729" s="73"/>
      <c r="J729" s="73"/>
      <c r="K729" s="72"/>
      <c r="L729" s="72"/>
      <c r="M729" s="72"/>
      <c r="N729" s="72"/>
      <c r="O729" s="72"/>
    </row>
    <row r="730" spans="1:18" ht="3" customHeight="1">
      <c r="A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7:15" ht="12.75">
      <c r="G731" s="71"/>
      <c r="K731" s="71"/>
      <c r="L731" s="71"/>
      <c r="M731" s="71"/>
      <c r="N731" s="71"/>
      <c r="O731" s="71"/>
    </row>
    <row r="732" spans="7:15" ht="12.75">
      <c r="G732" s="71"/>
      <c r="K732" s="71"/>
      <c r="L732" s="71"/>
      <c r="M732" s="71"/>
      <c r="N732" s="71"/>
      <c r="O732" s="71"/>
    </row>
    <row r="733" spans="7:15" ht="12.75">
      <c r="G733" s="71"/>
      <c r="H733" s="71"/>
      <c r="I733" s="71"/>
      <c r="J733" s="71"/>
      <c r="K733" s="71"/>
      <c r="L733" s="71"/>
      <c r="M733" s="71"/>
      <c r="N733" s="71"/>
      <c r="O733" s="71"/>
    </row>
    <row r="734" spans="7:15" ht="12.75">
      <c r="G734" s="71"/>
      <c r="K734" s="71"/>
      <c r="L734" s="71"/>
      <c r="M734" s="71"/>
      <c r="N734" s="71"/>
      <c r="O734" s="71"/>
    </row>
    <row r="735" spans="7:15" ht="12.75">
      <c r="G735" s="71"/>
      <c r="K735" s="71"/>
      <c r="L735" s="71"/>
      <c r="M735" s="71"/>
      <c r="N735" s="71"/>
      <c r="O735" s="71"/>
    </row>
    <row r="736" spans="7:15" ht="12.75">
      <c r="G736" s="71"/>
      <c r="K736" s="71"/>
      <c r="L736" s="71"/>
      <c r="M736" s="71"/>
      <c r="N736" s="71"/>
      <c r="O736" s="71"/>
    </row>
    <row r="737" spans="7:15" ht="12.75">
      <c r="G737" s="71"/>
      <c r="K737" s="71"/>
      <c r="L737" s="71"/>
      <c r="M737" s="71"/>
      <c r="N737" s="71"/>
      <c r="O737" s="71"/>
    </row>
    <row r="738" spans="7:15" ht="12.75">
      <c r="G738" s="71"/>
      <c r="K738" s="71"/>
      <c r="L738" s="71"/>
      <c r="M738" s="71"/>
      <c r="N738" s="71"/>
      <c r="O738" s="71"/>
    </row>
    <row r="739" spans="7:15" ht="12.75">
      <c r="G739" s="71"/>
      <c r="K739" s="71"/>
      <c r="L739" s="71"/>
      <c r="M739" s="71"/>
      <c r="N739" s="71"/>
      <c r="O739" s="71"/>
    </row>
    <row r="740" spans="7:15" ht="12.75">
      <c r="G740" s="71"/>
      <c r="K740" s="71"/>
      <c r="L740" s="71"/>
      <c r="M740" s="71"/>
      <c r="N740" s="71"/>
      <c r="O740" s="71"/>
    </row>
    <row r="741" spans="7:15" ht="12.75">
      <c r="G741" s="71"/>
      <c r="K741" s="71"/>
      <c r="L741" s="71"/>
      <c r="M741" s="71"/>
      <c r="N741" s="71"/>
      <c r="O741" s="71"/>
    </row>
    <row r="742" spans="7:15" ht="12.75">
      <c r="G742" s="71"/>
      <c r="K742" s="71"/>
      <c r="L742" s="71"/>
      <c r="M742" s="71"/>
      <c r="N742" s="71"/>
      <c r="O742" s="71"/>
    </row>
    <row r="743" spans="7:15" ht="12.75">
      <c r="G743" s="71"/>
      <c r="K743" s="71"/>
      <c r="L743" s="71"/>
      <c r="M743" s="71"/>
      <c r="N743" s="71"/>
      <c r="O743" s="71"/>
    </row>
    <row r="744" spans="7:15" ht="12.75">
      <c r="G744" s="71"/>
      <c r="K744" s="71"/>
      <c r="L744" s="71"/>
      <c r="M744" s="71"/>
      <c r="N744" s="71"/>
      <c r="O744" s="71"/>
    </row>
    <row r="745" spans="7:15" ht="12.75">
      <c r="G745" s="74"/>
      <c r="K745" s="74"/>
      <c r="L745" s="74"/>
      <c r="M745" s="74"/>
      <c r="N745" s="74"/>
      <c r="O745" s="74"/>
    </row>
    <row r="747" spans="7:15" ht="12.75">
      <c r="G747" s="71"/>
      <c r="K747" s="71"/>
      <c r="L747" s="71"/>
      <c r="M747" s="71"/>
      <c r="N747" s="71"/>
      <c r="O747" s="71"/>
    </row>
  </sheetData>
  <sheetProtection/>
  <autoFilter ref="A11:E729"/>
  <mergeCells count="15">
    <mergeCell ref="A7:O7"/>
    <mergeCell ref="A6:O6"/>
    <mergeCell ref="E1:O1"/>
    <mergeCell ref="E2:O2"/>
    <mergeCell ref="E3:O3"/>
    <mergeCell ref="E4:O4"/>
    <mergeCell ref="E5:O5"/>
    <mergeCell ref="A705:F705"/>
    <mergeCell ref="G11:R11"/>
    <mergeCell ref="A11:A12"/>
    <mergeCell ref="B11:B12"/>
    <mergeCell ref="C11:C12"/>
    <mergeCell ref="D11:D12"/>
    <mergeCell ref="E11:E12"/>
    <mergeCell ref="F11:F12"/>
  </mergeCells>
  <printOptions horizontalCentered="1"/>
  <pageMargins left="0.5905511811023623" right="0.1968503937007874" top="0.3937007874015748" bottom="0.3937007874015748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06"/>
  <sheetViews>
    <sheetView tabSelected="1" view="pageBreakPreview" zoomScale="69" zoomScaleNormal="85" zoomScaleSheetLayoutView="69" zoomScalePageLayoutView="0" workbookViewId="0" topLeftCell="A184">
      <selection activeCell="M19" sqref="M19"/>
    </sheetView>
  </sheetViews>
  <sheetFormatPr defaultColWidth="9.00390625" defaultRowHeight="12.75"/>
  <cols>
    <col min="1" max="1" width="75.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4:9" ht="20.25">
      <c r="D1" s="53"/>
      <c r="E1" s="53"/>
      <c r="F1" s="166" t="s">
        <v>668</v>
      </c>
      <c r="G1" s="166"/>
      <c r="H1" s="166"/>
      <c r="I1" s="166"/>
    </row>
    <row r="2" spans="4:9" ht="20.25">
      <c r="D2" s="53"/>
      <c r="E2" s="53"/>
      <c r="F2" s="166" t="s">
        <v>162</v>
      </c>
      <c r="G2" s="166"/>
      <c r="H2" s="166"/>
      <c r="I2" s="166"/>
    </row>
    <row r="3" spans="4:9" ht="20.25">
      <c r="D3" s="53"/>
      <c r="E3" s="53"/>
      <c r="F3" s="166" t="s">
        <v>142</v>
      </c>
      <c r="G3" s="166"/>
      <c r="H3" s="166"/>
      <c r="I3" s="166"/>
    </row>
    <row r="4" spans="1:9" ht="20.25">
      <c r="A4" s="23" t="s">
        <v>158</v>
      </c>
      <c r="D4" s="53"/>
      <c r="E4" s="53"/>
      <c r="F4" s="166" t="s">
        <v>632</v>
      </c>
      <c r="G4" s="166"/>
      <c r="H4" s="166"/>
      <c r="I4" s="166"/>
    </row>
    <row r="5" spans="4:9" ht="20.25">
      <c r="D5" s="53"/>
      <c r="F5" s="166" t="s">
        <v>633</v>
      </c>
      <c r="G5" s="166"/>
      <c r="H5" s="166"/>
      <c r="I5" s="166"/>
    </row>
    <row r="6" spans="1:9" ht="12" customHeight="1">
      <c r="A6" s="171" t="s">
        <v>310</v>
      </c>
      <c r="B6" s="171"/>
      <c r="C6" s="171"/>
      <c r="D6" s="171"/>
      <c r="E6" s="171"/>
      <c r="F6" s="171"/>
      <c r="G6" s="171"/>
      <c r="H6" s="171"/>
      <c r="I6" s="171"/>
    </row>
    <row r="7" spans="1:9" ht="11.25" customHeight="1">
      <c r="A7" s="171"/>
      <c r="B7" s="171"/>
      <c r="C7" s="171"/>
      <c r="D7" s="171"/>
      <c r="E7" s="171"/>
      <c r="F7" s="171"/>
      <c r="G7" s="171"/>
      <c r="H7" s="171"/>
      <c r="I7" s="171"/>
    </row>
    <row r="8" spans="1:9" ht="18.75">
      <c r="A8" s="170" t="s">
        <v>634</v>
      </c>
      <c r="B8" s="170"/>
      <c r="C8" s="170"/>
      <c r="D8" s="170"/>
      <c r="E8" s="170"/>
      <c r="F8" s="170"/>
      <c r="G8" s="170"/>
      <c r="H8" s="170"/>
      <c r="I8" s="170"/>
    </row>
    <row r="9" spans="6:9" ht="18.75">
      <c r="F9" s="2"/>
      <c r="H9" s="22"/>
      <c r="I9" s="7" t="s">
        <v>215</v>
      </c>
    </row>
    <row r="10" spans="1:9" ht="18.75">
      <c r="A10" s="165" t="s">
        <v>112</v>
      </c>
      <c r="B10" s="165" t="s">
        <v>376</v>
      </c>
      <c r="C10" s="165" t="s">
        <v>175</v>
      </c>
      <c r="D10" s="165" t="s">
        <v>563</v>
      </c>
      <c r="E10" s="165" t="s">
        <v>514</v>
      </c>
      <c r="F10" s="165" t="s">
        <v>377</v>
      </c>
      <c r="G10" s="165" t="s">
        <v>159</v>
      </c>
      <c r="H10" s="165"/>
      <c r="I10" s="165"/>
    </row>
    <row r="11" spans="1:9" ht="25.5" customHeight="1">
      <c r="A11" s="165"/>
      <c r="B11" s="165"/>
      <c r="C11" s="165"/>
      <c r="D11" s="165"/>
      <c r="E11" s="165"/>
      <c r="F11" s="165"/>
      <c r="G11" s="5" t="s">
        <v>552</v>
      </c>
      <c r="H11" s="5" t="s">
        <v>594</v>
      </c>
      <c r="I11" s="5" t="s">
        <v>626</v>
      </c>
    </row>
    <row r="12" spans="1:9" ht="18.75">
      <c r="A12" s="103">
        <v>1</v>
      </c>
      <c r="B12" s="103">
        <v>2</v>
      </c>
      <c r="C12" s="103">
        <v>3</v>
      </c>
      <c r="D12" s="5">
        <v>4</v>
      </c>
      <c r="E12" s="5">
        <v>5</v>
      </c>
      <c r="F12" s="5">
        <v>6</v>
      </c>
      <c r="G12" s="5">
        <v>7</v>
      </c>
      <c r="H12" s="103">
        <v>8</v>
      </c>
      <c r="I12" s="5">
        <v>9</v>
      </c>
    </row>
    <row r="13" spans="1:9" ht="62.25" customHeight="1">
      <c r="A13" s="87" t="s">
        <v>431</v>
      </c>
      <c r="B13" s="82" t="s">
        <v>235</v>
      </c>
      <c r="C13" s="10"/>
      <c r="D13" s="10"/>
      <c r="E13" s="10"/>
      <c r="F13" s="10"/>
      <c r="G13" s="11">
        <f>G14+G26</f>
        <v>9599.5</v>
      </c>
      <c r="H13" s="11">
        <f>H14+H26</f>
        <v>6535.3</v>
      </c>
      <c r="I13" s="11">
        <f>I14+I26</f>
        <v>1768.7</v>
      </c>
    </row>
    <row r="14" spans="1:9" ht="37.5">
      <c r="A14" s="111" t="s">
        <v>432</v>
      </c>
      <c r="B14" s="113" t="s">
        <v>236</v>
      </c>
      <c r="C14" s="105"/>
      <c r="D14" s="13"/>
      <c r="E14" s="13"/>
      <c r="F14" s="13"/>
      <c r="G14" s="9">
        <f>G15+G19+G23</f>
        <v>3884</v>
      </c>
      <c r="H14" s="9">
        <f>H15+H19+H23</f>
        <v>449</v>
      </c>
      <c r="I14" s="9">
        <f>I15+I19+I23</f>
        <v>449</v>
      </c>
    </row>
    <row r="15" spans="1:9" ht="37.5">
      <c r="A15" s="111" t="s">
        <v>354</v>
      </c>
      <c r="B15" s="112" t="s">
        <v>355</v>
      </c>
      <c r="C15" s="105"/>
      <c r="D15" s="13"/>
      <c r="E15" s="13"/>
      <c r="F15" s="13"/>
      <c r="G15" s="9">
        <f>G16</f>
        <v>103</v>
      </c>
      <c r="H15" s="9">
        <f>H16</f>
        <v>103</v>
      </c>
      <c r="I15" s="9">
        <f>I16</f>
        <v>103</v>
      </c>
    </row>
    <row r="16" spans="1:9" ht="18.75">
      <c r="A16" s="111" t="s">
        <v>211</v>
      </c>
      <c r="B16" s="112" t="s">
        <v>356</v>
      </c>
      <c r="C16" s="105"/>
      <c r="D16" s="13"/>
      <c r="E16" s="13"/>
      <c r="F16" s="13"/>
      <c r="G16" s="9">
        <f>G17+G18</f>
        <v>103</v>
      </c>
      <c r="H16" s="9">
        <f>H17+H18</f>
        <v>103</v>
      </c>
      <c r="I16" s="9">
        <f>I17+I18</f>
        <v>103</v>
      </c>
    </row>
    <row r="17" spans="1:9" ht="18.75">
      <c r="A17" s="111" t="s">
        <v>180</v>
      </c>
      <c r="B17" s="112" t="s">
        <v>356</v>
      </c>
      <c r="C17" s="105">
        <v>115</v>
      </c>
      <c r="D17" s="13" t="s">
        <v>122</v>
      </c>
      <c r="E17" s="13" t="s">
        <v>117</v>
      </c>
      <c r="F17" s="13" t="s">
        <v>179</v>
      </c>
      <c r="G17" s="9">
        <v>80</v>
      </c>
      <c r="H17" s="9">
        <v>80</v>
      </c>
      <c r="I17" s="9">
        <v>80</v>
      </c>
    </row>
    <row r="18" spans="1:9" ht="37.5">
      <c r="A18" s="111" t="s">
        <v>87</v>
      </c>
      <c r="B18" s="112" t="s">
        <v>356</v>
      </c>
      <c r="C18" s="105">
        <v>546</v>
      </c>
      <c r="D18" s="13" t="s">
        <v>113</v>
      </c>
      <c r="E18" s="13" t="s">
        <v>114</v>
      </c>
      <c r="F18" s="13" t="s">
        <v>168</v>
      </c>
      <c r="G18" s="9">
        <v>23</v>
      </c>
      <c r="H18" s="9">
        <v>23</v>
      </c>
      <c r="I18" s="9">
        <v>23</v>
      </c>
    </row>
    <row r="19" spans="1:9" ht="53.25" customHeight="1">
      <c r="A19" s="111" t="s">
        <v>386</v>
      </c>
      <c r="B19" s="112" t="s">
        <v>352</v>
      </c>
      <c r="C19" s="105"/>
      <c r="D19" s="13"/>
      <c r="E19" s="13"/>
      <c r="F19" s="13"/>
      <c r="G19" s="9">
        <f>G20</f>
        <v>3346</v>
      </c>
      <c r="H19" s="9">
        <f>H20</f>
        <v>346</v>
      </c>
      <c r="I19" s="9">
        <f>I20</f>
        <v>346</v>
      </c>
    </row>
    <row r="20" spans="1:9" ht="18.75">
      <c r="A20" s="111" t="s">
        <v>211</v>
      </c>
      <c r="B20" s="112" t="s">
        <v>363</v>
      </c>
      <c r="C20" s="105"/>
      <c r="D20" s="13"/>
      <c r="E20" s="13"/>
      <c r="F20" s="13"/>
      <c r="G20" s="9">
        <f>G22+G21</f>
        <v>3346</v>
      </c>
      <c r="H20" s="9">
        <f>H22+H21</f>
        <v>346</v>
      </c>
      <c r="I20" s="9">
        <f>I22+I21</f>
        <v>346</v>
      </c>
    </row>
    <row r="21" spans="1:9" ht="18.75">
      <c r="A21" s="111" t="s">
        <v>180</v>
      </c>
      <c r="B21" s="112" t="s">
        <v>353</v>
      </c>
      <c r="C21" s="105">
        <v>115</v>
      </c>
      <c r="D21" s="13" t="s">
        <v>122</v>
      </c>
      <c r="E21" s="13" t="s">
        <v>117</v>
      </c>
      <c r="F21" s="13" t="s">
        <v>179</v>
      </c>
      <c r="G21" s="9">
        <v>200</v>
      </c>
      <c r="H21" s="9">
        <v>200</v>
      </c>
      <c r="I21" s="9">
        <v>200</v>
      </c>
    </row>
    <row r="22" spans="1:9" ht="37.5">
      <c r="A22" s="111" t="s">
        <v>87</v>
      </c>
      <c r="B22" s="112" t="s">
        <v>363</v>
      </c>
      <c r="C22" s="105">
        <v>546</v>
      </c>
      <c r="D22" s="13" t="s">
        <v>113</v>
      </c>
      <c r="E22" s="13" t="s">
        <v>114</v>
      </c>
      <c r="F22" s="13" t="s">
        <v>168</v>
      </c>
      <c r="G22" s="9">
        <v>3146</v>
      </c>
      <c r="H22" s="9">
        <v>146</v>
      </c>
      <c r="I22" s="9">
        <v>146</v>
      </c>
    </row>
    <row r="23" spans="1:9" ht="56.25">
      <c r="A23" s="111" t="s">
        <v>433</v>
      </c>
      <c r="B23" s="112" t="s">
        <v>55</v>
      </c>
      <c r="C23" s="105"/>
      <c r="D23" s="13"/>
      <c r="E23" s="13"/>
      <c r="F23" s="13"/>
      <c r="G23" s="9">
        <f aca="true" t="shared" si="0" ref="G23:I24">G24</f>
        <v>435</v>
      </c>
      <c r="H23" s="9">
        <f t="shared" si="0"/>
        <v>0</v>
      </c>
      <c r="I23" s="9">
        <f t="shared" si="0"/>
        <v>0</v>
      </c>
    </row>
    <row r="24" spans="1:9" ht="18.75">
      <c r="A24" s="111" t="s">
        <v>575</v>
      </c>
      <c r="B24" s="112" t="s">
        <v>578</v>
      </c>
      <c r="C24" s="105"/>
      <c r="D24" s="13"/>
      <c r="E24" s="13"/>
      <c r="F24" s="13"/>
      <c r="G24" s="9">
        <f t="shared" si="0"/>
        <v>435</v>
      </c>
      <c r="H24" s="9">
        <f t="shared" si="0"/>
        <v>0</v>
      </c>
      <c r="I24" s="9">
        <f t="shared" si="0"/>
        <v>0</v>
      </c>
    </row>
    <row r="25" spans="1:9" ht="36.75" customHeight="1">
      <c r="A25" s="111" t="s">
        <v>87</v>
      </c>
      <c r="B25" s="112" t="s">
        <v>578</v>
      </c>
      <c r="C25" s="105">
        <v>546</v>
      </c>
      <c r="D25" s="13" t="s">
        <v>121</v>
      </c>
      <c r="E25" s="13" t="s">
        <v>117</v>
      </c>
      <c r="F25" s="13" t="s">
        <v>168</v>
      </c>
      <c r="G25" s="9">
        <v>435</v>
      </c>
      <c r="H25" s="9">
        <v>0</v>
      </c>
      <c r="I25" s="9">
        <v>0</v>
      </c>
    </row>
    <row r="26" spans="1:9" ht="56.25">
      <c r="A26" s="111" t="s">
        <v>434</v>
      </c>
      <c r="B26" s="112" t="s">
        <v>12</v>
      </c>
      <c r="C26" s="13"/>
      <c r="D26" s="13"/>
      <c r="E26" s="13"/>
      <c r="F26" s="13"/>
      <c r="G26" s="9">
        <f>G32+G39+G27+G43</f>
        <v>5715.5</v>
      </c>
      <c r="H26" s="9">
        <f>H32+H39+H27+H43</f>
        <v>6086.3</v>
      </c>
      <c r="I26" s="9">
        <f>I32+I39+I27+I43</f>
        <v>1319.7</v>
      </c>
    </row>
    <row r="27" spans="1:9" ht="37.5">
      <c r="A27" s="111" t="s">
        <v>81</v>
      </c>
      <c r="B27" s="112" t="s">
        <v>80</v>
      </c>
      <c r="C27" s="13"/>
      <c r="D27" s="13"/>
      <c r="E27" s="13"/>
      <c r="F27" s="13"/>
      <c r="G27" s="9">
        <f>G28+G30</f>
        <v>1452.5</v>
      </c>
      <c r="H27" s="9">
        <f>H28+H30</f>
        <v>150</v>
      </c>
      <c r="I27" s="9">
        <f>I28+I30</f>
        <v>150</v>
      </c>
    </row>
    <row r="28" spans="1:9" ht="41.25" customHeight="1">
      <c r="A28" s="111" t="s">
        <v>361</v>
      </c>
      <c r="B28" s="112" t="s">
        <v>365</v>
      </c>
      <c r="C28" s="13"/>
      <c r="D28" s="13"/>
      <c r="E28" s="13"/>
      <c r="F28" s="13"/>
      <c r="G28" s="9">
        <f>G29</f>
        <v>150</v>
      </c>
      <c r="H28" s="9">
        <f>H29</f>
        <v>150</v>
      </c>
      <c r="I28" s="9">
        <f>I29</f>
        <v>150</v>
      </c>
    </row>
    <row r="29" spans="1:9" ht="37.5">
      <c r="A29" s="111" t="s">
        <v>87</v>
      </c>
      <c r="B29" s="112" t="s">
        <v>362</v>
      </c>
      <c r="C29" s="13" t="s">
        <v>300</v>
      </c>
      <c r="D29" s="13" t="s">
        <v>129</v>
      </c>
      <c r="E29" s="13" t="s">
        <v>121</v>
      </c>
      <c r="F29" s="13" t="s">
        <v>168</v>
      </c>
      <c r="G29" s="9">
        <v>150</v>
      </c>
      <c r="H29" s="9">
        <v>150</v>
      </c>
      <c r="I29" s="9">
        <v>150</v>
      </c>
    </row>
    <row r="30" spans="1:9" ht="18.75">
      <c r="A30" s="111" t="s">
        <v>575</v>
      </c>
      <c r="B30" s="112" t="s">
        <v>574</v>
      </c>
      <c r="C30" s="13"/>
      <c r="D30" s="13"/>
      <c r="E30" s="13"/>
      <c r="F30" s="13"/>
      <c r="G30" s="9">
        <f>G31</f>
        <v>1302.5</v>
      </c>
      <c r="H30" s="9">
        <f>H31</f>
        <v>0</v>
      </c>
      <c r="I30" s="9">
        <f>I31</f>
        <v>0</v>
      </c>
    </row>
    <row r="31" spans="1:9" ht="37.5">
      <c r="A31" s="111" t="s">
        <v>87</v>
      </c>
      <c r="B31" s="112" t="s">
        <v>574</v>
      </c>
      <c r="C31" s="13" t="s">
        <v>300</v>
      </c>
      <c r="D31" s="13" t="s">
        <v>121</v>
      </c>
      <c r="E31" s="13" t="s">
        <v>117</v>
      </c>
      <c r="F31" s="13" t="s">
        <v>168</v>
      </c>
      <c r="G31" s="9">
        <v>1302.5</v>
      </c>
      <c r="H31" s="9">
        <v>0</v>
      </c>
      <c r="I31" s="9">
        <v>0</v>
      </c>
    </row>
    <row r="32" spans="1:9" ht="46.5" customHeight="1">
      <c r="A32" s="111" t="s">
        <v>14</v>
      </c>
      <c r="B32" s="112" t="s">
        <v>13</v>
      </c>
      <c r="C32" s="13"/>
      <c r="D32" s="13"/>
      <c r="E32" s="13"/>
      <c r="F32" s="13"/>
      <c r="G32" s="9">
        <f>G33+G35+G37</f>
        <v>3492.8</v>
      </c>
      <c r="H32" s="9">
        <f>H33+H35+H37</f>
        <v>5166.6</v>
      </c>
      <c r="I32" s="9">
        <f>I33+I35+I37</f>
        <v>400</v>
      </c>
    </row>
    <row r="33" spans="1:9" ht="37.5">
      <c r="A33" s="111" t="s">
        <v>206</v>
      </c>
      <c r="B33" s="112" t="s">
        <v>30</v>
      </c>
      <c r="C33" s="13"/>
      <c r="D33" s="13"/>
      <c r="E33" s="13"/>
      <c r="F33" s="13"/>
      <c r="G33" s="9">
        <f>G34</f>
        <v>400</v>
      </c>
      <c r="H33" s="9">
        <f>H34</f>
        <v>700</v>
      </c>
      <c r="I33" s="9">
        <f>I34</f>
        <v>400</v>
      </c>
    </row>
    <row r="34" spans="1:9" ht="37.5">
      <c r="A34" s="111" t="s">
        <v>87</v>
      </c>
      <c r="B34" s="112" t="s">
        <v>30</v>
      </c>
      <c r="C34" s="13" t="s">
        <v>300</v>
      </c>
      <c r="D34" s="13" t="s">
        <v>129</v>
      </c>
      <c r="E34" s="13" t="s">
        <v>121</v>
      </c>
      <c r="F34" s="13" t="s">
        <v>168</v>
      </c>
      <c r="G34" s="9">
        <v>400</v>
      </c>
      <c r="H34" s="9">
        <v>700</v>
      </c>
      <c r="I34" s="9">
        <v>400</v>
      </c>
    </row>
    <row r="35" spans="1:9" ht="37.5">
      <c r="A35" s="145" t="s">
        <v>597</v>
      </c>
      <c r="B35" s="112" t="s">
        <v>600</v>
      </c>
      <c r="C35" s="13"/>
      <c r="D35" s="13"/>
      <c r="E35" s="13"/>
      <c r="F35" s="13"/>
      <c r="G35" s="9">
        <f>G36</f>
        <v>3092.8</v>
      </c>
      <c r="H35" s="9">
        <f>H36</f>
        <v>0</v>
      </c>
      <c r="I35" s="9">
        <f>I36</f>
        <v>0</v>
      </c>
    </row>
    <row r="36" spans="1:9" ht="37.5">
      <c r="A36" s="111" t="s">
        <v>87</v>
      </c>
      <c r="B36" s="112" t="s">
        <v>600</v>
      </c>
      <c r="C36" s="13" t="s">
        <v>300</v>
      </c>
      <c r="D36" s="13" t="s">
        <v>129</v>
      </c>
      <c r="E36" s="13" t="s">
        <v>121</v>
      </c>
      <c r="F36" s="13" t="s">
        <v>168</v>
      </c>
      <c r="G36" s="9">
        <f>3000+92.8</f>
        <v>3092.8</v>
      </c>
      <c r="H36" s="9">
        <v>0</v>
      </c>
      <c r="I36" s="9"/>
    </row>
    <row r="37" spans="1:9" ht="37.5">
      <c r="A37" s="145" t="s">
        <v>661</v>
      </c>
      <c r="B37" s="112" t="s">
        <v>662</v>
      </c>
      <c r="C37" s="13"/>
      <c r="D37" s="13"/>
      <c r="E37" s="13"/>
      <c r="F37" s="13"/>
      <c r="G37" s="9">
        <f>G38</f>
        <v>0</v>
      </c>
      <c r="H37" s="9">
        <f>H38</f>
        <v>4466.6</v>
      </c>
      <c r="I37" s="9">
        <f>I38</f>
        <v>0</v>
      </c>
    </row>
    <row r="38" spans="1:9" ht="37.5">
      <c r="A38" s="111" t="s">
        <v>87</v>
      </c>
      <c r="B38" s="112" t="s">
        <v>662</v>
      </c>
      <c r="C38" s="13" t="s">
        <v>300</v>
      </c>
      <c r="D38" s="13" t="s">
        <v>129</v>
      </c>
      <c r="E38" s="13" t="s">
        <v>121</v>
      </c>
      <c r="F38" s="13" t="s">
        <v>168</v>
      </c>
      <c r="G38" s="9">
        <v>0</v>
      </c>
      <c r="H38" s="9">
        <v>4466.6</v>
      </c>
      <c r="I38" s="9">
        <v>0</v>
      </c>
    </row>
    <row r="39" spans="1:9" ht="56.25">
      <c r="A39" s="111" t="s">
        <v>435</v>
      </c>
      <c r="B39" s="112" t="s">
        <v>15</v>
      </c>
      <c r="C39" s="13"/>
      <c r="D39" s="13"/>
      <c r="E39" s="13"/>
      <c r="F39" s="13"/>
      <c r="G39" s="9">
        <f>G40</f>
        <v>218.7</v>
      </c>
      <c r="H39" s="9">
        <f>H40</f>
        <v>218.2</v>
      </c>
      <c r="I39" s="9">
        <f>I40</f>
        <v>218.2</v>
      </c>
    </row>
    <row r="40" spans="1:9" ht="96" customHeight="1">
      <c r="A40" s="111" t="s">
        <v>408</v>
      </c>
      <c r="B40" s="112" t="s">
        <v>409</v>
      </c>
      <c r="C40" s="13"/>
      <c r="D40" s="13"/>
      <c r="E40" s="13"/>
      <c r="F40" s="13"/>
      <c r="G40" s="9">
        <f>G41+G42</f>
        <v>218.7</v>
      </c>
      <c r="H40" s="9">
        <f>H41+H42</f>
        <v>218.2</v>
      </c>
      <c r="I40" s="9">
        <f>I41+I42</f>
        <v>218.2</v>
      </c>
    </row>
    <row r="41" spans="1:9" ht="37.5">
      <c r="A41" s="111" t="s">
        <v>164</v>
      </c>
      <c r="B41" s="112" t="s">
        <v>410</v>
      </c>
      <c r="C41" s="13" t="s">
        <v>300</v>
      </c>
      <c r="D41" s="13" t="s">
        <v>129</v>
      </c>
      <c r="E41" s="13" t="s">
        <v>121</v>
      </c>
      <c r="F41" s="13" t="s">
        <v>165</v>
      </c>
      <c r="G41" s="9">
        <v>166.7</v>
      </c>
      <c r="H41" s="9">
        <v>166.7</v>
      </c>
      <c r="I41" s="9">
        <v>166.7</v>
      </c>
    </row>
    <row r="42" spans="1:9" ht="37.5">
      <c r="A42" s="111" t="s">
        <v>87</v>
      </c>
      <c r="B42" s="112" t="s">
        <v>410</v>
      </c>
      <c r="C42" s="13" t="s">
        <v>300</v>
      </c>
      <c r="D42" s="13" t="s">
        <v>129</v>
      </c>
      <c r="E42" s="13" t="s">
        <v>121</v>
      </c>
      <c r="F42" s="13" t="s">
        <v>168</v>
      </c>
      <c r="G42" s="9">
        <v>52</v>
      </c>
      <c r="H42" s="9">
        <v>51.5</v>
      </c>
      <c r="I42" s="9">
        <v>51.5</v>
      </c>
    </row>
    <row r="43" spans="1:9" ht="44.25" customHeight="1">
      <c r="A43" s="111" t="s">
        <v>357</v>
      </c>
      <c r="B43" s="112" t="s">
        <v>366</v>
      </c>
      <c r="C43" s="13"/>
      <c r="D43" s="13"/>
      <c r="E43" s="13"/>
      <c r="F43" s="13"/>
      <c r="G43" s="9">
        <f aca="true" t="shared" si="1" ref="G43:I44">G44</f>
        <v>551.5</v>
      </c>
      <c r="H43" s="9">
        <f t="shared" si="1"/>
        <v>551.5</v>
      </c>
      <c r="I43" s="9">
        <f t="shared" si="1"/>
        <v>551.5</v>
      </c>
    </row>
    <row r="44" spans="1:9" ht="117" customHeight="1">
      <c r="A44" s="114" t="s">
        <v>395</v>
      </c>
      <c r="B44" s="112" t="s">
        <v>359</v>
      </c>
      <c r="C44" s="13"/>
      <c r="D44" s="13"/>
      <c r="E44" s="13"/>
      <c r="F44" s="13"/>
      <c r="G44" s="9">
        <f t="shared" si="1"/>
        <v>551.5</v>
      </c>
      <c r="H44" s="9">
        <f t="shared" si="1"/>
        <v>551.5</v>
      </c>
      <c r="I44" s="9">
        <f t="shared" si="1"/>
        <v>551.5</v>
      </c>
    </row>
    <row r="45" spans="1:9" ht="37.5">
      <c r="A45" s="111" t="s">
        <v>87</v>
      </c>
      <c r="B45" s="112" t="s">
        <v>359</v>
      </c>
      <c r="C45" s="13" t="s">
        <v>300</v>
      </c>
      <c r="D45" s="13" t="s">
        <v>118</v>
      </c>
      <c r="E45" s="13" t="s">
        <v>122</v>
      </c>
      <c r="F45" s="13" t="s">
        <v>168</v>
      </c>
      <c r="G45" s="9">
        <v>551.5</v>
      </c>
      <c r="H45" s="9">
        <v>551.5</v>
      </c>
      <c r="I45" s="9">
        <v>551.5</v>
      </c>
    </row>
    <row r="46" spans="1:9" ht="57.75" customHeight="1">
      <c r="A46" s="87" t="s">
        <v>436</v>
      </c>
      <c r="B46" s="82" t="s">
        <v>276</v>
      </c>
      <c r="C46" s="10"/>
      <c r="D46" s="10"/>
      <c r="E46" s="10"/>
      <c r="F46" s="10"/>
      <c r="G46" s="11">
        <f>G47+G64+G71+G74+G59</f>
        <v>60193.100000000006</v>
      </c>
      <c r="H46" s="11">
        <f>H47+H64+H71+H74+H59</f>
        <v>9749.2</v>
      </c>
      <c r="I46" s="11">
        <f>I47+I64+I71+I74+I59</f>
        <v>9749.2</v>
      </c>
    </row>
    <row r="47" spans="1:9" ht="39.75" customHeight="1">
      <c r="A47" s="111" t="s">
        <v>0</v>
      </c>
      <c r="B47" s="112" t="s">
        <v>1</v>
      </c>
      <c r="C47" s="13"/>
      <c r="D47" s="13"/>
      <c r="E47" s="13"/>
      <c r="F47" s="13"/>
      <c r="G47" s="9">
        <f>G48+G50+G53+G55+G57</f>
        <v>8199.800000000001</v>
      </c>
      <c r="H47" s="9">
        <f>H48+H50+H53+H55+H57</f>
        <v>8776.300000000001</v>
      </c>
      <c r="I47" s="9">
        <f>I48+I50+I53+I55+I57</f>
        <v>8776.300000000001</v>
      </c>
    </row>
    <row r="48" spans="1:9" ht="37.5">
      <c r="A48" s="111" t="s">
        <v>336</v>
      </c>
      <c r="B48" s="112" t="s">
        <v>3</v>
      </c>
      <c r="C48" s="13"/>
      <c r="D48" s="13"/>
      <c r="E48" s="13"/>
      <c r="F48" s="13"/>
      <c r="G48" s="9">
        <f>G49</f>
        <v>5160.5</v>
      </c>
      <c r="H48" s="9">
        <f>H49</f>
        <v>5710.5</v>
      </c>
      <c r="I48" s="9">
        <f>I49</f>
        <v>5703.1</v>
      </c>
    </row>
    <row r="49" spans="1:9" ht="18.75">
      <c r="A49" s="111" t="s">
        <v>180</v>
      </c>
      <c r="B49" s="112" t="s">
        <v>3</v>
      </c>
      <c r="C49" s="13" t="s">
        <v>300</v>
      </c>
      <c r="D49" s="13" t="s">
        <v>135</v>
      </c>
      <c r="E49" s="13" t="s">
        <v>117</v>
      </c>
      <c r="F49" s="13" t="s">
        <v>179</v>
      </c>
      <c r="G49" s="9">
        <v>5160.5</v>
      </c>
      <c r="H49" s="9">
        <v>5710.5</v>
      </c>
      <c r="I49" s="9">
        <v>5703.1</v>
      </c>
    </row>
    <row r="50" spans="1:9" ht="18.75">
      <c r="A50" s="111" t="s">
        <v>437</v>
      </c>
      <c r="B50" s="112" t="s">
        <v>2</v>
      </c>
      <c r="C50" s="13"/>
      <c r="D50" s="13"/>
      <c r="E50" s="13"/>
      <c r="F50" s="13"/>
      <c r="G50" s="9">
        <f>G51+G52</f>
        <v>230</v>
      </c>
      <c r="H50" s="9">
        <f>H51+H52</f>
        <v>230</v>
      </c>
      <c r="I50" s="9">
        <f>I51+I52</f>
        <v>230</v>
      </c>
    </row>
    <row r="51" spans="1:9" ht="18.75">
      <c r="A51" s="111" t="s">
        <v>180</v>
      </c>
      <c r="B51" s="112" t="s">
        <v>2</v>
      </c>
      <c r="C51" s="13" t="s">
        <v>318</v>
      </c>
      <c r="D51" s="13" t="s">
        <v>135</v>
      </c>
      <c r="E51" s="13" t="s">
        <v>117</v>
      </c>
      <c r="F51" s="13" t="s">
        <v>179</v>
      </c>
      <c r="G51" s="9">
        <v>150</v>
      </c>
      <c r="H51" s="9">
        <v>150</v>
      </c>
      <c r="I51" s="9">
        <v>150</v>
      </c>
    </row>
    <row r="52" spans="1:9" ht="18.75">
      <c r="A52" s="111" t="s">
        <v>180</v>
      </c>
      <c r="B52" s="112" t="s">
        <v>2</v>
      </c>
      <c r="C52" s="13" t="s">
        <v>300</v>
      </c>
      <c r="D52" s="13" t="s">
        <v>135</v>
      </c>
      <c r="E52" s="13" t="s">
        <v>117</v>
      </c>
      <c r="F52" s="13" t="s">
        <v>179</v>
      </c>
      <c r="G52" s="9">
        <v>80</v>
      </c>
      <c r="H52" s="9">
        <v>80</v>
      </c>
      <c r="I52" s="9">
        <v>80</v>
      </c>
    </row>
    <row r="53" spans="1:9" ht="93.75" customHeight="1">
      <c r="A53" s="111" t="s">
        <v>613</v>
      </c>
      <c r="B53" s="112" t="s">
        <v>79</v>
      </c>
      <c r="C53" s="13"/>
      <c r="D53" s="13"/>
      <c r="E53" s="13"/>
      <c r="F53" s="13"/>
      <c r="G53" s="9">
        <f>G54</f>
        <v>140</v>
      </c>
      <c r="H53" s="9">
        <f>H54</f>
        <v>140</v>
      </c>
      <c r="I53" s="9">
        <f>I54</f>
        <v>140</v>
      </c>
    </row>
    <row r="54" spans="1:9" ht="18.75">
      <c r="A54" s="111" t="s">
        <v>180</v>
      </c>
      <c r="B54" s="112" t="s">
        <v>79</v>
      </c>
      <c r="C54" s="13" t="s">
        <v>300</v>
      </c>
      <c r="D54" s="13" t="s">
        <v>135</v>
      </c>
      <c r="E54" s="13" t="s">
        <v>117</v>
      </c>
      <c r="F54" s="13" t="s">
        <v>179</v>
      </c>
      <c r="G54" s="9">
        <v>140</v>
      </c>
      <c r="H54" s="9">
        <v>140</v>
      </c>
      <c r="I54" s="9">
        <v>140</v>
      </c>
    </row>
    <row r="55" spans="1:9" ht="56.25">
      <c r="A55" s="114" t="s">
        <v>685</v>
      </c>
      <c r="B55" s="112" t="s">
        <v>428</v>
      </c>
      <c r="C55" s="13"/>
      <c r="D55" s="13"/>
      <c r="E55" s="13"/>
      <c r="F55" s="13"/>
      <c r="G55" s="9">
        <f>G56</f>
        <v>2002.6</v>
      </c>
      <c r="H55" s="9">
        <f>H56</f>
        <v>2029.1</v>
      </c>
      <c r="I55" s="9">
        <f>I56</f>
        <v>2036.5</v>
      </c>
    </row>
    <row r="56" spans="1:9" ht="18.75">
      <c r="A56" s="111" t="s">
        <v>180</v>
      </c>
      <c r="B56" s="112" t="s">
        <v>428</v>
      </c>
      <c r="C56" s="13" t="s">
        <v>300</v>
      </c>
      <c r="D56" s="13" t="s">
        <v>135</v>
      </c>
      <c r="E56" s="13" t="s">
        <v>117</v>
      </c>
      <c r="F56" s="13" t="s">
        <v>179</v>
      </c>
      <c r="G56" s="9">
        <v>2002.6</v>
      </c>
      <c r="H56" s="9">
        <v>2029.1</v>
      </c>
      <c r="I56" s="9">
        <v>2036.5</v>
      </c>
    </row>
    <row r="57" spans="1:9" ht="56.25">
      <c r="A57" s="111" t="s">
        <v>560</v>
      </c>
      <c r="B57" s="112" t="s">
        <v>559</v>
      </c>
      <c r="C57" s="13"/>
      <c r="D57" s="13"/>
      <c r="E57" s="13"/>
      <c r="F57" s="13"/>
      <c r="G57" s="9">
        <f>G58</f>
        <v>666.7</v>
      </c>
      <c r="H57" s="9">
        <f>H58</f>
        <v>666.7</v>
      </c>
      <c r="I57" s="9">
        <f>I58</f>
        <v>666.7</v>
      </c>
    </row>
    <row r="58" spans="1:9" ht="18.75">
      <c r="A58" s="111" t="s">
        <v>180</v>
      </c>
      <c r="B58" s="112" t="s">
        <v>559</v>
      </c>
      <c r="C58" s="13" t="s">
        <v>300</v>
      </c>
      <c r="D58" s="13" t="s">
        <v>135</v>
      </c>
      <c r="E58" s="13" t="s">
        <v>117</v>
      </c>
      <c r="F58" s="13" t="s">
        <v>179</v>
      </c>
      <c r="G58" s="9">
        <v>666.7</v>
      </c>
      <c r="H58" s="9">
        <v>666.7</v>
      </c>
      <c r="I58" s="9">
        <v>666.7</v>
      </c>
    </row>
    <row r="59" spans="1:9" ht="37.5">
      <c r="A59" s="111" t="s">
        <v>438</v>
      </c>
      <c r="B59" s="112" t="s">
        <v>5</v>
      </c>
      <c r="C59" s="13"/>
      <c r="D59" s="13"/>
      <c r="E59" s="13"/>
      <c r="F59" s="13"/>
      <c r="G59" s="9">
        <f>G60+G62</f>
        <v>50</v>
      </c>
      <c r="H59" s="9">
        <f>H60+H62</f>
        <v>50</v>
      </c>
      <c r="I59" s="9">
        <f>I60+I62</f>
        <v>50</v>
      </c>
    </row>
    <row r="60" spans="1:9" ht="18.75">
      <c r="A60" s="111" t="s">
        <v>437</v>
      </c>
      <c r="B60" s="112" t="s">
        <v>6</v>
      </c>
      <c r="C60" s="13"/>
      <c r="D60" s="13"/>
      <c r="E60" s="13"/>
      <c r="F60" s="13"/>
      <c r="G60" s="9">
        <f>G61</f>
        <v>30</v>
      </c>
      <c r="H60" s="9">
        <f>H61</f>
        <v>30</v>
      </c>
      <c r="I60" s="9">
        <f>I61</f>
        <v>30</v>
      </c>
    </row>
    <row r="61" spans="1:9" ht="18.75">
      <c r="A61" s="111" t="s">
        <v>180</v>
      </c>
      <c r="B61" s="112" t="s">
        <v>6</v>
      </c>
      <c r="C61" s="13" t="s">
        <v>300</v>
      </c>
      <c r="D61" s="13" t="s">
        <v>135</v>
      </c>
      <c r="E61" s="13" t="s">
        <v>117</v>
      </c>
      <c r="F61" s="13" t="s">
        <v>179</v>
      </c>
      <c r="G61" s="9">
        <v>30</v>
      </c>
      <c r="H61" s="9">
        <v>30</v>
      </c>
      <c r="I61" s="9">
        <v>30</v>
      </c>
    </row>
    <row r="62" spans="1:9" ht="99" customHeight="1">
      <c r="A62" s="111" t="s">
        <v>613</v>
      </c>
      <c r="B62" s="112" t="s">
        <v>78</v>
      </c>
      <c r="C62" s="13"/>
      <c r="D62" s="13"/>
      <c r="E62" s="13"/>
      <c r="F62" s="13"/>
      <c r="G62" s="9">
        <f>G63</f>
        <v>20</v>
      </c>
      <c r="H62" s="9">
        <f>H63</f>
        <v>20</v>
      </c>
      <c r="I62" s="9">
        <f>I63</f>
        <v>20</v>
      </c>
    </row>
    <row r="63" spans="1:9" ht="18.75">
      <c r="A63" s="111" t="s">
        <v>180</v>
      </c>
      <c r="B63" s="112" t="s">
        <v>78</v>
      </c>
      <c r="C63" s="13" t="s">
        <v>300</v>
      </c>
      <c r="D63" s="13" t="s">
        <v>135</v>
      </c>
      <c r="E63" s="13" t="s">
        <v>117</v>
      </c>
      <c r="F63" s="13" t="s">
        <v>179</v>
      </c>
      <c r="G63" s="9">
        <v>20</v>
      </c>
      <c r="H63" s="9">
        <v>20</v>
      </c>
      <c r="I63" s="9">
        <v>20</v>
      </c>
    </row>
    <row r="64" spans="1:9" ht="18.75">
      <c r="A64" s="111" t="s">
        <v>4</v>
      </c>
      <c r="B64" s="112" t="s">
        <v>7</v>
      </c>
      <c r="C64" s="13"/>
      <c r="D64" s="13"/>
      <c r="E64" s="13"/>
      <c r="F64" s="13"/>
      <c r="G64" s="9">
        <f>G65+G68</f>
        <v>560.8</v>
      </c>
      <c r="H64" s="9">
        <f>H65+H68</f>
        <v>560.8</v>
      </c>
      <c r="I64" s="9">
        <f>I65+I68</f>
        <v>560.8</v>
      </c>
    </row>
    <row r="65" spans="1:9" ht="18.75">
      <c r="A65" s="111" t="s">
        <v>437</v>
      </c>
      <c r="B65" s="112" t="s">
        <v>8</v>
      </c>
      <c r="C65" s="13"/>
      <c r="D65" s="13"/>
      <c r="E65" s="13"/>
      <c r="F65" s="13"/>
      <c r="G65" s="9">
        <f>G67+G66</f>
        <v>353.3</v>
      </c>
      <c r="H65" s="9">
        <f>H67+H66</f>
        <v>353.3</v>
      </c>
      <c r="I65" s="9">
        <f>I67+I66</f>
        <v>353.3</v>
      </c>
    </row>
    <row r="66" spans="1:9" ht="18.75">
      <c r="A66" s="111" t="s">
        <v>180</v>
      </c>
      <c r="B66" s="112" t="s">
        <v>8</v>
      </c>
      <c r="C66" s="13" t="s">
        <v>318</v>
      </c>
      <c r="D66" s="13" t="s">
        <v>135</v>
      </c>
      <c r="E66" s="13" t="s">
        <v>117</v>
      </c>
      <c r="F66" s="13" t="s">
        <v>179</v>
      </c>
      <c r="G66" s="9">
        <v>100</v>
      </c>
      <c r="H66" s="9">
        <v>100</v>
      </c>
      <c r="I66" s="9">
        <v>100</v>
      </c>
    </row>
    <row r="67" spans="1:9" ht="18.75">
      <c r="A67" s="111" t="s">
        <v>180</v>
      </c>
      <c r="B67" s="112" t="s">
        <v>8</v>
      </c>
      <c r="C67" s="13" t="s">
        <v>300</v>
      </c>
      <c r="D67" s="13" t="s">
        <v>135</v>
      </c>
      <c r="E67" s="13" t="s">
        <v>117</v>
      </c>
      <c r="F67" s="13" t="s">
        <v>179</v>
      </c>
      <c r="G67" s="9">
        <v>253.3</v>
      </c>
      <c r="H67" s="9">
        <v>253.3</v>
      </c>
      <c r="I67" s="9">
        <v>253.3</v>
      </c>
    </row>
    <row r="68" spans="1:9" ht="99" customHeight="1">
      <c r="A68" s="111" t="s">
        <v>613</v>
      </c>
      <c r="B68" s="112" t="s">
        <v>439</v>
      </c>
      <c r="C68" s="13"/>
      <c r="D68" s="13"/>
      <c r="E68" s="13"/>
      <c r="F68" s="13"/>
      <c r="G68" s="9">
        <f>G70+G69</f>
        <v>207.5</v>
      </c>
      <c r="H68" s="9">
        <f>H70+H69</f>
        <v>207.5</v>
      </c>
      <c r="I68" s="9">
        <f>I70+I69</f>
        <v>207.5</v>
      </c>
    </row>
    <row r="69" spans="1:9" ht="18.75">
      <c r="A69" s="111" t="s">
        <v>180</v>
      </c>
      <c r="B69" s="112" t="s">
        <v>439</v>
      </c>
      <c r="C69" s="13" t="s">
        <v>318</v>
      </c>
      <c r="D69" s="13" t="s">
        <v>135</v>
      </c>
      <c r="E69" s="13" t="s">
        <v>117</v>
      </c>
      <c r="F69" s="13" t="s">
        <v>179</v>
      </c>
      <c r="G69" s="9">
        <v>110</v>
      </c>
      <c r="H69" s="9">
        <v>110</v>
      </c>
      <c r="I69" s="9">
        <v>110</v>
      </c>
    </row>
    <row r="70" spans="1:9" ht="18.75">
      <c r="A70" s="111" t="s">
        <v>180</v>
      </c>
      <c r="B70" s="112" t="s">
        <v>439</v>
      </c>
      <c r="C70" s="13" t="s">
        <v>300</v>
      </c>
      <c r="D70" s="13" t="s">
        <v>135</v>
      </c>
      <c r="E70" s="13" t="s">
        <v>117</v>
      </c>
      <c r="F70" s="13" t="s">
        <v>179</v>
      </c>
      <c r="G70" s="9">
        <v>97.5</v>
      </c>
      <c r="H70" s="9">
        <v>97.5</v>
      </c>
      <c r="I70" s="9">
        <v>97.5</v>
      </c>
    </row>
    <row r="71" spans="1:9" ht="37.5">
      <c r="A71" s="111" t="s">
        <v>441</v>
      </c>
      <c r="B71" s="112" t="s">
        <v>77</v>
      </c>
      <c r="C71" s="13"/>
      <c r="D71" s="13"/>
      <c r="E71" s="13"/>
      <c r="F71" s="13"/>
      <c r="G71" s="9">
        <f aca="true" t="shared" si="2" ref="G71:I72">G72</f>
        <v>152.1</v>
      </c>
      <c r="H71" s="9">
        <f t="shared" si="2"/>
        <v>152.1</v>
      </c>
      <c r="I71" s="9">
        <f t="shared" si="2"/>
        <v>152.1</v>
      </c>
    </row>
    <row r="72" spans="1:9" ht="18.75">
      <c r="A72" s="111" t="s">
        <v>437</v>
      </c>
      <c r="B72" s="112" t="s">
        <v>440</v>
      </c>
      <c r="C72" s="13"/>
      <c r="D72" s="13"/>
      <c r="E72" s="13"/>
      <c r="F72" s="13"/>
      <c r="G72" s="9">
        <f t="shared" si="2"/>
        <v>152.1</v>
      </c>
      <c r="H72" s="9">
        <f t="shared" si="2"/>
        <v>152.1</v>
      </c>
      <c r="I72" s="9">
        <f t="shared" si="2"/>
        <v>152.1</v>
      </c>
    </row>
    <row r="73" spans="1:9" ht="37.5">
      <c r="A73" s="111" t="s">
        <v>87</v>
      </c>
      <c r="B73" s="112" t="s">
        <v>440</v>
      </c>
      <c r="C73" s="13" t="s">
        <v>300</v>
      </c>
      <c r="D73" s="13" t="s">
        <v>135</v>
      </c>
      <c r="E73" s="13" t="s">
        <v>117</v>
      </c>
      <c r="F73" s="13" t="s">
        <v>168</v>
      </c>
      <c r="G73" s="9">
        <v>152.1</v>
      </c>
      <c r="H73" s="9">
        <v>152.1</v>
      </c>
      <c r="I73" s="9">
        <v>152.1</v>
      </c>
    </row>
    <row r="74" spans="1:9" ht="37.5">
      <c r="A74" s="111" t="s">
        <v>76</v>
      </c>
      <c r="B74" s="112" t="s">
        <v>442</v>
      </c>
      <c r="C74" s="13"/>
      <c r="D74" s="13"/>
      <c r="E74" s="13"/>
      <c r="F74" s="13"/>
      <c r="G74" s="9">
        <f>G77+G75+G80</f>
        <v>51230.4</v>
      </c>
      <c r="H74" s="9">
        <f>H77+H75+H80</f>
        <v>210</v>
      </c>
      <c r="I74" s="9">
        <f>I77+I75+I80</f>
        <v>210</v>
      </c>
    </row>
    <row r="75" spans="1:9" ht="18.75">
      <c r="A75" s="111" t="s">
        <v>437</v>
      </c>
      <c r="B75" s="112" t="s">
        <v>581</v>
      </c>
      <c r="C75" s="13"/>
      <c r="D75" s="13"/>
      <c r="E75" s="13"/>
      <c r="F75" s="13"/>
      <c r="G75" s="9">
        <f>G76</f>
        <v>40</v>
      </c>
      <c r="H75" s="9">
        <f>H76</f>
        <v>40</v>
      </c>
      <c r="I75" s="9">
        <f>I76</f>
        <v>40</v>
      </c>
    </row>
    <row r="76" spans="1:9" ht="18.75">
      <c r="A76" s="111" t="s">
        <v>180</v>
      </c>
      <c r="B76" s="112" t="s">
        <v>581</v>
      </c>
      <c r="C76" s="13" t="s">
        <v>300</v>
      </c>
      <c r="D76" s="13" t="s">
        <v>135</v>
      </c>
      <c r="E76" s="13" t="s">
        <v>117</v>
      </c>
      <c r="F76" s="13" t="s">
        <v>179</v>
      </c>
      <c r="G76" s="9">
        <v>40</v>
      </c>
      <c r="H76" s="9">
        <v>40</v>
      </c>
      <c r="I76" s="9">
        <v>40</v>
      </c>
    </row>
    <row r="77" spans="1:9" ht="98.25" customHeight="1">
      <c r="A77" s="111" t="s">
        <v>613</v>
      </c>
      <c r="B77" s="112" t="s">
        <v>443</v>
      </c>
      <c r="C77" s="13"/>
      <c r="D77" s="13"/>
      <c r="E77" s="13"/>
      <c r="F77" s="13"/>
      <c r="G77" s="9">
        <f>G78+G79</f>
        <v>170</v>
      </c>
      <c r="H77" s="9">
        <f>H78+H79</f>
        <v>170</v>
      </c>
      <c r="I77" s="9">
        <f>I78+I79</f>
        <v>170</v>
      </c>
    </row>
    <row r="78" spans="1:9" ht="18.75">
      <c r="A78" s="111" t="s">
        <v>180</v>
      </c>
      <c r="B78" s="112" t="s">
        <v>443</v>
      </c>
      <c r="C78" s="13" t="s">
        <v>318</v>
      </c>
      <c r="D78" s="13" t="s">
        <v>135</v>
      </c>
      <c r="E78" s="13" t="s">
        <v>117</v>
      </c>
      <c r="F78" s="13" t="s">
        <v>179</v>
      </c>
      <c r="G78" s="9">
        <v>50</v>
      </c>
      <c r="H78" s="9">
        <v>50</v>
      </c>
      <c r="I78" s="9">
        <v>50</v>
      </c>
    </row>
    <row r="79" spans="1:9" ht="18.75">
      <c r="A79" s="111" t="s">
        <v>180</v>
      </c>
      <c r="B79" s="112" t="s">
        <v>443</v>
      </c>
      <c r="C79" s="13" t="s">
        <v>300</v>
      </c>
      <c r="D79" s="13" t="s">
        <v>135</v>
      </c>
      <c r="E79" s="13" t="s">
        <v>117</v>
      </c>
      <c r="F79" s="13" t="s">
        <v>179</v>
      </c>
      <c r="G79" s="9">
        <v>120</v>
      </c>
      <c r="H79" s="9">
        <v>120</v>
      </c>
      <c r="I79" s="9">
        <v>120</v>
      </c>
    </row>
    <row r="80" spans="1:9" ht="75">
      <c r="A80" s="140" t="s">
        <v>631</v>
      </c>
      <c r="B80" s="112" t="s">
        <v>670</v>
      </c>
      <c r="C80" s="13"/>
      <c r="D80" s="13"/>
      <c r="E80" s="13"/>
      <c r="F80" s="13"/>
      <c r="G80" s="9">
        <f>G81</f>
        <v>51020.4</v>
      </c>
      <c r="H80" s="9">
        <f>H81</f>
        <v>0</v>
      </c>
      <c r="I80" s="9">
        <f>I81</f>
        <v>0</v>
      </c>
    </row>
    <row r="81" spans="1:9" ht="18.75">
      <c r="A81" s="111" t="s">
        <v>180</v>
      </c>
      <c r="B81" s="112" t="s">
        <v>670</v>
      </c>
      <c r="C81" s="13" t="s">
        <v>318</v>
      </c>
      <c r="D81" s="13" t="s">
        <v>135</v>
      </c>
      <c r="E81" s="13" t="s">
        <v>117</v>
      </c>
      <c r="F81" s="13" t="s">
        <v>179</v>
      </c>
      <c r="G81" s="9">
        <v>51020.4</v>
      </c>
      <c r="H81" s="9">
        <v>0</v>
      </c>
      <c r="I81" s="9">
        <v>0</v>
      </c>
    </row>
    <row r="82" spans="1:9" ht="53.25" customHeight="1">
      <c r="A82" s="87" t="s">
        <v>475</v>
      </c>
      <c r="B82" s="82" t="s">
        <v>9</v>
      </c>
      <c r="C82" s="10"/>
      <c r="D82" s="10"/>
      <c r="E82" s="10"/>
      <c r="F82" s="10"/>
      <c r="G82" s="11">
        <f>G83+G102+G107</f>
        <v>13148</v>
      </c>
      <c r="H82" s="11">
        <f>H83+H102+H107</f>
        <v>11654.3</v>
      </c>
      <c r="I82" s="11">
        <f>I83+I102+I107</f>
        <v>11484.3</v>
      </c>
    </row>
    <row r="83" spans="1:9" ht="37.5">
      <c r="A83" s="111" t="s">
        <v>40</v>
      </c>
      <c r="B83" s="112" t="s">
        <v>41</v>
      </c>
      <c r="C83" s="13"/>
      <c r="D83" s="13"/>
      <c r="E83" s="13"/>
      <c r="F83" s="13"/>
      <c r="G83" s="9">
        <f>G84+G90+G98</f>
        <v>5693</v>
      </c>
      <c r="H83" s="9">
        <f>H84+H90+H98</f>
        <v>5519.7</v>
      </c>
      <c r="I83" s="9">
        <f>I84+I90+I98</f>
        <v>5349.7</v>
      </c>
    </row>
    <row r="84" spans="1:9" ht="56.25">
      <c r="A84" s="111" t="s">
        <v>24</v>
      </c>
      <c r="B84" s="112" t="s">
        <v>43</v>
      </c>
      <c r="C84" s="13"/>
      <c r="D84" s="13"/>
      <c r="E84" s="13"/>
      <c r="F84" s="13"/>
      <c r="G84" s="9">
        <f>G85</f>
        <v>791.4</v>
      </c>
      <c r="H84" s="9">
        <f>H85</f>
        <v>791.4</v>
      </c>
      <c r="I84" s="9">
        <f>I85</f>
        <v>791.4</v>
      </c>
    </row>
    <row r="85" spans="1:9" ht="99" customHeight="1">
      <c r="A85" s="111" t="s">
        <v>606</v>
      </c>
      <c r="B85" s="112" t="s">
        <v>42</v>
      </c>
      <c r="C85" s="13"/>
      <c r="D85" s="13"/>
      <c r="E85" s="13"/>
      <c r="F85" s="13"/>
      <c r="G85" s="9">
        <f>G86+G87+G88+G89</f>
        <v>791.4</v>
      </c>
      <c r="H85" s="9">
        <f>H86+H87+H88+H89</f>
        <v>791.4</v>
      </c>
      <c r="I85" s="9">
        <f>I86+I87+I88+I89</f>
        <v>791.4</v>
      </c>
    </row>
    <row r="86" spans="1:9" ht="37.5">
      <c r="A86" s="111" t="s">
        <v>87</v>
      </c>
      <c r="B86" s="112" t="s">
        <v>42</v>
      </c>
      <c r="C86" s="13" t="s">
        <v>317</v>
      </c>
      <c r="D86" s="105">
        <v>10</v>
      </c>
      <c r="E86" s="13" t="s">
        <v>116</v>
      </c>
      <c r="F86" s="13" t="s">
        <v>168</v>
      </c>
      <c r="G86" s="9">
        <f>8.5</f>
        <v>8.5</v>
      </c>
      <c r="H86" s="9">
        <f>8.5</f>
        <v>8.5</v>
      </c>
      <c r="I86" s="9">
        <f>8.5</f>
        <v>8.5</v>
      </c>
    </row>
    <row r="87" spans="1:9" ht="37.5">
      <c r="A87" s="111" t="s">
        <v>210</v>
      </c>
      <c r="B87" s="112" t="s">
        <v>42</v>
      </c>
      <c r="C87" s="13" t="s">
        <v>317</v>
      </c>
      <c r="D87" s="105">
        <v>10</v>
      </c>
      <c r="E87" s="13" t="s">
        <v>116</v>
      </c>
      <c r="F87" s="13" t="s">
        <v>209</v>
      </c>
      <c r="G87" s="9">
        <v>297.9</v>
      </c>
      <c r="H87" s="9">
        <v>297.9</v>
      </c>
      <c r="I87" s="9">
        <v>297.9</v>
      </c>
    </row>
    <row r="88" spans="1:9" ht="37.5">
      <c r="A88" s="111" t="s">
        <v>87</v>
      </c>
      <c r="B88" s="112" t="s">
        <v>42</v>
      </c>
      <c r="C88" s="13" t="s">
        <v>300</v>
      </c>
      <c r="D88" s="105">
        <v>10</v>
      </c>
      <c r="E88" s="13" t="s">
        <v>116</v>
      </c>
      <c r="F88" s="13" t="s">
        <v>168</v>
      </c>
      <c r="G88" s="9">
        <v>30</v>
      </c>
      <c r="H88" s="9">
        <v>30</v>
      </c>
      <c r="I88" s="9">
        <v>30</v>
      </c>
    </row>
    <row r="89" spans="1:9" ht="37.5">
      <c r="A89" s="111" t="s">
        <v>210</v>
      </c>
      <c r="B89" s="112" t="s">
        <v>42</v>
      </c>
      <c r="C89" s="13" t="s">
        <v>300</v>
      </c>
      <c r="D89" s="105">
        <v>10</v>
      </c>
      <c r="E89" s="13" t="s">
        <v>116</v>
      </c>
      <c r="F89" s="13" t="s">
        <v>209</v>
      </c>
      <c r="G89" s="9">
        <v>455</v>
      </c>
      <c r="H89" s="9">
        <v>455</v>
      </c>
      <c r="I89" s="9">
        <v>455</v>
      </c>
    </row>
    <row r="90" spans="1:9" ht="37.5" customHeight="1">
      <c r="A90" s="111" t="s">
        <v>88</v>
      </c>
      <c r="B90" s="112" t="s">
        <v>476</v>
      </c>
      <c r="C90" s="13"/>
      <c r="D90" s="105"/>
      <c r="E90" s="13"/>
      <c r="F90" s="13"/>
      <c r="G90" s="9">
        <f>G91+G94+G96</f>
        <v>3745.6000000000004</v>
      </c>
      <c r="H90" s="9">
        <f>H91+H94+H96</f>
        <v>3572.3</v>
      </c>
      <c r="I90" s="9">
        <f>I91+I94+I96</f>
        <v>3402.3</v>
      </c>
    </row>
    <row r="91" spans="1:9" ht="60.75" customHeight="1">
      <c r="A91" s="111" t="s">
        <v>281</v>
      </c>
      <c r="B91" s="112" t="s">
        <v>477</v>
      </c>
      <c r="C91" s="13"/>
      <c r="D91" s="13"/>
      <c r="E91" s="13"/>
      <c r="F91" s="13"/>
      <c r="G91" s="9">
        <f>G92+G93</f>
        <v>1658.2</v>
      </c>
      <c r="H91" s="9">
        <f>H92+H93</f>
        <v>1658.2</v>
      </c>
      <c r="I91" s="9">
        <f>I92+I93</f>
        <v>1658.2</v>
      </c>
    </row>
    <row r="92" spans="1:9" ht="37.5">
      <c r="A92" s="111" t="s">
        <v>87</v>
      </c>
      <c r="B92" s="112" t="s">
        <v>477</v>
      </c>
      <c r="C92" s="13" t="s">
        <v>300</v>
      </c>
      <c r="D92" s="13" t="s">
        <v>119</v>
      </c>
      <c r="E92" s="13" t="s">
        <v>113</v>
      </c>
      <c r="F92" s="13" t="s">
        <v>168</v>
      </c>
      <c r="G92" s="9">
        <v>15</v>
      </c>
      <c r="H92" s="9">
        <v>15</v>
      </c>
      <c r="I92" s="9">
        <v>15</v>
      </c>
    </row>
    <row r="93" spans="1:9" ht="26.25" customHeight="1">
      <c r="A93" s="111" t="s">
        <v>85</v>
      </c>
      <c r="B93" s="112" t="s">
        <v>477</v>
      </c>
      <c r="C93" s="13" t="s">
        <v>300</v>
      </c>
      <c r="D93" s="13" t="s">
        <v>119</v>
      </c>
      <c r="E93" s="13" t="s">
        <v>113</v>
      </c>
      <c r="F93" s="13" t="s">
        <v>197</v>
      </c>
      <c r="G93" s="9">
        <f>1580+63.2</f>
        <v>1643.2</v>
      </c>
      <c r="H93" s="9">
        <v>1643.2</v>
      </c>
      <c r="I93" s="9">
        <v>1643.2</v>
      </c>
    </row>
    <row r="94" spans="1:9" ht="41.25" customHeight="1">
      <c r="A94" s="111" t="s">
        <v>282</v>
      </c>
      <c r="B94" s="112" t="s">
        <v>478</v>
      </c>
      <c r="C94" s="13"/>
      <c r="D94" s="105"/>
      <c r="E94" s="13"/>
      <c r="F94" s="13"/>
      <c r="G94" s="9">
        <f>G95</f>
        <v>96.6</v>
      </c>
      <c r="H94" s="9">
        <f>H95</f>
        <v>96.6</v>
      </c>
      <c r="I94" s="9">
        <f>I95</f>
        <v>96.6</v>
      </c>
    </row>
    <row r="95" spans="1:9" ht="45" customHeight="1">
      <c r="A95" s="111" t="s">
        <v>580</v>
      </c>
      <c r="B95" s="112" t="s">
        <v>479</v>
      </c>
      <c r="C95" s="13" t="s">
        <v>300</v>
      </c>
      <c r="D95" s="105">
        <v>10</v>
      </c>
      <c r="E95" s="13" t="s">
        <v>116</v>
      </c>
      <c r="F95" s="13" t="s">
        <v>576</v>
      </c>
      <c r="G95" s="9">
        <v>96.6</v>
      </c>
      <c r="H95" s="9">
        <v>96.6</v>
      </c>
      <c r="I95" s="9">
        <v>96.6</v>
      </c>
    </row>
    <row r="96" spans="1:9" ht="39" customHeight="1">
      <c r="A96" s="111" t="s">
        <v>384</v>
      </c>
      <c r="B96" s="146" t="s">
        <v>480</v>
      </c>
      <c r="C96" s="13"/>
      <c r="D96" s="105"/>
      <c r="E96" s="13"/>
      <c r="F96" s="13"/>
      <c r="G96" s="9">
        <f>G97</f>
        <v>1990.8000000000002</v>
      </c>
      <c r="H96" s="9">
        <f>H97</f>
        <v>1817.5</v>
      </c>
      <c r="I96" s="9">
        <f>I97</f>
        <v>1647.5</v>
      </c>
    </row>
    <row r="97" spans="1:9" ht="37.5">
      <c r="A97" s="111" t="s">
        <v>210</v>
      </c>
      <c r="B97" s="146" t="s">
        <v>480</v>
      </c>
      <c r="C97" s="13" t="s">
        <v>300</v>
      </c>
      <c r="D97" s="105">
        <v>10</v>
      </c>
      <c r="E97" s="13" t="s">
        <v>116</v>
      </c>
      <c r="F97" s="13" t="s">
        <v>209</v>
      </c>
      <c r="G97" s="9">
        <f>1557.9+333+99.9</f>
        <v>1990.8000000000002</v>
      </c>
      <c r="H97" s="9">
        <f>1484.5+333</f>
        <v>1817.5</v>
      </c>
      <c r="I97" s="9">
        <f>1447.7+199.8</f>
        <v>1647.5</v>
      </c>
    </row>
    <row r="98" spans="1:9" ht="93.75">
      <c r="A98" s="111" t="s">
        <v>402</v>
      </c>
      <c r="B98" s="146" t="s">
        <v>401</v>
      </c>
      <c r="C98" s="13"/>
      <c r="D98" s="105"/>
      <c r="E98" s="13"/>
      <c r="F98" s="13"/>
      <c r="G98" s="9">
        <f>G99</f>
        <v>1156</v>
      </c>
      <c r="H98" s="9">
        <f>H99</f>
        <v>1156</v>
      </c>
      <c r="I98" s="9">
        <f>I99</f>
        <v>1156</v>
      </c>
    </row>
    <row r="99" spans="1:9" ht="132.75" customHeight="1">
      <c r="A99" s="114" t="s">
        <v>403</v>
      </c>
      <c r="B99" s="112" t="s">
        <v>399</v>
      </c>
      <c r="C99" s="13"/>
      <c r="D99" s="105"/>
      <c r="E99" s="13"/>
      <c r="F99" s="13"/>
      <c r="G99" s="9">
        <f>G100+G101</f>
        <v>1156</v>
      </c>
      <c r="H99" s="9">
        <f>H100+H101</f>
        <v>1156</v>
      </c>
      <c r="I99" s="9">
        <f>I100+I101</f>
        <v>1156</v>
      </c>
    </row>
    <row r="100" spans="1:9" ht="37.5">
      <c r="A100" s="111" t="s">
        <v>87</v>
      </c>
      <c r="B100" s="112" t="s">
        <v>399</v>
      </c>
      <c r="C100" s="13" t="s">
        <v>300</v>
      </c>
      <c r="D100" s="13" t="s">
        <v>113</v>
      </c>
      <c r="E100" s="13" t="s">
        <v>114</v>
      </c>
      <c r="F100" s="13" t="s">
        <v>168</v>
      </c>
      <c r="G100" s="9">
        <v>17.1</v>
      </c>
      <c r="H100" s="9">
        <v>17.1</v>
      </c>
      <c r="I100" s="9">
        <v>17.1</v>
      </c>
    </row>
    <row r="101" spans="1:9" ht="18.75">
      <c r="A101" s="111" t="s">
        <v>85</v>
      </c>
      <c r="B101" s="112" t="s">
        <v>399</v>
      </c>
      <c r="C101" s="13" t="s">
        <v>300</v>
      </c>
      <c r="D101" s="105">
        <v>10</v>
      </c>
      <c r="E101" s="13" t="s">
        <v>116</v>
      </c>
      <c r="F101" s="13" t="s">
        <v>197</v>
      </c>
      <c r="G101" s="9">
        <v>1138.9</v>
      </c>
      <c r="H101" s="9">
        <v>1138.9</v>
      </c>
      <c r="I101" s="9">
        <v>1138.9</v>
      </c>
    </row>
    <row r="102" spans="1:9" ht="41.25" customHeight="1">
      <c r="A102" s="111" t="s">
        <v>46</v>
      </c>
      <c r="B102" s="112" t="s">
        <v>45</v>
      </c>
      <c r="C102" s="13"/>
      <c r="D102" s="13"/>
      <c r="E102" s="13"/>
      <c r="F102" s="13"/>
      <c r="G102" s="9">
        <f aca="true" t="shared" si="3" ref="G102:I103">G103</f>
        <v>1492.3999999999999</v>
      </c>
      <c r="H102" s="9">
        <f t="shared" si="3"/>
        <v>1492.3999999999999</v>
      </c>
      <c r="I102" s="9">
        <f t="shared" si="3"/>
        <v>1492.3999999999999</v>
      </c>
    </row>
    <row r="103" spans="1:9" ht="76.5" customHeight="1">
      <c r="A103" s="111" t="s">
        <v>301</v>
      </c>
      <c r="B103" s="112" t="s">
        <v>482</v>
      </c>
      <c r="C103" s="13"/>
      <c r="D103" s="13"/>
      <c r="E103" s="13"/>
      <c r="F103" s="13"/>
      <c r="G103" s="9">
        <f t="shared" si="3"/>
        <v>1492.3999999999999</v>
      </c>
      <c r="H103" s="9">
        <f t="shared" si="3"/>
        <v>1492.3999999999999</v>
      </c>
      <c r="I103" s="9">
        <f t="shared" si="3"/>
        <v>1492.3999999999999</v>
      </c>
    </row>
    <row r="104" spans="1:9" ht="176.25" customHeight="1">
      <c r="A104" s="111" t="s">
        <v>404</v>
      </c>
      <c r="B104" s="112" t="s">
        <v>483</v>
      </c>
      <c r="C104" s="13"/>
      <c r="D104" s="13"/>
      <c r="E104" s="13"/>
      <c r="F104" s="13"/>
      <c r="G104" s="9">
        <f>G105+G106</f>
        <v>1492.3999999999999</v>
      </c>
      <c r="H104" s="9">
        <f>H105+H106</f>
        <v>1492.3999999999999</v>
      </c>
      <c r="I104" s="9">
        <f>I105+I106</f>
        <v>1492.3999999999999</v>
      </c>
    </row>
    <row r="105" spans="1:9" ht="37.5">
      <c r="A105" s="111" t="s">
        <v>164</v>
      </c>
      <c r="B105" s="112" t="s">
        <v>483</v>
      </c>
      <c r="C105" s="13" t="s">
        <v>300</v>
      </c>
      <c r="D105" s="13" t="s">
        <v>113</v>
      </c>
      <c r="E105" s="13" t="s">
        <v>114</v>
      </c>
      <c r="F105" s="13" t="s">
        <v>165</v>
      </c>
      <c r="G105" s="9">
        <f>1214+156.6</f>
        <v>1370.6</v>
      </c>
      <c r="H105" s="9">
        <f>1214+156.6</f>
        <v>1370.6</v>
      </c>
      <c r="I105" s="9">
        <f>1214+156.6</f>
        <v>1370.6</v>
      </c>
    </row>
    <row r="106" spans="1:9" ht="37.5">
      <c r="A106" s="111" t="s">
        <v>87</v>
      </c>
      <c r="B106" s="112" t="s">
        <v>483</v>
      </c>
      <c r="C106" s="13" t="s">
        <v>300</v>
      </c>
      <c r="D106" s="13" t="s">
        <v>113</v>
      </c>
      <c r="E106" s="13" t="s">
        <v>114</v>
      </c>
      <c r="F106" s="13" t="s">
        <v>168</v>
      </c>
      <c r="G106" s="9">
        <f>278.4-156.6</f>
        <v>121.79999999999998</v>
      </c>
      <c r="H106" s="9">
        <f>278.4-156.6</f>
        <v>121.79999999999998</v>
      </c>
      <c r="I106" s="9">
        <f>278.4-156.6</f>
        <v>121.79999999999998</v>
      </c>
    </row>
    <row r="107" spans="1:9" ht="59.25" customHeight="1">
      <c r="A107" s="111" t="s">
        <v>481</v>
      </c>
      <c r="B107" s="112" t="s">
        <v>10</v>
      </c>
      <c r="C107" s="13"/>
      <c r="D107" s="13"/>
      <c r="E107" s="13"/>
      <c r="F107" s="13"/>
      <c r="G107" s="9">
        <f>G108+G117+G120</f>
        <v>5962.6</v>
      </c>
      <c r="H107" s="9">
        <f>H108+H117+H120</f>
        <v>4642.2</v>
      </c>
      <c r="I107" s="9">
        <f>I108+I117+I120</f>
        <v>4642.2</v>
      </c>
    </row>
    <row r="108" spans="1:9" ht="37.5">
      <c r="A108" s="111" t="s">
        <v>337</v>
      </c>
      <c r="B108" s="112" t="s">
        <v>11</v>
      </c>
      <c r="C108" s="13"/>
      <c r="D108" s="13"/>
      <c r="E108" s="13"/>
      <c r="F108" s="13"/>
      <c r="G108" s="9">
        <f>G109+G111+G115+G113</f>
        <v>5517.6</v>
      </c>
      <c r="H108" s="9">
        <f>H109+H111+H115+H113</f>
        <v>4197.2</v>
      </c>
      <c r="I108" s="9">
        <f>I109+I111+I115+I113</f>
        <v>4197.2</v>
      </c>
    </row>
    <row r="109" spans="1:9" ht="37.5">
      <c r="A109" s="111" t="s">
        <v>336</v>
      </c>
      <c r="B109" s="112" t="s">
        <v>84</v>
      </c>
      <c r="C109" s="13"/>
      <c r="D109" s="13"/>
      <c r="E109" s="13"/>
      <c r="F109" s="13"/>
      <c r="G109" s="9">
        <f>G110</f>
        <v>1423.7</v>
      </c>
      <c r="H109" s="9">
        <f>H110</f>
        <v>1605.7</v>
      </c>
      <c r="I109" s="9">
        <f>I110</f>
        <v>1600.2</v>
      </c>
    </row>
    <row r="110" spans="1:9" ht="18.75">
      <c r="A110" s="111" t="s">
        <v>180</v>
      </c>
      <c r="B110" s="112" t="s">
        <v>84</v>
      </c>
      <c r="C110" s="13" t="s">
        <v>300</v>
      </c>
      <c r="D110" s="13" t="s">
        <v>122</v>
      </c>
      <c r="E110" s="13" t="s">
        <v>122</v>
      </c>
      <c r="F110" s="13" t="s">
        <v>179</v>
      </c>
      <c r="G110" s="9">
        <f>1407.9+15.8</f>
        <v>1423.7</v>
      </c>
      <c r="H110" s="9">
        <v>1605.7</v>
      </c>
      <c r="I110" s="9">
        <v>1600.2</v>
      </c>
    </row>
    <row r="111" spans="1:9" ht="37.5">
      <c r="A111" s="111" t="s">
        <v>39</v>
      </c>
      <c r="B111" s="112" t="s">
        <v>38</v>
      </c>
      <c r="C111" s="13"/>
      <c r="D111" s="13"/>
      <c r="E111" s="13"/>
      <c r="F111" s="13"/>
      <c r="G111" s="9">
        <f>G112</f>
        <v>748.3</v>
      </c>
      <c r="H111" s="9">
        <f>H112</f>
        <v>748.3</v>
      </c>
      <c r="I111" s="9">
        <f>I112</f>
        <v>748.3</v>
      </c>
    </row>
    <row r="112" spans="1:9" ht="18.75">
      <c r="A112" s="111" t="s">
        <v>180</v>
      </c>
      <c r="B112" s="112" t="s">
        <v>38</v>
      </c>
      <c r="C112" s="13" t="s">
        <v>318</v>
      </c>
      <c r="D112" s="13" t="s">
        <v>122</v>
      </c>
      <c r="E112" s="13" t="s">
        <v>122</v>
      </c>
      <c r="F112" s="13" t="s">
        <v>179</v>
      </c>
      <c r="G112" s="9">
        <v>748.3</v>
      </c>
      <c r="H112" s="9">
        <v>748.3</v>
      </c>
      <c r="I112" s="9">
        <v>748.3</v>
      </c>
    </row>
    <row r="113" spans="1:9" ht="56.25">
      <c r="A113" s="114" t="s">
        <v>685</v>
      </c>
      <c r="B113" s="112" t="s">
        <v>420</v>
      </c>
      <c r="C113" s="13"/>
      <c r="D113" s="13"/>
      <c r="E113" s="13"/>
      <c r="F113" s="13"/>
      <c r="G113" s="9">
        <f>G114</f>
        <v>1815</v>
      </c>
      <c r="H113" s="9">
        <f>H114</f>
        <v>1843.2</v>
      </c>
      <c r="I113" s="9">
        <f>I114</f>
        <v>1848.7</v>
      </c>
    </row>
    <row r="114" spans="1:9" ht="18.75">
      <c r="A114" s="111" t="s">
        <v>180</v>
      </c>
      <c r="B114" s="112" t="s">
        <v>420</v>
      </c>
      <c r="C114" s="13" t="s">
        <v>300</v>
      </c>
      <c r="D114" s="13" t="s">
        <v>122</v>
      </c>
      <c r="E114" s="13" t="s">
        <v>122</v>
      </c>
      <c r="F114" s="13" t="s">
        <v>179</v>
      </c>
      <c r="G114" s="9">
        <v>1815</v>
      </c>
      <c r="H114" s="9">
        <v>1843.2</v>
      </c>
      <c r="I114" s="9">
        <v>1848.7</v>
      </c>
    </row>
    <row r="115" spans="1:9" ht="117.75" customHeight="1">
      <c r="A115" s="111" t="s">
        <v>465</v>
      </c>
      <c r="B115" s="112" t="s">
        <v>68</v>
      </c>
      <c r="C115" s="13"/>
      <c r="D115" s="13"/>
      <c r="E115" s="13"/>
      <c r="F115" s="13"/>
      <c r="G115" s="9">
        <f>G116</f>
        <v>1530.6</v>
      </c>
      <c r="H115" s="9">
        <f>H116</f>
        <v>0</v>
      </c>
      <c r="I115" s="9">
        <f>I116</f>
        <v>0</v>
      </c>
    </row>
    <row r="116" spans="1:9" ht="18.75">
      <c r="A116" s="111" t="s">
        <v>180</v>
      </c>
      <c r="B116" s="112" t="s">
        <v>68</v>
      </c>
      <c r="C116" s="13" t="s">
        <v>302</v>
      </c>
      <c r="D116" s="13" t="s">
        <v>122</v>
      </c>
      <c r="E116" s="13" t="s">
        <v>122</v>
      </c>
      <c r="F116" s="13" t="s">
        <v>179</v>
      </c>
      <c r="G116" s="9">
        <v>1530.6</v>
      </c>
      <c r="H116" s="9"/>
      <c r="I116" s="9"/>
    </row>
    <row r="117" spans="1:9" ht="56.25">
      <c r="A117" s="111" t="s">
        <v>20</v>
      </c>
      <c r="B117" s="112" t="s">
        <v>484</v>
      </c>
      <c r="C117" s="13"/>
      <c r="D117" s="13"/>
      <c r="E117" s="13"/>
      <c r="F117" s="13"/>
      <c r="G117" s="9">
        <f aca="true" t="shared" si="4" ref="G117:I118">G118</f>
        <v>410</v>
      </c>
      <c r="H117" s="9">
        <f t="shared" si="4"/>
        <v>410</v>
      </c>
      <c r="I117" s="9">
        <f t="shared" si="4"/>
        <v>410</v>
      </c>
    </row>
    <row r="118" spans="1:9" ht="37.5">
      <c r="A118" s="111" t="s">
        <v>39</v>
      </c>
      <c r="B118" s="112" t="s">
        <v>485</v>
      </c>
      <c r="C118" s="13"/>
      <c r="D118" s="13"/>
      <c r="E118" s="13"/>
      <c r="F118" s="13"/>
      <c r="G118" s="9">
        <f t="shared" si="4"/>
        <v>410</v>
      </c>
      <c r="H118" s="9">
        <f t="shared" si="4"/>
        <v>410</v>
      </c>
      <c r="I118" s="9">
        <f t="shared" si="4"/>
        <v>410</v>
      </c>
    </row>
    <row r="119" spans="1:9" ht="18.75">
      <c r="A119" s="111" t="s">
        <v>180</v>
      </c>
      <c r="B119" s="112" t="s">
        <v>485</v>
      </c>
      <c r="C119" s="13" t="s">
        <v>318</v>
      </c>
      <c r="D119" s="13" t="s">
        <v>122</v>
      </c>
      <c r="E119" s="13" t="s">
        <v>122</v>
      </c>
      <c r="F119" s="13" t="s">
        <v>179</v>
      </c>
      <c r="G119" s="9">
        <v>410</v>
      </c>
      <c r="H119" s="9">
        <v>410</v>
      </c>
      <c r="I119" s="9">
        <v>410</v>
      </c>
    </row>
    <row r="120" spans="1:9" ht="72" customHeight="1">
      <c r="A120" s="111" t="s">
        <v>340</v>
      </c>
      <c r="B120" s="113" t="s">
        <v>36</v>
      </c>
      <c r="C120" s="105"/>
      <c r="D120" s="13"/>
      <c r="E120" s="13"/>
      <c r="F120" s="13"/>
      <c r="G120" s="9">
        <f>G121</f>
        <v>35</v>
      </c>
      <c r="H120" s="9">
        <f aca="true" t="shared" si="5" ref="G120:I121">H121</f>
        <v>35</v>
      </c>
      <c r="I120" s="9">
        <f t="shared" si="5"/>
        <v>35</v>
      </c>
    </row>
    <row r="121" spans="1:9" ht="37.5">
      <c r="A121" s="111" t="s">
        <v>39</v>
      </c>
      <c r="B121" s="113" t="s">
        <v>37</v>
      </c>
      <c r="C121" s="105"/>
      <c r="D121" s="13"/>
      <c r="E121" s="13"/>
      <c r="F121" s="13"/>
      <c r="G121" s="9">
        <f t="shared" si="5"/>
        <v>35</v>
      </c>
      <c r="H121" s="9">
        <f t="shared" si="5"/>
        <v>35</v>
      </c>
      <c r="I121" s="9">
        <f t="shared" si="5"/>
        <v>35</v>
      </c>
    </row>
    <row r="122" spans="1:9" ht="18.75">
      <c r="A122" s="111" t="s">
        <v>180</v>
      </c>
      <c r="B122" s="113" t="s">
        <v>37</v>
      </c>
      <c r="C122" s="105">
        <v>115</v>
      </c>
      <c r="D122" s="13" t="s">
        <v>306</v>
      </c>
      <c r="E122" s="13" t="s">
        <v>122</v>
      </c>
      <c r="F122" s="13" t="s">
        <v>179</v>
      </c>
      <c r="G122" s="9">
        <v>35</v>
      </c>
      <c r="H122" s="9">
        <v>35</v>
      </c>
      <c r="I122" s="9">
        <v>35</v>
      </c>
    </row>
    <row r="123" spans="1:9" ht="55.5" customHeight="1">
      <c r="A123" s="87" t="s">
        <v>556</v>
      </c>
      <c r="B123" s="82" t="s">
        <v>246</v>
      </c>
      <c r="C123" s="10"/>
      <c r="D123" s="10"/>
      <c r="E123" s="10"/>
      <c r="F123" s="10"/>
      <c r="G123" s="11">
        <f>G124+G137+G143+G164+G158+G170+G182</f>
        <v>67330.30000000002</v>
      </c>
      <c r="H123" s="11">
        <f>H124+H137+H143+H164+H158+H170+H182</f>
        <v>68444</v>
      </c>
      <c r="I123" s="11">
        <f>I124+I137+I143+I164+I158+I170+I182</f>
        <v>68172.19999999998</v>
      </c>
    </row>
    <row r="124" spans="1:9" ht="78.75" customHeight="1">
      <c r="A124" s="111" t="s">
        <v>380</v>
      </c>
      <c r="B124" s="112" t="s">
        <v>247</v>
      </c>
      <c r="C124" s="13"/>
      <c r="D124" s="13"/>
      <c r="E124" s="13"/>
      <c r="F124" s="13"/>
      <c r="G124" s="9">
        <f>G125+G132</f>
        <v>9153.1</v>
      </c>
      <c r="H124" s="9">
        <f>H125+H132</f>
        <v>9590.8</v>
      </c>
      <c r="I124" s="9">
        <f>I125+I132</f>
        <v>9590.8</v>
      </c>
    </row>
    <row r="125" spans="1:9" ht="41.25" customHeight="1">
      <c r="A125" s="111" t="s">
        <v>341</v>
      </c>
      <c r="B125" s="112" t="s">
        <v>248</v>
      </c>
      <c r="C125" s="13"/>
      <c r="D125" s="13"/>
      <c r="E125" s="13"/>
      <c r="F125" s="13"/>
      <c r="G125" s="9">
        <f>G126+G130+G128</f>
        <v>2652.6</v>
      </c>
      <c r="H125" s="9">
        <f>H126+H130+H128</f>
        <v>2882.3</v>
      </c>
      <c r="I125" s="9">
        <f>I126+I130+I128</f>
        <v>2882.3</v>
      </c>
    </row>
    <row r="126" spans="1:9" ht="18.75">
      <c r="A126" s="111" t="s">
        <v>181</v>
      </c>
      <c r="B126" s="112" t="s">
        <v>249</v>
      </c>
      <c r="C126" s="13"/>
      <c r="D126" s="13"/>
      <c r="E126" s="13"/>
      <c r="F126" s="13"/>
      <c r="G126" s="9">
        <f>G127</f>
        <v>1062.6</v>
      </c>
      <c r="H126" s="9">
        <f>H127</f>
        <v>1162.3</v>
      </c>
      <c r="I126" s="9">
        <f>I127</f>
        <v>962.3</v>
      </c>
    </row>
    <row r="127" spans="1:9" ht="18.75">
      <c r="A127" s="111" t="s">
        <v>180</v>
      </c>
      <c r="B127" s="112" t="s">
        <v>249</v>
      </c>
      <c r="C127" s="13" t="s">
        <v>317</v>
      </c>
      <c r="D127" s="13" t="s">
        <v>126</v>
      </c>
      <c r="E127" s="13" t="s">
        <v>113</v>
      </c>
      <c r="F127" s="13" t="s">
        <v>179</v>
      </c>
      <c r="G127" s="9">
        <v>1062.6</v>
      </c>
      <c r="H127" s="9">
        <v>1162.3</v>
      </c>
      <c r="I127" s="9">
        <v>962.3</v>
      </c>
    </row>
    <row r="128" spans="1:9" ht="62.25" customHeight="1">
      <c r="A128" s="111" t="s">
        <v>612</v>
      </c>
      <c r="B128" s="112" t="s">
        <v>526</v>
      </c>
      <c r="C128" s="13"/>
      <c r="D128" s="13"/>
      <c r="E128" s="13"/>
      <c r="F128" s="13"/>
      <c r="G128" s="9">
        <f>G129</f>
        <v>100</v>
      </c>
      <c r="H128" s="9">
        <f>H129</f>
        <v>100</v>
      </c>
      <c r="I128" s="9">
        <f>I129</f>
        <v>100</v>
      </c>
    </row>
    <row r="129" spans="1:9" ht="18.75">
      <c r="A129" s="111" t="s">
        <v>180</v>
      </c>
      <c r="B129" s="112" t="s">
        <v>526</v>
      </c>
      <c r="C129" s="13" t="s">
        <v>317</v>
      </c>
      <c r="D129" s="13" t="s">
        <v>126</v>
      </c>
      <c r="E129" s="13" t="s">
        <v>113</v>
      </c>
      <c r="F129" s="13" t="s">
        <v>179</v>
      </c>
      <c r="G129" s="9">
        <v>100</v>
      </c>
      <c r="H129" s="9">
        <v>100</v>
      </c>
      <c r="I129" s="9">
        <v>100</v>
      </c>
    </row>
    <row r="130" spans="1:9" ht="56.25">
      <c r="A130" s="114" t="s">
        <v>685</v>
      </c>
      <c r="B130" s="112" t="s">
        <v>422</v>
      </c>
      <c r="C130" s="13"/>
      <c r="D130" s="13"/>
      <c r="E130" s="13"/>
      <c r="F130" s="13"/>
      <c r="G130" s="9">
        <f>G131</f>
        <v>1490</v>
      </c>
      <c r="H130" s="9">
        <f>H131</f>
        <v>1620</v>
      </c>
      <c r="I130" s="9">
        <f>I131</f>
        <v>1820</v>
      </c>
    </row>
    <row r="131" spans="1:9" ht="18.75">
      <c r="A131" s="111" t="s">
        <v>180</v>
      </c>
      <c r="B131" s="112" t="s">
        <v>422</v>
      </c>
      <c r="C131" s="13" t="s">
        <v>317</v>
      </c>
      <c r="D131" s="13" t="s">
        <v>126</v>
      </c>
      <c r="E131" s="13" t="s">
        <v>113</v>
      </c>
      <c r="F131" s="13" t="s">
        <v>179</v>
      </c>
      <c r="G131" s="9">
        <v>1490</v>
      </c>
      <c r="H131" s="9">
        <v>1620</v>
      </c>
      <c r="I131" s="9">
        <v>1820</v>
      </c>
    </row>
    <row r="132" spans="1:9" ht="43.5" customHeight="1">
      <c r="A132" s="111" t="s">
        <v>342</v>
      </c>
      <c r="B132" s="112" t="s">
        <v>58</v>
      </c>
      <c r="C132" s="13"/>
      <c r="D132" s="13"/>
      <c r="E132" s="13"/>
      <c r="F132" s="13"/>
      <c r="G132" s="9">
        <f>G133+G135</f>
        <v>6500.5</v>
      </c>
      <c r="H132" s="9">
        <f>H133+H135</f>
        <v>6708.5</v>
      </c>
      <c r="I132" s="9">
        <f>I133+I135</f>
        <v>6708.5</v>
      </c>
    </row>
    <row r="133" spans="1:9" ht="18.75">
      <c r="A133" s="111" t="s">
        <v>181</v>
      </c>
      <c r="B133" s="112" t="s">
        <v>59</v>
      </c>
      <c r="C133" s="13"/>
      <c r="D133" s="13"/>
      <c r="E133" s="13"/>
      <c r="F133" s="13"/>
      <c r="G133" s="9">
        <f>G134</f>
        <v>3731.8999999999996</v>
      </c>
      <c r="H133" s="9">
        <f>H134</f>
        <v>3709.4</v>
      </c>
      <c r="I133" s="9">
        <f>I134</f>
        <v>3322.2</v>
      </c>
    </row>
    <row r="134" spans="1:9" ht="18.75">
      <c r="A134" s="111" t="s">
        <v>180</v>
      </c>
      <c r="B134" s="112" t="s">
        <v>59</v>
      </c>
      <c r="C134" s="13" t="s">
        <v>317</v>
      </c>
      <c r="D134" s="13" t="s">
        <v>126</v>
      </c>
      <c r="E134" s="13" t="s">
        <v>113</v>
      </c>
      <c r="F134" s="13" t="s">
        <v>179</v>
      </c>
      <c r="G134" s="9">
        <f>3551.7+50+130.2</f>
        <v>3731.8999999999996</v>
      </c>
      <c r="H134" s="9">
        <v>3709.4</v>
      </c>
      <c r="I134" s="9">
        <v>3322.2</v>
      </c>
    </row>
    <row r="135" spans="1:9" ht="56.25">
      <c r="A135" s="114" t="s">
        <v>685</v>
      </c>
      <c r="B135" s="112" t="s">
        <v>423</v>
      </c>
      <c r="C135" s="13"/>
      <c r="D135" s="13"/>
      <c r="E135" s="13"/>
      <c r="F135" s="13"/>
      <c r="G135" s="9">
        <f>G136</f>
        <v>2768.6</v>
      </c>
      <c r="H135" s="9">
        <f>H136</f>
        <v>2999.1</v>
      </c>
      <c r="I135" s="9">
        <f>I136</f>
        <v>3386.3</v>
      </c>
    </row>
    <row r="136" spans="1:9" ht="18.75">
      <c r="A136" s="111" t="s">
        <v>180</v>
      </c>
      <c r="B136" s="112" t="s">
        <v>423</v>
      </c>
      <c r="C136" s="13" t="s">
        <v>317</v>
      </c>
      <c r="D136" s="13" t="s">
        <v>126</v>
      </c>
      <c r="E136" s="13" t="s">
        <v>113</v>
      </c>
      <c r="F136" s="13" t="s">
        <v>179</v>
      </c>
      <c r="G136" s="9">
        <v>2768.6</v>
      </c>
      <c r="H136" s="9">
        <v>2999.1</v>
      </c>
      <c r="I136" s="9">
        <v>3386.3</v>
      </c>
    </row>
    <row r="137" spans="1:9" ht="46.5" customHeight="1">
      <c r="A137" s="111" t="s">
        <v>193</v>
      </c>
      <c r="B137" s="112" t="s">
        <v>250</v>
      </c>
      <c r="C137" s="13"/>
      <c r="D137" s="13"/>
      <c r="E137" s="13"/>
      <c r="F137" s="13"/>
      <c r="G137" s="9">
        <f>G138</f>
        <v>12821</v>
      </c>
      <c r="H137" s="9">
        <f>H138</f>
        <v>12714.6</v>
      </c>
      <c r="I137" s="9">
        <f>I138</f>
        <v>12714.599999999999</v>
      </c>
    </row>
    <row r="138" spans="1:9" ht="26.25" customHeight="1">
      <c r="A138" s="111" t="s">
        <v>60</v>
      </c>
      <c r="B138" s="112" t="s">
        <v>251</v>
      </c>
      <c r="C138" s="13"/>
      <c r="D138" s="13"/>
      <c r="E138" s="13"/>
      <c r="F138" s="13"/>
      <c r="G138" s="9">
        <f>G139+G141</f>
        <v>12821</v>
      </c>
      <c r="H138" s="9">
        <f>H139+H141</f>
        <v>12714.6</v>
      </c>
      <c r="I138" s="9">
        <f>I139+I141</f>
        <v>12714.599999999999</v>
      </c>
    </row>
    <row r="139" spans="1:9" ht="18.75">
      <c r="A139" s="111" t="s">
        <v>181</v>
      </c>
      <c r="B139" s="112" t="s">
        <v>252</v>
      </c>
      <c r="C139" s="13"/>
      <c r="D139" s="13"/>
      <c r="E139" s="13"/>
      <c r="F139" s="13"/>
      <c r="G139" s="9">
        <f>G140</f>
        <v>8689.4</v>
      </c>
      <c r="H139" s="9">
        <f>H140</f>
        <v>8270.5</v>
      </c>
      <c r="I139" s="9">
        <f>I140</f>
        <v>7797.7</v>
      </c>
    </row>
    <row r="140" spans="1:9" ht="18.75">
      <c r="A140" s="111" t="s">
        <v>180</v>
      </c>
      <c r="B140" s="112" t="s">
        <v>252</v>
      </c>
      <c r="C140" s="13" t="s">
        <v>317</v>
      </c>
      <c r="D140" s="13" t="s">
        <v>126</v>
      </c>
      <c r="E140" s="13" t="s">
        <v>113</v>
      </c>
      <c r="F140" s="13" t="s">
        <v>179</v>
      </c>
      <c r="G140" s="9">
        <f>8617.4+72</f>
        <v>8689.4</v>
      </c>
      <c r="H140" s="9">
        <v>8270.5</v>
      </c>
      <c r="I140" s="9">
        <v>7797.7</v>
      </c>
    </row>
    <row r="141" spans="1:9" ht="56.25">
      <c r="A141" s="114" t="s">
        <v>685</v>
      </c>
      <c r="B141" s="112" t="s">
        <v>424</v>
      </c>
      <c r="C141" s="13"/>
      <c r="D141" s="13"/>
      <c r="E141" s="13"/>
      <c r="F141" s="13"/>
      <c r="G141" s="9">
        <f>G142</f>
        <v>4131.6</v>
      </c>
      <c r="H141" s="9">
        <f>H142</f>
        <v>4444.1</v>
      </c>
      <c r="I141" s="9">
        <f>I142</f>
        <v>4916.9</v>
      </c>
    </row>
    <row r="142" spans="1:9" ht="18.75">
      <c r="A142" s="111" t="s">
        <v>180</v>
      </c>
      <c r="B142" s="112" t="s">
        <v>424</v>
      </c>
      <c r="C142" s="13" t="s">
        <v>317</v>
      </c>
      <c r="D142" s="13" t="s">
        <v>126</v>
      </c>
      <c r="E142" s="13" t="s">
        <v>113</v>
      </c>
      <c r="F142" s="13" t="s">
        <v>179</v>
      </c>
      <c r="G142" s="9">
        <v>4131.6</v>
      </c>
      <c r="H142" s="9">
        <v>4444.1</v>
      </c>
      <c r="I142" s="9">
        <v>4916.9</v>
      </c>
    </row>
    <row r="143" spans="1:9" ht="37.5">
      <c r="A143" s="111" t="s">
        <v>182</v>
      </c>
      <c r="B143" s="112" t="s">
        <v>253</v>
      </c>
      <c r="C143" s="13"/>
      <c r="D143" s="13"/>
      <c r="E143" s="13"/>
      <c r="F143" s="13"/>
      <c r="G143" s="9">
        <f>G144+G155</f>
        <v>19848.2</v>
      </c>
      <c r="H143" s="9">
        <f>H144</f>
        <v>20678.5</v>
      </c>
      <c r="I143" s="9">
        <f>I144</f>
        <v>20678.5</v>
      </c>
    </row>
    <row r="144" spans="1:9" ht="35.25" customHeight="1">
      <c r="A144" s="111" t="s">
        <v>21</v>
      </c>
      <c r="B144" s="112" t="s">
        <v>254</v>
      </c>
      <c r="C144" s="13"/>
      <c r="D144" s="13"/>
      <c r="E144" s="13"/>
      <c r="F144" s="13"/>
      <c r="G144" s="9">
        <f>G145+G149+G151+G153</f>
        <v>19744</v>
      </c>
      <c r="H144" s="9">
        <f>H145+H149+H151+H153</f>
        <v>20678.5</v>
      </c>
      <c r="I144" s="9">
        <f>I145+I149+I151+I153</f>
        <v>20678.5</v>
      </c>
    </row>
    <row r="145" spans="1:9" ht="18.75">
      <c r="A145" s="111" t="s">
        <v>128</v>
      </c>
      <c r="B145" s="112" t="s">
        <v>255</v>
      </c>
      <c r="C145" s="13"/>
      <c r="D145" s="13"/>
      <c r="E145" s="13"/>
      <c r="F145" s="13"/>
      <c r="G145" s="9">
        <f>G146+G147+G148</f>
        <v>9617.5</v>
      </c>
      <c r="H145" s="9">
        <f>H146+H147+H148</f>
        <v>11286.1</v>
      </c>
      <c r="I145" s="9">
        <f>I146+I147+I148</f>
        <v>10201.8</v>
      </c>
    </row>
    <row r="146" spans="1:9" ht="18.75">
      <c r="A146" s="111" t="s">
        <v>577</v>
      </c>
      <c r="B146" s="112" t="s">
        <v>255</v>
      </c>
      <c r="C146" s="13" t="s">
        <v>317</v>
      </c>
      <c r="D146" s="13" t="s">
        <v>126</v>
      </c>
      <c r="E146" s="13" t="s">
        <v>113</v>
      </c>
      <c r="F146" s="13" t="s">
        <v>144</v>
      </c>
      <c r="G146" s="9">
        <v>7296.5</v>
      </c>
      <c r="H146" s="9">
        <v>9063.1</v>
      </c>
      <c r="I146" s="9">
        <v>7978.8</v>
      </c>
    </row>
    <row r="147" spans="1:9" ht="37.5">
      <c r="A147" s="111" t="s">
        <v>87</v>
      </c>
      <c r="B147" s="112" t="s">
        <v>255</v>
      </c>
      <c r="C147" s="13" t="s">
        <v>317</v>
      </c>
      <c r="D147" s="13" t="s">
        <v>126</v>
      </c>
      <c r="E147" s="13" t="s">
        <v>113</v>
      </c>
      <c r="F147" s="13" t="s">
        <v>168</v>
      </c>
      <c r="G147" s="9">
        <f>2236+60</f>
        <v>2296</v>
      </c>
      <c r="H147" s="9">
        <v>2198</v>
      </c>
      <c r="I147" s="9">
        <v>2198</v>
      </c>
    </row>
    <row r="148" spans="1:9" ht="18.75">
      <c r="A148" s="111" t="s">
        <v>166</v>
      </c>
      <c r="B148" s="112" t="s">
        <v>255</v>
      </c>
      <c r="C148" s="13" t="s">
        <v>317</v>
      </c>
      <c r="D148" s="13" t="s">
        <v>126</v>
      </c>
      <c r="E148" s="13" t="s">
        <v>113</v>
      </c>
      <c r="F148" s="13" t="s">
        <v>167</v>
      </c>
      <c r="G148" s="9">
        <v>25</v>
      </c>
      <c r="H148" s="9">
        <v>25</v>
      </c>
      <c r="I148" s="9">
        <v>25</v>
      </c>
    </row>
    <row r="149" spans="1:9" ht="56.25">
      <c r="A149" s="114" t="s">
        <v>685</v>
      </c>
      <c r="B149" s="112" t="s">
        <v>425</v>
      </c>
      <c r="C149" s="13"/>
      <c r="D149" s="13"/>
      <c r="E149" s="13"/>
      <c r="F149" s="13"/>
      <c r="G149" s="9">
        <f>G150</f>
        <v>8348</v>
      </c>
      <c r="H149" s="9">
        <f>H150</f>
        <v>9014.4</v>
      </c>
      <c r="I149" s="9">
        <f>I150</f>
        <v>10098.7</v>
      </c>
    </row>
    <row r="150" spans="1:9" ht="18.75">
      <c r="A150" s="111" t="s">
        <v>577</v>
      </c>
      <c r="B150" s="112" t="s">
        <v>425</v>
      </c>
      <c r="C150" s="13" t="s">
        <v>317</v>
      </c>
      <c r="D150" s="13" t="s">
        <v>126</v>
      </c>
      <c r="E150" s="13" t="s">
        <v>113</v>
      </c>
      <c r="F150" s="13" t="s">
        <v>144</v>
      </c>
      <c r="G150" s="9">
        <v>8348</v>
      </c>
      <c r="H150" s="9">
        <v>9014.4</v>
      </c>
      <c r="I150" s="9">
        <v>10098.7</v>
      </c>
    </row>
    <row r="151" spans="1:9" ht="21" customHeight="1">
      <c r="A151" s="135" t="s">
        <v>651</v>
      </c>
      <c r="B151" s="112" t="s">
        <v>652</v>
      </c>
      <c r="C151" s="13"/>
      <c r="D151" s="13"/>
      <c r="E151" s="13"/>
      <c r="F151" s="13"/>
      <c r="G151" s="9">
        <f>G152</f>
        <v>378</v>
      </c>
      <c r="H151" s="9">
        <f>H152</f>
        <v>378</v>
      </c>
      <c r="I151" s="9">
        <f>I152</f>
        <v>378</v>
      </c>
    </row>
    <row r="152" spans="1:9" ht="37.5">
      <c r="A152" s="111" t="s">
        <v>87</v>
      </c>
      <c r="B152" s="112" t="s">
        <v>652</v>
      </c>
      <c r="C152" s="13" t="s">
        <v>317</v>
      </c>
      <c r="D152" s="13" t="s">
        <v>126</v>
      </c>
      <c r="E152" s="13" t="s">
        <v>113</v>
      </c>
      <c r="F152" s="13" t="s">
        <v>168</v>
      </c>
      <c r="G152" s="9">
        <v>378</v>
      </c>
      <c r="H152" s="9">
        <v>378</v>
      </c>
      <c r="I152" s="9">
        <v>378</v>
      </c>
    </row>
    <row r="153" spans="1:9" ht="56.25">
      <c r="A153" s="111" t="s">
        <v>639</v>
      </c>
      <c r="B153" s="112" t="s">
        <v>638</v>
      </c>
      <c r="C153" s="13"/>
      <c r="D153" s="13"/>
      <c r="E153" s="13"/>
      <c r="F153" s="13"/>
      <c r="G153" s="9">
        <f>G154</f>
        <v>1400.5</v>
      </c>
      <c r="H153" s="9">
        <f>H154</f>
        <v>0</v>
      </c>
      <c r="I153" s="9">
        <f>I154</f>
        <v>0</v>
      </c>
    </row>
    <row r="154" spans="1:9" ht="37.5">
      <c r="A154" s="111" t="s">
        <v>87</v>
      </c>
      <c r="B154" s="112" t="s">
        <v>637</v>
      </c>
      <c r="C154" s="13" t="s">
        <v>317</v>
      </c>
      <c r="D154" s="13" t="s">
        <v>126</v>
      </c>
      <c r="E154" s="13" t="s">
        <v>113</v>
      </c>
      <c r="F154" s="13" t="s">
        <v>168</v>
      </c>
      <c r="G154" s="9">
        <f>1372.5+28</f>
        <v>1400.5</v>
      </c>
      <c r="H154" s="9">
        <v>0</v>
      </c>
      <c r="I154" s="9">
        <v>0</v>
      </c>
    </row>
    <row r="155" spans="1:9" ht="37.5">
      <c r="A155" s="145" t="s">
        <v>579</v>
      </c>
      <c r="B155" s="112" t="s">
        <v>641</v>
      </c>
      <c r="C155" s="13"/>
      <c r="D155" s="13"/>
      <c r="E155" s="13"/>
      <c r="F155" s="13"/>
      <c r="G155" s="9">
        <f aca="true" t="shared" si="6" ref="G155:I156">G156</f>
        <v>104.2</v>
      </c>
      <c r="H155" s="9">
        <f t="shared" si="6"/>
        <v>0</v>
      </c>
      <c r="I155" s="9">
        <f t="shared" si="6"/>
        <v>0</v>
      </c>
    </row>
    <row r="156" spans="1:9" ht="56.25">
      <c r="A156" s="145" t="s">
        <v>640</v>
      </c>
      <c r="B156" s="112" t="s">
        <v>642</v>
      </c>
      <c r="C156" s="13"/>
      <c r="D156" s="13"/>
      <c r="E156" s="13"/>
      <c r="F156" s="13"/>
      <c r="G156" s="9">
        <f t="shared" si="6"/>
        <v>104.2</v>
      </c>
      <c r="H156" s="9">
        <f t="shared" si="6"/>
        <v>0</v>
      </c>
      <c r="I156" s="9">
        <f t="shared" si="6"/>
        <v>0</v>
      </c>
    </row>
    <row r="157" spans="1:9" ht="37.5">
      <c r="A157" s="111" t="s">
        <v>87</v>
      </c>
      <c r="B157" s="112" t="s">
        <v>642</v>
      </c>
      <c r="C157" s="13" t="s">
        <v>317</v>
      </c>
      <c r="D157" s="13" t="s">
        <v>126</v>
      </c>
      <c r="E157" s="13" t="s">
        <v>113</v>
      </c>
      <c r="F157" s="13" t="s">
        <v>168</v>
      </c>
      <c r="G157" s="9">
        <v>104.2</v>
      </c>
      <c r="H157" s="9">
        <v>0</v>
      </c>
      <c r="I157" s="9">
        <v>0</v>
      </c>
    </row>
    <row r="158" spans="1:9" ht="37.5">
      <c r="A158" s="111" t="s">
        <v>89</v>
      </c>
      <c r="B158" s="112" t="s">
        <v>35</v>
      </c>
      <c r="C158" s="13"/>
      <c r="D158" s="13"/>
      <c r="E158" s="13"/>
      <c r="F158" s="13"/>
      <c r="G158" s="9">
        <f>G159</f>
        <v>13516.7</v>
      </c>
      <c r="H158" s="9">
        <f>H159</f>
        <v>13859.6</v>
      </c>
      <c r="I158" s="9">
        <f>I159</f>
        <v>13529.599999999999</v>
      </c>
    </row>
    <row r="159" spans="1:9" ht="78" customHeight="1">
      <c r="A159" s="111" t="s">
        <v>328</v>
      </c>
      <c r="B159" s="112" t="s">
        <v>56</v>
      </c>
      <c r="C159" s="13"/>
      <c r="D159" s="13"/>
      <c r="E159" s="13"/>
      <c r="F159" s="13"/>
      <c r="G159" s="9">
        <f>G160+G162</f>
        <v>13516.7</v>
      </c>
      <c r="H159" s="9">
        <f>H160+H162</f>
        <v>13859.6</v>
      </c>
      <c r="I159" s="9">
        <f>I160+I162</f>
        <v>13529.599999999999</v>
      </c>
    </row>
    <row r="160" spans="1:9" ht="18.75">
      <c r="A160" s="111" t="s">
        <v>93</v>
      </c>
      <c r="B160" s="112" t="s">
        <v>57</v>
      </c>
      <c r="C160" s="13"/>
      <c r="D160" s="13"/>
      <c r="E160" s="13"/>
      <c r="F160" s="13"/>
      <c r="G160" s="9">
        <f>G161</f>
        <v>8830</v>
      </c>
      <c r="H160" s="9">
        <f>H161</f>
        <v>9160</v>
      </c>
      <c r="I160" s="9">
        <f>I161</f>
        <v>8826.4</v>
      </c>
    </row>
    <row r="161" spans="1:9" ht="18.75">
      <c r="A161" s="111" t="s">
        <v>180</v>
      </c>
      <c r="B161" s="112" t="s">
        <v>57</v>
      </c>
      <c r="C161" s="13" t="s">
        <v>317</v>
      </c>
      <c r="D161" s="13" t="s">
        <v>122</v>
      </c>
      <c r="E161" s="13" t="s">
        <v>116</v>
      </c>
      <c r="F161" s="13" t="s">
        <v>179</v>
      </c>
      <c r="G161" s="9">
        <v>8830</v>
      </c>
      <c r="H161" s="9">
        <v>9160</v>
      </c>
      <c r="I161" s="9">
        <v>8826.4</v>
      </c>
    </row>
    <row r="162" spans="1:9" ht="56.25">
      <c r="A162" s="114" t="s">
        <v>685</v>
      </c>
      <c r="B162" s="112" t="s">
        <v>418</v>
      </c>
      <c r="C162" s="13"/>
      <c r="D162" s="13"/>
      <c r="E162" s="13"/>
      <c r="F162" s="13"/>
      <c r="G162" s="9">
        <f>G163</f>
        <v>4686.7</v>
      </c>
      <c r="H162" s="9">
        <f>H163</f>
        <v>4699.6</v>
      </c>
      <c r="I162" s="9">
        <f>I163</f>
        <v>4703.2</v>
      </c>
    </row>
    <row r="163" spans="1:9" ht="18.75">
      <c r="A163" s="111" t="s">
        <v>180</v>
      </c>
      <c r="B163" s="112" t="s">
        <v>418</v>
      </c>
      <c r="C163" s="13" t="s">
        <v>317</v>
      </c>
      <c r="D163" s="13" t="s">
        <v>122</v>
      </c>
      <c r="E163" s="13" t="s">
        <v>116</v>
      </c>
      <c r="F163" s="13" t="s">
        <v>179</v>
      </c>
      <c r="G163" s="9">
        <v>4686.7</v>
      </c>
      <c r="H163" s="9">
        <v>4699.6</v>
      </c>
      <c r="I163" s="9">
        <v>4703.2</v>
      </c>
    </row>
    <row r="164" spans="1:9" ht="37.5">
      <c r="A164" s="111" t="s">
        <v>388</v>
      </c>
      <c r="B164" s="112" t="s">
        <v>256</v>
      </c>
      <c r="C164" s="13"/>
      <c r="D164" s="13"/>
      <c r="E164" s="13"/>
      <c r="F164" s="13"/>
      <c r="G164" s="9">
        <f>G165</f>
        <v>4918.9</v>
      </c>
      <c r="H164" s="9">
        <f>H165</f>
        <v>4372.7</v>
      </c>
      <c r="I164" s="9">
        <f>I165</f>
        <v>4372.700000000001</v>
      </c>
    </row>
    <row r="165" spans="1:9" ht="37.5">
      <c r="A165" s="111" t="s">
        <v>351</v>
      </c>
      <c r="B165" s="112" t="s">
        <v>257</v>
      </c>
      <c r="C165" s="13"/>
      <c r="D165" s="13"/>
      <c r="E165" s="13"/>
      <c r="F165" s="13"/>
      <c r="G165" s="9">
        <f>G166+G168</f>
        <v>4918.9</v>
      </c>
      <c r="H165" s="9">
        <f>H166+H168</f>
        <v>4372.7</v>
      </c>
      <c r="I165" s="9">
        <f>I166+I168</f>
        <v>4372.700000000001</v>
      </c>
    </row>
    <row r="166" spans="1:9" ht="18.75">
      <c r="A166" s="111" t="s">
        <v>350</v>
      </c>
      <c r="B166" s="112" t="s">
        <v>349</v>
      </c>
      <c r="C166" s="13"/>
      <c r="D166" s="13"/>
      <c r="E166" s="13"/>
      <c r="F166" s="13"/>
      <c r="G166" s="9">
        <f>G167</f>
        <v>3250.3</v>
      </c>
      <c r="H166" s="9">
        <f>H167</f>
        <v>2573.2</v>
      </c>
      <c r="I166" s="9">
        <f>I167</f>
        <v>2358.8</v>
      </c>
    </row>
    <row r="167" spans="1:9" ht="18.75">
      <c r="A167" s="111" t="s">
        <v>180</v>
      </c>
      <c r="B167" s="112" t="s">
        <v>349</v>
      </c>
      <c r="C167" s="13" t="s">
        <v>317</v>
      </c>
      <c r="D167" s="13" t="s">
        <v>126</v>
      </c>
      <c r="E167" s="13" t="s">
        <v>113</v>
      </c>
      <c r="F167" s="13" t="s">
        <v>179</v>
      </c>
      <c r="G167" s="9">
        <v>3250.3</v>
      </c>
      <c r="H167" s="9">
        <v>2573.2</v>
      </c>
      <c r="I167" s="9">
        <v>2358.8</v>
      </c>
    </row>
    <row r="168" spans="1:9" ht="56.25">
      <c r="A168" s="114" t="s">
        <v>685</v>
      </c>
      <c r="B168" s="112" t="s">
        <v>426</v>
      </c>
      <c r="C168" s="13"/>
      <c r="D168" s="13"/>
      <c r="E168" s="13"/>
      <c r="F168" s="13"/>
      <c r="G168" s="9">
        <f>G169</f>
        <v>1668.6</v>
      </c>
      <c r="H168" s="9">
        <f>H169</f>
        <v>1799.5</v>
      </c>
      <c r="I168" s="9">
        <f>I169</f>
        <v>2013.9</v>
      </c>
    </row>
    <row r="169" spans="1:9" ht="18.75">
      <c r="A169" s="111" t="s">
        <v>180</v>
      </c>
      <c r="B169" s="112" t="s">
        <v>426</v>
      </c>
      <c r="C169" s="13" t="s">
        <v>317</v>
      </c>
      <c r="D169" s="13" t="s">
        <v>126</v>
      </c>
      <c r="E169" s="13" t="s">
        <v>113</v>
      </c>
      <c r="F169" s="13" t="s">
        <v>179</v>
      </c>
      <c r="G169" s="9">
        <v>1668.6</v>
      </c>
      <c r="H169" s="9">
        <v>1799.5</v>
      </c>
      <c r="I169" s="9">
        <v>2013.9</v>
      </c>
    </row>
    <row r="170" spans="1:9" ht="37.5">
      <c r="A170" s="111" t="s">
        <v>212</v>
      </c>
      <c r="B170" s="112" t="s">
        <v>346</v>
      </c>
      <c r="C170" s="13"/>
      <c r="D170" s="13"/>
      <c r="E170" s="13"/>
      <c r="F170" s="13"/>
      <c r="G170" s="9">
        <f>G171+G177</f>
        <v>5255.9</v>
      </c>
      <c r="H170" s="9">
        <f>H171+H177</f>
        <v>5410.700000000001</v>
      </c>
      <c r="I170" s="9">
        <f>I171+I177</f>
        <v>5468.299999999999</v>
      </c>
    </row>
    <row r="171" spans="1:9" ht="56.25">
      <c r="A171" s="111" t="s">
        <v>316</v>
      </c>
      <c r="B171" s="112" t="s">
        <v>347</v>
      </c>
      <c r="C171" s="13"/>
      <c r="D171" s="13"/>
      <c r="E171" s="13"/>
      <c r="F171" s="13"/>
      <c r="G171" s="9">
        <f>G172+G175</f>
        <v>1318.9</v>
      </c>
      <c r="H171" s="9">
        <f>H172+H175</f>
        <v>1368.9</v>
      </c>
      <c r="I171" s="9">
        <f>I172+I175</f>
        <v>1318.9</v>
      </c>
    </row>
    <row r="172" spans="1:9" ht="37.5" customHeight="1">
      <c r="A172" s="111" t="s">
        <v>178</v>
      </c>
      <c r="B172" s="112" t="s">
        <v>348</v>
      </c>
      <c r="C172" s="13"/>
      <c r="D172" s="13"/>
      <c r="E172" s="13"/>
      <c r="F172" s="13"/>
      <c r="G172" s="9">
        <f>G173+G174</f>
        <v>898.1</v>
      </c>
      <c r="H172" s="9">
        <f>H173+H174</f>
        <v>954.3000000000001</v>
      </c>
      <c r="I172" s="9">
        <f>I173+I174</f>
        <v>904.3000000000001</v>
      </c>
    </row>
    <row r="173" spans="1:9" ht="37.5">
      <c r="A173" s="111" t="s">
        <v>164</v>
      </c>
      <c r="B173" s="112" t="s">
        <v>348</v>
      </c>
      <c r="C173" s="13" t="s">
        <v>317</v>
      </c>
      <c r="D173" s="13" t="s">
        <v>126</v>
      </c>
      <c r="E173" s="13" t="s">
        <v>114</v>
      </c>
      <c r="F173" s="13" t="s">
        <v>165</v>
      </c>
      <c r="G173" s="9">
        <v>822.4</v>
      </c>
      <c r="H173" s="9">
        <v>878.6</v>
      </c>
      <c r="I173" s="9">
        <v>828.6</v>
      </c>
    </row>
    <row r="174" spans="1:9" ht="37.5">
      <c r="A174" s="111" t="s">
        <v>87</v>
      </c>
      <c r="B174" s="112" t="s">
        <v>348</v>
      </c>
      <c r="C174" s="13" t="s">
        <v>317</v>
      </c>
      <c r="D174" s="13" t="s">
        <v>126</v>
      </c>
      <c r="E174" s="13" t="s">
        <v>114</v>
      </c>
      <c r="F174" s="13" t="s">
        <v>168</v>
      </c>
      <c r="G174" s="9">
        <v>75.7</v>
      </c>
      <c r="H174" s="9">
        <v>75.7</v>
      </c>
      <c r="I174" s="9">
        <v>75.7</v>
      </c>
    </row>
    <row r="175" spans="1:9" ht="56.25">
      <c r="A175" s="114" t="s">
        <v>685</v>
      </c>
      <c r="B175" s="112" t="s">
        <v>430</v>
      </c>
      <c r="C175" s="13"/>
      <c r="D175" s="13"/>
      <c r="E175" s="13"/>
      <c r="F175" s="13"/>
      <c r="G175" s="9">
        <f>G176</f>
        <v>420.8</v>
      </c>
      <c r="H175" s="9">
        <f>H176</f>
        <v>414.6</v>
      </c>
      <c r="I175" s="9">
        <f>I176</f>
        <v>414.6</v>
      </c>
    </row>
    <row r="176" spans="1:9" ht="37.5">
      <c r="A176" s="111" t="s">
        <v>164</v>
      </c>
      <c r="B176" s="112" t="s">
        <v>430</v>
      </c>
      <c r="C176" s="13" t="s">
        <v>317</v>
      </c>
      <c r="D176" s="13" t="s">
        <v>126</v>
      </c>
      <c r="E176" s="13" t="s">
        <v>114</v>
      </c>
      <c r="F176" s="13" t="s">
        <v>165</v>
      </c>
      <c r="G176" s="9">
        <v>420.8</v>
      </c>
      <c r="H176" s="9">
        <v>414.6</v>
      </c>
      <c r="I176" s="9">
        <v>414.6</v>
      </c>
    </row>
    <row r="177" spans="1:9" ht="38.25" customHeight="1">
      <c r="A177" s="111" t="s">
        <v>370</v>
      </c>
      <c r="B177" s="112" t="s">
        <v>369</v>
      </c>
      <c r="C177" s="13"/>
      <c r="D177" s="13"/>
      <c r="E177" s="13"/>
      <c r="F177" s="13"/>
      <c r="G177" s="9">
        <f>G178+G180</f>
        <v>3937</v>
      </c>
      <c r="H177" s="9">
        <f>H178+H180</f>
        <v>4041.8</v>
      </c>
      <c r="I177" s="9">
        <f>I178+I180</f>
        <v>4149.4</v>
      </c>
    </row>
    <row r="178" spans="1:9" ht="18.75">
      <c r="A178" s="111" t="s">
        <v>367</v>
      </c>
      <c r="B178" s="112" t="s">
        <v>371</v>
      </c>
      <c r="C178" s="13"/>
      <c r="D178" s="13"/>
      <c r="E178" s="13"/>
      <c r="F178" s="13"/>
      <c r="G178" s="9">
        <f>G179</f>
        <v>1299.2</v>
      </c>
      <c r="H178" s="9">
        <f>H179</f>
        <v>1351.2</v>
      </c>
      <c r="I178" s="9">
        <f>I179</f>
        <v>1351.2</v>
      </c>
    </row>
    <row r="179" spans="1:9" ht="18.75">
      <c r="A179" s="111" t="s">
        <v>577</v>
      </c>
      <c r="B179" s="112" t="s">
        <v>371</v>
      </c>
      <c r="C179" s="13" t="s">
        <v>300</v>
      </c>
      <c r="D179" s="13" t="s">
        <v>126</v>
      </c>
      <c r="E179" s="13" t="s">
        <v>114</v>
      </c>
      <c r="F179" s="13" t="s">
        <v>144</v>
      </c>
      <c r="G179" s="9">
        <v>1299.2</v>
      </c>
      <c r="H179" s="9">
        <v>1351.2</v>
      </c>
      <c r="I179" s="9">
        <v>1351.2</v>
      </c>
    </row>
    <row r="180" spans="1:9" ht="56.25">
      <c r="A180" s="114" t="s">
        <v>685</v>
      </c>
      <c r="B180" s="112" t="s">
        <v>427</v>
      </c>
      <c r="C180" s="13"/>
      <c r="D180" s="13"/>
      <c r="E180" s="13"/>
      <c r="F180" s="13"/>
      <c r="G180" s="9">
        <f>G181</f>
        <v>2637.8</v>
      </c>
      <c r="H180" s="9">
        <f>H181</f>
        <v>2690.6</v>
      </c>
      <c r="I180" s="9">
        <f>I181</f>
        <v>2798.2</v>
      </c>
    </row>
    <row r="181" spans="1:9" ht="18.75">
      <c r="A181" s="111" t="s">
        <v>577</v>
      </c>
      <c r="B181" s="112" t="s">
        <v>427</v>
      </c>
      <c r="C181" s="13" t="s">
        <v>300</v>
      </c>
      <c r="D181" s="13" t="s">
        <v>126</v>
      </c>
      <c r="E181" s="13" t="s">
        <v>114</v>
      </c>
      <c r="F181" s="13" t="s">
        <v>144</v>
      </c>
      <c r="G181" s="9">
        <v>2637.8</v>
      </c>
      <c r="H181" s="9">
        <v>2690.6</v>
      </c>
      <c r="I181" s="9">
        <v>2798.2</v>
      </c>
    </row>
    <row r="182" spans="1:9" ht="37.5">
      <c r="A182" s="111" t="s">
        <v>557</v>
      </c>
      <c r="B182" s="112" t="s">
        <v>553</v>
      </c>
      <c r="C182" s="13"/>
      <c r="D182" s="13"/>
      <c r="E182" s="13"/>
      <c r="F182" s="13"/>
      <c r="G182" s="9">
        <f>G183</f>
        <v>1816.5</v>
      </c>
      <c r="H182" s="9">
        <f>H183</f>
        <v>1817.1</v>
      </c>
      <c r="I182" s="9">
        <f>I183</f>
        <v>1817.6999999999998</v>
      </c>
    </row>
    <row r="183" spans="1:9" ht="37.5">
      <c r="A183" s="111" t="s">
        <v>558</v>
      </c>
      <c r="B183" s="112" t="s">
        <v>554</v>
      </c>
      <c r="C183" s="13"/>
      <c r="D183" s="13"/>
      <c r="E183" s="13"/>
      <c r="F183" s="13"/>
      <c r="G183" s="9">
        <f>G187+G184</f>
        <v>1816.5</v>
      </c>
      <c r="H183" s="9">
        <f>H187+H184</f>
        <v>1817.1</v>
      </c>
      <c r="I183" s="9">
        <f>I187+I184</f>
        <v>1817.6999999999998</v>
      </c>
    </row>
    <row r="184" spans="1:9" ht="37.5">
      <c r="A184" s="111" t="s">
        <v>178</v>
      </c>
      <c r="B184" s="112" t="s">
        <v>561</v>
      </c>
      <c r="C184" s="13"/>
      <c r="D184" s="13"/>
      <c r="E184" s="13"/>
      <c r="F184" s="13"/>
      <c r="G184" s="9">
        <f>G185+G186</f>
        <v>1515.3</v>
      </c>
      <c r="H184" s="9">
        <f>H185+H186</f>
        <v>1515.3</v>
      </c>
      <c r="I184" s="9">
        <f>I185+I186</f>
        <v>1515.3</v>
      </c>
    </row>
    <row r="185" spans="1:9" ht="37.5">
      <c r="A185" s="111" t="s">
        <v>164</v>
      </c>
      <c r="B185" s="112" t="s">
        <v>561</v>
      </c>
      <c r="C185" s="105">
        <v>546</v>
      </c>
      <c r="D185" s="13" t="s">
        <v>113</v>
      </c>
      <c r="E185" s="13" t="s">
        <v>114</v>
      </c>
      <c r="F185" s="13" t="s">
        <v>165</v>
      </c>
      <c r="G185" s="9">
        <v>1345.3</v>
      </c>
      <c r="H185" s="9">
        <v>1345.3</v>
      </c>
      <c r="I185" s="9">
        <v>1345.3</v>
      </c>
    </row>
    <row r="186" spans="1:9" ht="37.5">
      <c r="A186" s="111" t="s">
        <v>87</v>
      </c>
      <c r="B186" s="112" t="s">
        <v>561</v>
      </c>
      <c r="C186" s="105">
        <v>546</v>
      </c>
      <c r="D186" s="13" t="s">
        <v>113</v>
      </c>
      <c r="E186" s="13" t="s">
        <v>114</v>
      </c>
      <c r="F186" s="13" t="s">
        <v>168</v>
      </c>
      <c r="G186" s="9">
        <v>170</v>
      </c>
      <c r="H186" s="9">
        <v>170</v>
      </c>
      <c r="I186" s="9">
        <v>170</v>
      </c>
    </row>
    <row r="187" spans="1:9" ht="112.5">
      <c r="A187" s="114" t="s">
        <v>208</v>
      </c>
      <c r="B187" s="112" t="s">
        <v>555</v>
      </c>
      <c r="C187" s="13"/>
      <c r="D187" s="13"/>
      <c r="E187" s="13"/>
      <c r="F187" s="13"/>
      <c r="G187" s="9">
        <f>G188+G189</f>
        <v>301.20000000000005</v>
      </c>
      <c r="H187" s="9">
        <f>H188+H189</f>
        <v>301.8</v>
      </c>
      <c r="I187" s="9">
        <f>I188+I189</f>
        <v>302.4</v>
      </c>
    </row>
    <row r="188" spans="1:9" ht="37.5">
      <c r="A188" s="111" t="s">
        <v>164</v>
      </c>
      <c r="B188" s="112" t="s">
        <v>555</v>
      </c>
      <c r="C188" s="13" t="s">
        <v>300</v>
      </c>
      <c r="D188" s="13" t="s">
        <v>113</v>
      </c>
      <c r="E188" s="13" t="s">
        <v>114</v>
      </c>
      <c r="F188" s="13" t="s">
        <v>165</v>
      </c>
      <c r="G188" s="9">
        <v>150.8</v>
      </c>
      <c r="H188" s="9">
        <v>150.8</v>
      </c>
      <c r="I188" s="9">
        <v>150.8</v>
      </c>
    </row>
    <row r="189" spans="1:9" ht="37.5">
      <c r="A189" s="111" t="s">
        <v>87</v>
      </c>
      <c r="B189" s="112" t="s">
        <v>555</v>
      </c>
      <c r="C189" s="13" t="s">
        <v>300</v>
      </c>
      <c r="D189" s="13" t="s">
        <v>113</v>
      </c>
      <c r="E189" s="13" t="s">
        <v>114</v>
      </c>
      <c r="F189" s="13" t="s">
        <v>168</v>
      </c>
      <c r="G189" s="9">
        <v>150.4</v>
      </c>
      <c r="H189" s="9">
        <v>151</v>
      </c>
      <c r="I189" s="9">
        <v>151.6</v>
      </c>
    </row>
    <row r="190" spans="1:9" ht="40.5" customHeight="1">
      <c r="A190" s="87" t="s">
        <v>461</v>
      </c>
      <c r="B190" s="89" t="s">
        <v>266</v>
      </c>
      <c r="C190" s="103"/>
      <c r="D190" s="10"/>
      <c r="E190" s="10"/>
      <c r="F190" s="10"/>
      <c r="G190" s="11">
        <f>G191+G205+G274</f>
        <v>670078.1000000001</v>
      </c>
      <c r="H190" s="11">
        <f>H191+H205+H274</f>
        <v>643118.9000000001</v>
      </c>
      <c r="I190" s="11">
        <f>I191+I205+I274</f>
        <v>647841.8000000002</v>
      </c>
    </row>
    <row r="191" spans="1:9" ht="18.75">
      <c r="A191" s="111" t="s">
        <v>184</v>
      </c>
      <c r="B191" s="112" t="s">
        <v>272</v>
      </c>
      <c r="C191" s="13"/>
      <c r="D191" s="13"/>
      <c r="E191" s="13"/>
      <c r="F191" s="13"/>
      <c r="G191" s="9">
        <f>G192+G199+G202</f>
        <v>160186.9</v>
      </c>
      <c r="H191" s="9">
        <f>H192+H199+H202</f>
        <v>168024.2</v>
      </c>
      <c r="I191" s="9">
        <f>I192+I199+I202</f>
        <v>173857.6</v>
      </c>
    </row>
    <row r="192" spans="1:9" ht="60.75" customHeight="1">
      <c r="A192" s="111" t="s">
        <v>277</v>
      </c>
      <c r="B192" s="113" t="s">
        <v>273</v>
      </c>
      <c r="C192" s="105"/>
      <c r="D192" s="13"/>
      <c r="E192" s="13"/>
      <c r="F192" s="13"/>
      <c r="G192" s="9">
        <f>G193+G197+G195</f>
        <v>159063.69999999998</v>
      </c>
      <c r="H192" s="9">
        <f>H193+H197+H195</f>
        <v>166901</v>
      </c>
      <c r="I192" s="9">
        <f>I193+I197+I195</f>
        <v>172734.4</v>
      </c>
    </row>
    <row r="193" spans="1:9" ht="18.75">
      <c r="A193" s="111" t="s">
        <v>125</v>
      </c>
      <c r="B193" s="113" t="s">
        <v>16</v>
      </c>
      <c r="C193" s="105"/>
      <c r="D193" s="13"/>
      <c r="E193" s="13"/>
      <c r="F193" s="13"/>
      <c r="G193" s="9">
        <f>G194</f>
        <v>34470.4</v>
      </c>
      <c r="H193" s="9">
        <f>H194</f>
        <v>36297.3</v>
      </c>
      <c r="I193" s="9">
        <f>I194</f>
        <v>36269.3</v>
      </c>
    </row>
    <row r="194" spans="1:9" ht="18.75">
      <c r="A194" s="111" t="s">
        <v>180</v>
      </c>
      <c r="B194" s="113" t="s">
        <v>16</v>
      </c>
      <c r="C194" s="105">
        <v>115</v>
      </c>
      <c r="D194" s="13" t="s">
        <v>122</v>
      </c>
      <c r="E194" s="13" t="s">
        <v>113</v>
      </c>
      <c r="F194" s="13" t="s">
        <v>179</v>
      </c>
      <c r="G194" s="9">
        <v>34470.4</v>
      </c>
      <c r="H194" s="9">
        <v>36297.3</v>
      </c>
      <c r="I194" s="9">
        <v>36269.3</v>
      </c>
    </row>
    <row r="195" spans="1:9" ht="56.25">
      <c r="A195" s="114" t="s">
        <v>685</v>
      </c>
      <c r="B195" s="112" t="s">
        <v>415</v>
      </c>
      <c r="C195" s="105"/>
      <c r="D195" s="13"/>
      <c r="E195" s="13"/>
      <c r="F195" s="13"/>
      <c r="G195" s="9">
        <f>G196</f>
        <v>10327.4</v>
      </c>
      <c r="H195" s="9">
        <f>H196</f>
        <v>10616.2</v>
      </c>
      <c r="I195" s="9">
        <f>I196</f>
        <v>10665.6</v>
      </c>
    </row>
    <row r="196" spans="1:9" ht="18.75">
      <c r="A196" s="111" t="s">
        <v>180</v>
      </c>
      <c r="B196" s="112" t="s">
        <v>415</v>
      </c>
      <c r="C196" s="105">
        <v>115</v>
      </c>
      <c r="D196" s="13" t="s">
        <v>122</v>
      </c>
      <c r="E196" s="13" t="s">
        <v>113</v>
      </c>
      <c r="F196" s="13" t="s">
        <v>179</v>
      </c>
      <c r="G196" s="9">
        <v>10327.4</v>
      </c>
      <c r="H196" s="9">
        <v>10616.2</v>
      </c>
      <c r="I196" s="9">
        <v>10665.6</v>
      </c>
    </row>
    <row r="197" spans="1:9" ht="114.75" customHeight="1">
      <c r="A197" s="133" t="s">
        <v>307</v>
      </c>
      <c r="B197" s="113" t="s">
        <v>70</v>
      </c>
      <c r="C197" s="105"/>
      <c r="D197" s="13"/>
      <c r="E197" s="13"/>
      <c r="F197" s="13"/>
      <c r="G197" s="9">
        <f>G198</f>
        <v>114265.9</v>
      </c>
      <c r="H197" s="9">
        <f>H198</f>
        <v>119987.5</v>
      </c>
      <c r="I197" s="9">
        <f>I198</f>
        <v>125799.5</v>
      </c>
    </row>
    <row r="198" spans="1:9" ht="18.75">
      <c r="A198" s="111" t="s">
        <v>180</v>
      </c>
      <c r="B198" s="113" t="s">
        <v>70</v>
      </c>
      <c r="C198" s="105">
        <v>115</v>
      </c>
      <c r="D198" s="13" t="s">
        <v>122</v>
      </c>
      <c r="E198" s="13" t="s">
        <v>113</v>
      </c>
      <c r="F198" s="13" t="s">
        <v>179</v>
      </c>
      <c r="G198" s="9">
        <v>114265.9</v>
      </c>
      <c r="H198" s="9">
        <v>119987.5</v>
      </c>
      <c r="I198" s="9">
        <v>125799.5</v>
      </c>
    </row>
    <row r="199" spans="1:9" ht="81" customHeight="1">
      <c r="A199" s="111" t="s">
        <v>274</v>
      </c>
      <c r="B199" s="112" t="s">
        <v>83</v>
      </c>
      <c r="C199" s="13"/>
      <c r="D199" s="13"/>
      <c r="E199" s="13"/>
      <c r="F199" s="13"/>
      <c r="G199" s="9">
        <f aca="true" t="shared" si="7" ref="G199:I200">G200</f>
        <v>562.5</v>
      </c>
      <c r="H199" s="9">
        <f t="shared" si="7"/>
        <v>562.5</v>
      </c>
      <c r="I199" s="9">
        <f t="shared" si="7"/>
        <v>562.5</v>
      </c>
    </row>
    <row r="200" spans="1:9" ht="93.75">
      <c r="A200" s="158" t="s">
        <v>659</v>
      </c>
      <c r="B200" s="90" t="s">
        <v>623</v>
      </c>
      <c r="C200" s="105"/>
      <c r="D200" s="13"/>
      <c r="E200" s="13"/>
      <c r="F200" s="13"/>
      <c r="G200" s="9">
        <f t="shared" si="7"/>
        <v>562.5</v>
      </c>
      <c r="H200" s="9">
        <f t="shared" si="7"/>
        <v>562.5</v>
      </c>
      <c r="I200" s="9">
        <f t="shared" si="7"/>
        <v>562.5</v>
      </c>
    </row>
    <row r="201" spans="1:9" ht="18.75">
      <c r="A201" s="111" t="s">
        <v>180</v>
      </c>
      <c r="B201" s="137" t="s">
        <v>623</v>
      </c>
      <c r="C201" s="105">
        <v>115</v>
      </c>
      <c r="D201" s="13" t="s">
        <v>122</v>
      </c>
      <c r="E201" s="13" t="s">
        <v>113</v>
      </c>
      <c r="F201" s="13" t="s">
        <v>179</v>
      </c>
      <c r="G201" s="9">
        <v>562.5</v>
      </c>
      <c r="H201" s="9">
        <v>562.5</v>
      </c>
      <c r="I201" s="9">
        <v>562.5</v>
      </c>
    </row>
    <row r="202" spans="1:9" ht="37.5">
      <c r="A202" s="111" t="s">
        <v>675</v>
      </c>
      <c r="B202" s="90" t="s">
        <v>680</v>
      </c>
      <c r="C202" s="105"/>
      <c r="D202" s="13"/>
      <c r="E202" s="13"/>
      <c r="F202" s="13"/>
      <c r="G202" s="9">
        <f aca="true" t="shared" si="8" ref="G202:I203">G203</f>
        <v>560.7</v>
      </c>
      <c r="H202" s="9">
        <f t="shared" si="8"/>
        <v>560.7</v>
      </c>
      <c r="I202" s="9">
        <f t="shared" si="8"/>
        <v>560.7</v>
      </c>
    </row>
    <row r="203" spans="1:9" ht="56.25">
      <c r="A203" s="111" t="s">
        <v>678</v>
      </c>
      <c r="B203" s="90" t="s">
        <v>679</v>
      </c>
      <c r="C203" s="105"/>
      <c r="D203" s="13"/>
      <c r="E203" s="13"/>
      <c r="F203" s="13"/>
      <c r="G203" s="9">
        <f t="shared" si="8"/>
        <v>560.7</v>
      </c>
      <c r="H203" s="9">
        <f t="shared" si="8"/>
        <v>560.7</v>
      </c>
      <c r="I203" s="9">
        <f t="shared" si="8"/>
        <v>560.7</v>
      </c>
    </row>
    <row r="204" spans="1:9" ht="18.75">
      <c r="A204" s="111" t="s">
        <v>180</v>
      </c>
      <c r="B204" s="90" t="s">
        <v>679</v>
      </c>
      <c r="C204" s="105">
        <v>115</v>
      </c>
      <c r="D204" s="13" t="s">
        <v>122</v>
      </c>
      <c r="E204" s="13" t="s">
        <v>113</v>
      </c>
      <c r="F204" s="13" t="s">
        <v>179</v>
      </c>
      <c r="G204" s="9">
        <f>5.6+555.1</f>
        <v>560.7</v>
      </c>
      <c r="H204" s="9">
        <f>5.6+555.1</f>
        <v>560.7</v>
      </c>
      <c r="I204" s="9">
        <f>5.6+555.1</f>
        <v>560.7</v>
      </c>
    </row>
    <row r="205" spans="1:9" ht="37.5">
      <c r="A205" s="138" t="s">
        <v>18</v>
      </c>
      <c r="B205" s="113" t="s">
        <v>267</v>
      </c>
      <c r="C205" s="105"/>
      <c r="D205" s="13"/>
      <c r="E205" s="13"/>
      <c r="F205" s="13"/>
      <c r="G205" s="9">
        <f>G206+G217+G220+G226+G231+G235+G240+G246+G249+G255+G260+G268+G271+G252</f>
        <v>453405.30000000005</v>
      </c>
      <c r="H205" s="9">
        <f>H206+H217+H220+H226+H231+H235+H240+H246+H249+H255+H260+H268+H271+H252</f>
        <v>417742.3000000001</v>
      </c>
      <c r="I205" s="9">
        <f>I206+I217+I220+I226+I231+I235+I240+I246+I249+I255+I260+I268+I271+I252</f>
        <v>417000.9000000001</v>
      </c>
    </row>
    <row r="206" spans="1:9" ht="79.5" customHeight="1">
      <c r="A206" s="138" t="s">
        <v>510</v>
      </c>
      <c r="B206" s="113" t="s">
        <v>268</v>
      </c>
      <c r="C206" s="105"/>
      <c r="D206" s="13"/>
      <c r="E206" s="13"/>
      <c r="F206" s="13"/>
      <c r="G206" s="9">
        <f>G207+G213+G211+G209+G215</f>
        <v>328504.6</v>
      </c>
      <c r="H206" s="9">
        <f>H207+H213+H211+H209+H215</f>
        <v>343855.5</v>
      </c>
      <c r="I206" s="9">
        <f>I207+I213+I211+I209+I215</f>
        <v>356926.10000000003</v>
      </c>
    </row>
    <row r="207" spans="1:9" ht="39" customHeight="1">
      <c r="A207" s="111" t="s">
        <v>202</v>
      </c>
      <c r="B207" s="113" t="s">
        <v>19</v>
      </c>
      <c r="C207" s="105"/>
      <c r="D207" s="13"/>
      <c r="E207" s="13"/>
      <c r="F207" s="13"/>
      <c r="G207" s="9">
        <f>G208</f>
        <v>72052.8</v>
      </c>
      <c r="H207" s="9">
        <f>H208</f>
        <v>75872.3</v>
      </c>
      <c r="I207" s="9">
        <f>I208</f>
        <v>75804.2</v>
      </c>
    </row>
    <row r="208" spans="1:9" ht="18.75">
      <c r="A208" s="111" t="s">
        <v>180</v>
      </c>
      <c r="B208" s="113" t="s">
        <v>19</v>
      </c>
      <c r="C208" s="105">
        <v>115</v>
      </c>
      <c r="D208" s="13" t="s">
        <v>122</v>
      </c>
      <c r="E208" s="13" t="s">
        <v>117</v>
      </c>
      <c r="F208" s="13" t="s">
        <v>179</v>
      </c>
      <c r="G208" s="9">
        <v>72052.8</v>
      </c>
      <c r="H208" s="9">
        <v>75872.3</v>
      </c>
      <c r="I208" s="9">
        <v>75804.2</v>
      </c>
    </row>
    <row r="209" spans="1:9" ht="168.75">
      <c r="A209" s="129" t="s">
        <v>565</v>
      </c>
      <c r="B209" s="113" t="s">
        <v>564</v>
      </c>
      <c r="C209" s="105"/>
      <c r="D209" s="13"/>
      <c r="E209" s="13"/>
      <c r="F209" s="13"/>
      <c r="G209" s="9">
        <f>G210</f>
        <v>15901.3</v>
      </c>
      <c r="H209" s="9">
        <f>H210</f>
        <v>15901.3</v>
      </c>
      <c r="I209" s="9">
        <f>I210</f>
        <v>15901.3</v>
      </c>
    </row>
    <row r="210" spans="1:9" ht="18.75">
      <c r="A210" s="111" t="s">
        <v>180</v>
      </c>
      <c r="B210" s="113" t="s">
        <v>564</v>
      </c>
      <c r="C210" s="105">
        <v>115</v>
      </c>
      <c r="D210" s="13" t="s">
        <v>122</v>
      </c>
      <c r="E210" s="13" t="s">
        <v>117</v>
      </c>
      <c r="F210" s="13" t="s">
        <v>179</v>
      </c>
      <c r="G210" s="9">
        <v>15901.3</v>
      </c>
      <c r="H210" s="9">
        <v>15901.3</v>
      </c>
      <c r="I210" s="9">
        <v>15901.3</v>
      </c>
    </row>
    <row r="211" spans="1:9" ht="56.25">
      <c r="A211" s="114" t="s">
        <v>685</v>
      </c>
      <c r="B211" s="112" t="s">
        <v>416</v>
      </c>
      <c r="C211" s="105"/>
      <c r="D211" s="13"/>
      <c r="E211" s="13"/>
      <c r="F211" s="13"/>
      <c r="G211" s="9">
        <f>G212</f>
        <v>22608.6</v>
      </c>
      <c r="H211" s="9">
        <f>H212</f>
        <v>23224.3</v>
      </c>
      <c r="I211" s="9">
        <f>I212</f>
        <v>23275.9</v>
      </c>
    </row>
    <row r="212" spans="1:9" ht="18.75">
      <c r="A212" s="111" t="s">
        <v>180</v>
      </c>
      <c r="B212" s="112" t="s">
        <v>416</v>
      </c>
      <c r="C212" s="105">
        <v>115</v>
      </c>
      <c r="D212" s="13" t="s">
        <v>122</v>
      </c>
      <c r="E212" s="13" t="s">
        <v>117</v>
      </c>
      <c r="F212" s="13" t="s">
        <v>179</v>
      </c>
      <c r="G212" s="9">
        <v>22608.6</v>
      </c>
      <c r="H212" s="9">
        <v>23224.3</v>
      </c>
      <c r="I212" s="9">
        <v>23275.9</v>
      </c>
    </row>
    <row r="213" spans="1:9" ht="112.5">
      <c r="A213" s="133" t="s">
        <v>307</v>
      </c>
      <c r="B213" s="113" t="s">
        <v>47</v>
      </c>
      <c r="C213" s="105"/>
      <c r="D213" s="13"/>
      <c r="E213" s="13"/>
      <c r="F213" s="13"/>
      <c r="G213" s="9">
        <f>G214</f>
        <v>215697</v>
      </c>
      <c r="H213" s="9">
        <f>H214</f>
        <v>228857.6</v>
      </c>
      <c r="I213" s="9">
        <f>I214</f>
        <v>241944.7</v>
      </c>
    </row>
    <row r="214" spans="1:9" ht="24" customHeight="1">
      <c r="A214" s="111" t="s">
        <v>180</v>
      </c>
      <c r="B214" s="113" t="s">
        <v>47</v>
      </c>
      <c r="C214" s="105">
        <v>115</v>
      </c>
      <c r="D214" s="13" t="s">
        <v>122</v>
      </c>
      <c r="E214" s="13" t="s">
        <v>117</v>
      </c>
      <c r="F214" s="105">
        <v>610</v>
      </c>
      <c r="G214" s="9">
        <v>215697</v>
      </c>
      <c r="H214" s="9">
        <v>228857.6</v>
      </c>
      <c r="I214" s="9">
        <v>241944.7</v>
      </c>
    </row>
    <row r="215" spans="1:9" ht="57.75" customHeight="1">
      <c r="A215" s="111" t="s">
        <v>647</v>
      </c>
      <c r="B215" s="113" t="s">
        <v>646</v>
      </c>
      <c r="C215" s="105"/>
      <c r="D215" s="13"/>
      <c r="E215" s="13"/>
      <c r="F215" s="105"/>
      <c r="G215" s="9">
        <f>G216</f>
        <v>2244.9</v>
      </c>
      <c r="H215" s="9">
        <f>H216</f>
        <v>0</v>
      </c>
      <c r="I215" s="9">
        <f>I216</f>
        <v>0</v>
      </c>
    </row>
    <row r="216" spans="1:9" ht="22.5" customHeight="1">
      <c r="A216" s="111" t="s">
        <v>180</v>
      </c>
      <c r="B216" s="113" t="s">
        <v>646</v>
      </c>
      <c r="C216" s="105">
        <v>115</v>
      </c>
      <c r="D216" s="13" t="s">
        <v>122</v>
      </c>
      <c r="E216" s="13" t="s">
        <v>117</v>
      </c>
      <c r="F216" s="105">
        <v>610</v>
      </c>
      <c r="G216" s="9">
        <v>2244.9</v>
      </c>
      <c r="H216" s="9"/>
      <c r="I216" s="9"/>
    </row>
    <row r="217" spans="1:9" ht="37.5">
      <c r="A217" s="138" t="s">
        <v>275</v>
      </c>
      <c r="B217" s="113" t="s">
        <v>269</v>
      </c>
      <c r="C217" s="105"/>
      <c r="D217" s="13"/>
      <c r="E217" s="13"/>
      <c r="F217" s="105"/>
      <c r="G217" s="9">
        <f aca="true" t="shared" si="9" ref="G217:I218">G218</f>
        <v>11201.4</v>
      </c>
      <c r="H217" s="9">
        <f t="shared" si="9"/>
        <v>11201.4</v>
      </c>
      <c r="I217" s="9">
        <f t="shared" si="9"/>
        <v>11201.4</v>
      </c>
    </row>
    <row r="218" spans="1:9" ht="95.25" customHeight="1">
      <c r="A218" s="111" t="s">
        <v>92</v>
      </c>
      <c r="B218" s="113" t="s">
        <v>17</v>
      </c>
      <c r="C218" s="105"/>
      <c r="D218" s="13"/>
      <c r="E218" s="13"/>
      <c r="F218" s="13"/>
      <c r="G218" s="9">
        <f t="shared" si="9"/>
        <v>11201.4</v>
      </c>
      <c r="H218" s="9">
        <f t="shared" si="9"/>
        <v>11201.4</v>
      </c>
      <c r="I218" s="9">
        <f t="shared" si="9"/>
        <v>11201.4</v>
      </c>
    </row>
    <row r="219" spans="1:9" ht="18.75">
      <c r="A219" s="111" t="s">
        <v>180</v>
      </c>
      <c r="B219" s="113" t="s">
        <v>17</v>
      </c>
      <c r="C219" s="105">
        <v>115</v>
      </c>
      <c r="D219" s="13" t="s">
        <v>122</v>
      </c>
      <c r="E219" s="13" t="s">
        <v>117</v>
      </c>
      <c r="F219" s="13" t="s">
        <v>179</v>
      </c>
      <c r="G219" s="9">
        <f>8883+2318.4</f>
        <v>11201.4</v>
      </c>
      <c r="H219" s="9">
        <v>11201.4</v>
      </c>
      <c r="I219" s="9">
        <v>11201.4</v>
      </c>
    </row>
    <row r="220" spans="1:9" ht="76.5" customHeight="1">
      <c r="A220" s="138" t="s">
        <v>274</v>
      </c>
      <c r="B220" s="113" t="s">
        <v>48</v>
      </c>
      <c r="C220" s="105"/>
      <c r="D220" s="13"/>
      <c r="E220" s="13"/>
      <c r="F220" s="13"/>
      <c r="G220" s="9">
        <f>G221+G224</f>
        <v>3404.6000000000004</v>
      </c>
      <c r="H220" s="9">
        <f>H221+H224</f>
        <v>3404.6000000000004</v>
      </c>
      <c r="I220" s="9">
        <f>I221+I224</f>
        <v>3404.6000000000004</v>
      </c>
    </row>
    <row r="221" spans="1:9" ht="96.75" customHeight="1">
      <c r="A221" s="111" t="s">
        <v>92</v>
      </c>
      <c r="B221" s="113" t="s">
        <v>49</v>
      </c>
      <c r="C221" s="105"/>
      <c r="D221" s="13"/>
      <c r="E221" s="13"/>
      <c r="F221" s="13"/>
      <c r="G221" s="9">
        <f>G222+G223</f>
        <v>1003.3</v>
      </c>
      <c r="H221" s="9">
        <f>H222+H223</f>
        <v>1003.3</v>
      </c>
      <c r="I221" s="9">
        <f>I222+I223</f>
        <v>1003.3</v>
      </c>
    </row>
    <row r="222" spans="1:9" ht="18.75">
      <c r="A222" s="111" t="s">
        <v>180</v>
      </c>
      <c r="B222" s="113" t="s">
        <v>49</v>
      </c>
      <c r="C222" s="105">
        <v>115</v>
      </c>
      <c r="D222" s="13" t="s">
        <v>122</v>
      </c>
      <c r="E222" s="13" t="s">
        <v>117</v>
      </c>
      <c r="F222" s="13" t="s">
        <v>179</v>
      </c>
      <c r="G222" s="9">
        <f>814.2+181.3</f>
        <v>995.5</v>
      </c>
      <c r="H222" s="9">
        <f>814.2+181.3</f>
        <v>995.5</v>
      </c>
      <c r="I222" s="9">
        <f>814.2+181.3</f>
        <v>995.5</v>
      </c>
    </row>
    <row r="223" spans="1:9" ht="37.5">
      <c r="A223" s="111" t="s">
        <v>210</v>
      </c>
      <c r="B223" s="113" t="s">
        <v>49</v>
      </c>
      <c r="C223" s="105">
        <v>115</v>
      </c>
      <c r="D223" s="13" t="s">
        <v>122</v>
      </c>
      <c r="E223" s="13" t="s">
        <v>118</v>
      </c>
      <c r="F223" s="13" t="s">
        <v>209</v>
      </c>
      <c r="G223" s="9">
        <v>7.8</v>
      </c>
      <c r="H223" s="9">
        <v>7.8</v>
      </c>
      <c r="I223" s="9">
        <v>7.8</v>
      </c>
    </row>
    <row r="224" spans="1:9" ht="93.75">
      <c r="A224" s="158" t="s">
        <v>659</v>
      </c>
      <c r="B224" s="90" t="s">
        <v>664</v>
      </c>
      <c r="C224" s="105"/>
      <c r="D224" s="13"/>
      <c r="E224" s="13"/>
      <c r="F224" s="13"/>
      <c r="G224" s="9">
        <f>G225</f>
        <v>2401.3</v>
      </c>
      <c r="H224" s="9">
        <f>H225</f>
        <v>2401.3</v>
      </c>
      <c r="I224" s="9">
        <f>I225</f>
        <v>2401.3</v>
      </c>
    </row>
    <row r="225" spans="1:9" ht="18.75">
      <c r="A225" s="111" t="s">
        <v>180</v>
      </c>
      <c r="B225" s="90" t="s">
        <v>664</v>
      </c>
      <c r="C225" s="105">
        <v>115</v>
      </c>
      <c r="D225" s="13" t="s">
        <v>122</v>
      </c>
      <c r="E225" s="13" t="s">
        <v>117</v>
      </c>
      <c r="F225" s="13" t="s">
        <v>179</v>
      </c>
      <c r="G225" s="9">
        <v>2401.3</v>
      </c>
      <c r="H225" s="9">
        <v>2401.3</v>
      </c>
      <c r="I225" s="9">
        <v>2401.3</v>
      </c>
    </row>
    <row r="226" spans="1:9" ht="96" customHeight="1">
      <c r="A226" s="138" t="s">
        <v>279</v>
      </c>
      <c r="B226" s="113" t="s">
        <v>270</v>
      </c>
      <c r="C226" s="105"/>
      <c r="D226" s="13"/>
      <c r="E226" s="13"/>
      <c r="F226" s="13"/>
      <c r="G226" s="9">
        <f>G227+G229</f>
        <v>5687.9</v>
      </c>
      <c r="H226" s="9">
        <f>H227+H229</f>
        <v>6040.5</v>
      </c>
      <c r="I226" s="9">
        <f>I227+I229</f>
        <v>6096</v>
      </c>
    </row>
    <row r="227" spans="1:9" ht="63.75" customHeight="1">
      <c r="A227" s="111" t="s">
        <v>280</v>
      </c>
      <c r="B227" s="113" t="s">
        <v>50</v>
      </c>
      <c r="C227" s="105"/>
      <c r="D227" s="13"/>
      <c r="E227" s="13"/>
      <c r="F227" s="13"/>
      <c r="G227" s="9">
        <f>G228</f>
        <v>4141.8</v>
      </c>
      <c r="H227" s="9">
        <f>H228</f>
        <v>4431.8</v>
      </c>
      <c r="I227" s="9">
        <f>I228</f>
        <v>4423</v>
      </c>
    </row>
    <row r="228" spans="1:9" ht="18.75">
      <c r="A228" s="111" t="s">
        <v>180</v>
      </c>
      <c r="B228" s="113" t="s">
        <v>50</v>
      </c>
      <c r="C228" s="105">
        <v>115</v>
      </c>
      <c r="D228" s="13" t="s">
        <v>122</v>
      </c>
      <c r="E228" s="13" t="s">
        <v>117</v>
      </c>
      <c r="F228" s="13" t="s">
        <v>179</v>
      </c>
      <c r="G228" s="9">
        <v>4141.8</v>
      </c>
      <c r="H228" s="9">
        <v>4431.8</v>
      </c>
      <c r="I228" s="9">
        <v>4423</v>
      </c>
    </row>
    <row r="229" spans="1:9" ht="56.25">
      <c r="A229" s="114" t="s">
        <v>685</v>
      </c>
      <c r="B229" s="112" t="s">
        <v>417</v>
      </c>
      <c r="C229" s="105"/>
      <c r="D229" s="13"/>
      <c r="E229" s="13"/>
      <c r="F229" s="13"/>
      <c r="G229" s="9">
        <f>G230</f>
        <v>1546.1</v>
      </c>
      <c r="H229" s="9">
        <f>H230</f>
        <v>1608.7</v>
      </c>
      <c r="I229" s="9">
        <f>I230</f>
        <v>1673</v>
      </c>
    </row>
    <row r="230" spans="1:9" ht="18.75">
      <c r="A230" s="111" t="s">
        <v>180</v>
      </c>
      <c r="B230" s="112" t="s">
        <v>417</v>
      </c>
      <c r="C230" s="105">
        <v>115</v>
      </c>
      <c r="D230" s="13" t="s">
        <v>122</v>
      </c>
      <c r="E230" s="13" t="s">
        <v>117</v>
      </c>
      <c r="F230" s="13" t="s">
        <v>179</v>
      </c>
      <c r="G230" s="9">
        <v>1546.1</v>
      </c>
      <c r="H230" s="9">
        <v>1608.7</v>
      </c>
      <c r="I230" s="9">
        <v>1673</v>
      </c>
    </row>
    <row r="231" spans="1:9" ht="96" customHeight="1">
      <c r="A231" s="138" t="s">
        <v>338</v>
      </c>
      <c r="B231" s="113" t="s">
        <v>71</v>
      </c>
      <c r="C231" s="105"/>
      <c r="D231" s="13"/>
      <c r="E231" s="13"/>
      <c r="F231" s="13"/>
      <c r="G231" s="9">
        <f>G232</f>
        <v>4104.7</v>
      </c>
      <c r="H231" s="9">
        <f>H232</f>
        <v>4104.7</v>
      </c>
      <c r="I231" s="9">
        <f>I232</f>
        <v>4104.7</v>
      </c>
    </row>
    <row r="232" spans="1:9" ht="93.75" customHeight="1">
      <c r="A232" s="111" t="s">
        <v>92</v>
      </c>
      <c r="B232" s="113" t="s">
        <v>72</v>
      </c>
      <c r="C232" s="105"/>
      <c r="D232" s="13"/>
      <c r="E232" s="13"/>
      <c r="F232" s="13"/>
      <c r="G232" s="9">
        <f>G234+G233</f>
        <v>4104.7</v>
      </c>
      <c r="H232" s="9">
        <f>H234+H233</f>
        <v>4104.7</v>
      </c>
      <c r="I232" s="9">
        <f>I234+I233</f>
        <v>4104.7</v>
      </c>
    </row>
    <row r="233" spans="1:9" ht="37.5">
      <c r="A233" s="111" t="s">
        <v>87</v>
      </c>
      <c r="B233" s="113" t="s">
        <v>72</v>
      </c>
      <c r="C233" s="105">
        <v>115</v>
      </c>
      <c r="D233" s="13" t="s">
        <v>119</v>
      </c>
      <c r="E233" s="13" t="s">
        <v>116</v>
      </c>
      <c r="F233" s="13" t="s">
        <v>168</v>
      </c>
      <c r="G233" s="9">
        <v>61.6</v>
      </c>
      <c r="H233" s="9">
        <v>61.6</v>
      </c>
      <c r="I233" s="9">
        <v>61.6</v>
      </c>
    </row>
    <row r="234" spans="1:9" ht="37.5">
      <c r="A234" s="111" t="s">
        <v>210</v>
      </c>
      <c r="B234" s="113" t="s">
        <v>72</v>
      </c>
      <c r="C234" s="105">
        <v>115</v>
      </c>
      <c r="D234" s="13" t="s">
        <v>119</v>
      </c>
      <c r="E234" s="13" t="s">
        <v>116</v>
      </c>
      <c r="F234" s="13" t="s">
        <v>209</v>
      </c>
      <c r="G234" s="9">
        <v>4043.1</v>
      </c>
      <c r="H234" s="9">
        <v>4043.1</v>
      </c>
      <c r="I234" s="9">
        <v>4043.1</v>
      </c>
    </row>
    <row r="235" spans="1:9" ht="56.25">
      <c r="A235" s="111" t="s">
        <v>334</v>
      </c>
      <c r="B235" s="113" t="s">
        <v>271</v>
      </c>
      <c r="C235" s="105"/>
      <c r="D235" s="13"/>
      <c r="E235" s="13"/>
      <c r="F235" s="13"/>
      <c r="G235" s="9">
        <f>G238+G236</f>
        <v>56</v>
      </c>
      <c r="H235" s="9">
        <f>H238+H236</f>
        <v>56</v>
      </c>
      <c r="I235" s="9">
        <f>I238+I236</f>
        <v>56</v>
      </c>
    </row>
    <row r="236" spans="1:9" ht="37.5">
      <c r="A236" s="111" t="s">
        <v>414</v>
      </c>
      <c r="B236" s="113" t="s">
        <v>412</v>
      </c>
      <c r="C236" s="105"/>
      <c r="D236" s="13"/>
      <c r="E236" s="13"/>
      <c r="F236" s="13"/>
      <c r="G236" s="9">
        <f>G237</f>
        <v>36</v>
      </c>
      <c r="H236" s="9">
        <f>H237</f>
        <v>36</v>
      </c>
      <c r="I236" s="9">
        <f>I237</f>
        <v>36</v>
      </c>
    </row>
    <row r="237" spans="1:9" ht="37.5">
      <c r="A237" s="111" t="s">
        <v>210</v>
      </c>
      <c r="B237" s="113" t="s">
        <v>412</v>
      </c>
      <c r="C237" s="105">
        <v>546</v>
      </c>
      <c r="D237" s="13" t="s">
        <v>122</v>
      </c>
      <c r="E237" s="13" t="s">
        <v>118</v>
      </c>
      <c r="F237" s="13" t="s">
        <v>209</v>
      </c>
      <c r="G237" s="9">
        <v>36</v>
      </c>
      <c r="H237" s="9">
        <v>36</v>
      </c>
      <c r="I237" s="9">
        <v>36</v>
      </c>
    </row>
    <row r="238" spans="1:9" ht="96" customHeight="1">
      <c r="A238" s="111" t="s">
        <v>92</v>
      </c>
      <c r="B238" s="113" t="s">
        <v>51</v>
      </c>
      <c r="C238" s="105"/>
      <c r="D238" s="13"/>
      <c r="E238" s="13"/>
      <c r="F238" s="13"/>
      <c r="G238" s="9">
        <f>G239</f>
        <v>20</v>
      </c>
      <c r="H238" s="9">
        <f>H239</f>
        <v>20</v>
      </c>
      <c r="I238" s="9">
        <f>I239</f>
        <v>20</v>
      </c>
    </row>
    <row r="239" spans="1:9" ht="37.5">
      <c r="A239" s="111" t="s">
        <v>210</v>
      </c>
      <c r="B239" s="113" t="s">
        <v>51</v>
      </c>
      <c r="C239" s="105">
        <v>115</v>
      </c>
      <c r="D239" s="13" t="s">
        <v>122</v>
      </c>
      <c r="E239" s="13" t="s">
        <v>118</v>
      </c>
      <c r="F239" s="13" t="s">
        <v>209</v>
      </c>
      <c r="G239" s="9">
        <v>20</v>
      </c>
      <c r="H239" s="9">
        <v>20</v>
      </c>
      <c r="I239" s="9">
        <v>20</v>
      </c>
    </row>
    <row r="240" spans="1:9" ht="56.25">
      <c r="A240" s="111" t="s">
        <v>52</v>
      </c>
      <c r="B240" s="112" t="s">
        <v>53</v>
      </c>
      <c r="C240" s="13"/>
      <c r="D240" s="13"/>
      <c r="E240" s="13"/>
      <c r="F240" s="13"/>
      <c r="G240" s="9">
        <f>G241+G244</f>
        <v>14005.4</v>
      </c>
      <c r="H240" s="9">
        <f>H241+H244</f>
        <v>14380.9</v>
      </c>
      <c r="I240" s="9">
        <f>I241+I244</f>
        <v>14375.6</v>
      </c>
    </row>
    <row r="241" spans="1:9" ht="18.75">
      <c r="A241" s="111" t="s">
        <v>141</v>
      </c>
      <c r="B241" s="112" t="s">
        <v>54</v>
      </c>
      <c r="C241" s="13"/>
      <c r="D241" s="13"/>
      <c r="E241" s="13"/>
      <c r="F241" s="13"/>
      <c r="G241" s="9">
        <f>G242+G243</f>
        <v>7854</v>
      </c>
      <c r="H241" s="9">
        <f>H242+H243</f>
        <v>8192.9</v>
      </c>
      <c r="I241" s="9">
        <f>I242+I243</f>
        <v>8178.700000000001</v>
      </c>
    </row>
    <row r="242" spans="1:9" ht="18.75">
      <c r="A242" s="111" t="s">
        <v>180</v>
      </c>
      <c r="B242" s="112" t="s">
        <v>54</v>
      </c>
      <c r="C242" s="13" t="s">
        <v>318</v>
      </c>
      <c r="D242" s="13" t="s">
        <v>122</v>
      </c>
      <c r="E242" s="13" t="s">
        <v>116</v>
      </c>
      <c r="F242" s="13" t="s">
        <v>179</v>
      </c>
      <c r="G242" s="9">
        <v>6777.1</v>
      </c>
      <c r="H242" s="9">
        <v>7116</v>
      </c>
      <c r="I242" s="110">
        <v>7101.8</v>
      </c>
    </row>
    <row r="243" spans="1:9" ht="18.75">
      <c r="A243" s="111" t="s">
        <v>180</v>
      </c>
      <c r="B243" s="112" t="s">
        <v>54</v>
      </c>
      <c r="C243" s="13" t="s">
        <v>318</v>
      </c>
      <c r="D243" s="13" t="s">
        <v>135</v>
      </c>
      <c r="E243" s="13" t="s">
        <v>117</v>
      </c>
      <c r="F243" s="13" t="s">
        <v>179</v>
      </c>
      <c r="G243" s="9">
        <v>1076.9</v>
      </c>
      <c r="H243" s="9">
        <v>1076.9</v>
      </c>
      <c r="I243" s="9">
        <v>1076.9</v>
      </c>
    </row>
    <row r="244" spans="1:9" ht="56.25">
      <c r="A244" s="114" t="s">
        <v>685</v>
      </c>
      <c r="B244" s="112" t="s">
        <v>419</v>
      </c>
      <c r="C244" s="105"/>
      <c r="D244" s="13"/>
      <c r="E244" s="13"/>
      <c r="F244" s="13"/>
      <c r="G244" s="9">
        <f>G245</f>
        <v>6151.4</v>
      </c>
      <c r="H244" s="9">
        <f>H245</f>
        <v>6188</v>
      </c>
      <c r="I244" s="9">
        <f>I245</f>
        <v>6196.9</v>
      </c>
    </row>
    <row r="245" spans="1:9" ht="18.75">
      <c r="A245" s="111" t="s">
        <v>180</v>
      </c>
      <c r="B245" s="112" t="s">
        <v>419</v>
      </c>
      <c r="C245" s="105">
        <v>115</v>
      </c>
      <c r="D245" s="13" t="s">
        <v>122</v>
      </c>
      <c r="E245" s="13" t="s">
        <v>116</v>
      </c>
      <c r="F245" s="13" t="s">
        <v>179</v>
      </c>
      <c r="G245" s="9">
        <v>6151.4</v>
      </c>
      <c r="H245" s="9">
        <v>6188</v>
      </c>
      <c r="I245" s="9">
        <v>6196.9</v>
      </c>
    </row>
    <row r="246" spans="1:9" ht="37.5">
      <c r="A246" s="138" t="s">
        <v>527</v>
      </c>
      <c r="B246" s="131" t="s">
        <v>469</v>
      </c>
      <c r="C246" s="105"/>
      <c r="D246" s="13"/>
      <c r="E246" s="13"/>
      <c r="F246" s="13"/>
      <c r="G246" s="9">
        <f aca="true" t="shared" si="10" ref="G246:I247">G247</f>
        <v>2195.3</v>
      </c>
      <c r="H246" s="9">
        <f t="shared" si="10"/>
        <v>8840.4</v>
      </c>
      <c r="I246" s="9">
        <f t="shared" si="10"/>
        <v>0</v>
      </c>
    </row>
    <row r="247" spans="1:9" ht="117.75" customHeight="1">
      <c r="A247" s="135" t="s">
        <v>673</v>
      </c>
      <c r="B247" s="113" t="s">
        <v>674</v>
      </c>
      <c r="C247" s="105"/>
      <c r="D247" s="13"/>
      <c r="E247" s="13"/>
      <c r="F247" s="13"/>
      <c r="G247" s="9">
        <f t="shared" si="10"/>
        <v>2195.3</v>
      </c>
      <c r="H247" s="9">
        <f t="shared" si="10"/>
        <v>8840.4</v>
      </c>
      <c r="I247" s="9">
        <f t="shared" si="10"/>
        <v>0</v>
      </c>
    </row>
    <row r="248" spans="1:9" ht="18.75">
      <c r="A248" s="111" t="s">
        <v>180</v>
      </c>
      <c r="B248" s="113" t="s">
        <v>674</v>
      </c>
      <c r="C248" s="105">
        <v>115</v>
      </c>
      <c r="D248" s="13" t="s">
        <v>122</v>
      </c>
      <c r="E248" s="13" t="s">
        <v>117</v>
      </c>
      <c r="F248" s="13" t="s">
        <v>179</v>
      </c>
      <c r="G248" s="9">
        <v>2195.3</v>
      </c>
      <c r="H248" s="9">
        <f>353.5+8485.9+0.8+0.2</f>
        <v>8840.4</v>
      </c>
      <c r="I248" s="9">
        <v>0</v>
      </c>
    </row>
    <row r="249" spans="1:9" ht="37.5">
      <c r="A249" s="111" t="s">
        <v>528</v>
      </c>
      <c r="B249" s="113" t="s">
        <v>470</v>
      </c>
      <c r="C249" s="105"/>
      <c r="D249" s="13"/>
      <c r="E249" s="13"/>
      <c r="F249" s="13"/>
      <c r="G249" s="9">
        <f aca="true" t="shared" si="11" ref="G249:I250">G250</f>
        <v>3339.5</v>
      </c>
      <c r="H249" s="9">
        <f t="shared" si="11"/>
        <v>3633.2</v>
      </c>
      <c r="I249" s="9">
        <f t="shared" si="11"/>
        <v>0</v>
      </c>
    </row>
    <row r="250" spans="1:9" ht="56.25">
      <c r="A250" s="135" t="s">
        <v>671</v>
      </c>
      <c r="B250" s="113" t="s">
        <v>672</v>
      </c>
      <c r="C250" s="105"/>
      <c r="D250" s="13"/>
      <c r="E250" s="13"/>
      <c r="F250" s="13"/>
      <c r="G250" s="9">
        <f t="shared" si="11"/>
        <v>3339.5</v>
      </c>
      <c r="H250" s="9">
        <f t="shared" si="11"/>
        <v>3633.2</v>
      </c>
      <c r="I250" s="9">
        <f t="shared" si="11"/>
        <v>0</v>
      </c>
    </row>
    <row r="251" spans="1:9" ht="18.75">
      <c r="A251" s="111" t="s">
        <v>180</v>
      </c>
      <c r="B251" s="113" t="s">
        <v>672</v>
      </c>
      <c r="C251" s="105">
        <v>115</v>
      </c>
      <c r="D251" s="13" t="s">
        <v>122</v>
      </c>
      <c r="E251" s="13" t="s">
        <v>117</v>
      </c>
      <c r="F251" s="13" t="s">
        <v>179</v>
      </c>
      <c r="G251" s="9">
        <v>3339.5</v>
      </c>
      <c r="H251" s="9">
        <v>3633.2</v>
      </c>
      <c r="I251" s="9">
        <v>0</v>
      </c>
    </row>
    <row r="252" spans="1:9" ht="56.25">
      <c r="A252" s="111" t="s">
        <v>683</v>
      </c>
      <c r="B252" s="113" t="s">
        <v>682</v>
      </c>
      <c r="C252" s="105"/>
      <c r="D252" s="13"/>
      <c r="E252" s="13"/>
      <c r="F252" s="13"/>
      <c r="G252" s="9">
        <f aca="true" t="shared" si="12" ref="G252:I253">G253</f>
        <v>1203.9</v>
      </c>
      <c r="H252" s="9">
        <f t="shared" si="12"/>
        <v>1203.9</v>
      </c>
      <c r="I252" s="9">
        <f t="shared" si="12"/>
        <v>1203.9</v>
      </c>
    </row>
    <row r="253" spans="1:9" ht="56.25">
      <c r="A253" s="111" t="s">
        <v>681</v>
      </c>
      <c r="B253" s="113" t="s">
        <v>684</v>
      </c>
      <c r="C253" s="105"/>
      <c r="D253" s="13"/>
      <c r="E253" s="13"/>
      <c r="F253" s="13"/>
      <c r="G253" s="9">
        <f t="shared" si="12"/>
        <v>1203.9</v>
      </c>
      <c r="H253" s="9">
        <f t="shared" si="12"/>
        <v>1203.9</v>
      </c>
      <c r="I253" s="9">
        <f t="shared" si="12"/>
        <v>1203.9</v>
      </c>
    </row>
    <row r="254" spans="1:9" ht="18.75">
      <c r="A254" s="111" t="s">
        <v>180</v>
      </c>
      <c r="B254" s="113" t="s">
        <v>684</v>
      </c>
      <c r="C254" s="105">
        <v>115</v>
      </c>
      <c r="D254" s="13" t="s">
        <v>122</v>
      </c>
      <c r="E254" s="13" t="s">
        <v>117</v>
      </c>
      <c r="F254" s="13" t="s">
        <v>179</v>
      </c>
      <c r="G254" s="9">
        <f>1155.7+48.2</f>
        <v>1203.9</v>
      </c>
      <c r="H254" s="9">
        <f>1155.7+48.2</f>
        <v>1203.9</v>
      </c>
      <c r="I254" s="9">
        <f>1155.7+48.2</f>
        <v>1203.9</v>
      </c>
    </row>
    <row r="255" spans="1:9" ht="78.75" customHeight="1">
      <c r="A255" s="111" t="s">
        <v>529</v>
      </c>
      <c r="B255" s="112" t="s">
        <v>333</v>
      </c>
      <c r="C255" s="105"/>
      <c r="D255" s="13"/>
      <c r="E255" s="13"/>
      <c r="F255" s="13"/>
      <c r="G255" s="9">
        <f>G256+G258</f>
        <v>6700</v>
      </c>
      <c r="H255" s="9">
        <f>H256+H258</f>
        <v>6901.9</v>
      </c>
      <c r="I255" s="9">
        <f>I256+I258</f>
        <v>6892.5</v>
      </c>
    </row>
    <row r="256" spans="1:9" ht="18.75">
      <c r="A256" s="111" t="s">
        <v>141</v>
      </c>
      <c r="B256" s="112" t="s">
        <v>332</v>
      </c>
      <c r="C256" s="105"/>
      <c r="D256" s="13"/>
      <c r="E256" s="13"/>
      <c r="F256" s="13"/>
      <c r="G256" s="9">
        <f>G257</f>
        <v>4037.5</v>
      </c>
      <c r="H256" s="9">
        <f>H257</f>
        <v>4239.4</v>
      </c>
      <c r="I256" s="9">
        <f>I257</f>
        <v>4230</v>
      </c>
    </row>
    <row r="257" spans="1:9" ht="37.5">
      <c r="A257" s="111" t="s">
        <v>86</v>
      </c>
      <c r="B257" s="112" t="s">
        <v>332</v>
      </c>
      <c r="C257" s="105">
        <v>115</v>
      </c>
      <c r="D257" s="13" t="s">
        <v>122</v>
      </c>
      <c r="E257" s="13" t="s">
        <v>116</v>
      </c>
      <c r="F257" s="13" t="s">
        <v>177</v>
      </c>
      <c r="G257" s="9">
        <v>4037.5</v>
      </c>
      <c r="H257" s="9">
        <v>4239.4</v>
      </c>
      <c r="I257" s="9">
        <v>4230</v>
      </c>
    </row>
    <row r="258" spans="1:9" ht="56.25">
      <c r="A258" s="114" t="s">
        <v>685</v>
      </c>
      <c r="B258" s="112" t="s">
        <v>543</v>
      </c>
      <c r="C258" s="105"/>
      <c r="D258" s="13"/>
      <c r="E258" s="13"/>
      <c r="F258" s="13"/>
      <c r="G258" s="9">
        <f>G259</f>
        <v>2662.5</v>
      </c>
      <c r="H258" s="9">
        <f>H259</f>
        <v>2662.5</v>
      </c>
      <c r="I258" s="9">
        <f>I259</f>
        <v>2662.5</v>
      </c>
    </row>
    <row r="259" spans="1:9" ht="18.75">
      <c r="A259" s="111" t="s">
        <v>180</v>
      </c>
      <c r="B259" s="112" t="s">
        <v>543</v>
      </c>
      <c r="C259" s="105">
        <v>115</v>
      </c>
      <c r="D259" s="13" t="s">
        <v>122</v>
      </c>
      <c r="E259" s="13" t="s">
        <v>116</v>
      </c>
      <c r="F259" s="13" t="s">
        <v>177</v>
      </c>
      <c r="G259" s="9">
        <v>2662.5</v>
      </c>
      <c r="H259" s="9">
        <v>2662.5</v>
      </c>
      <c r="I259" s="9">
        <v>2662.5</v>
      </c>
    </row>
    <row r="260" spans="1:9" ht="56.25">
      <c r="A260" s="111" t="s">
        <v>513</v>
      </c>
      <c r="B260" s="113" t="s">
        <v>398</v>
      </c>
      <c r="C260" s="105"/>
      <c r="D260" s="13"/>
      <c r="E260" s="13"/>
      <c r="F260" s="13"/>
      <c r="G260" s="9">
        <f>G266+G261+G264</f>
        <v>60134.299999999996</v>
      </c>
      <c r="H260" s="9">
        <f>H266+H261+H264</f>
        <v>1251.6</v>
      </c>
      <c r="I260" s="9">
        <f>I266+I261+I264</f>
        <v>0</v>
      </c>
    </row>
    <row r="261" spans="1:9" ht="75">
      <c r="A261" s="159" t="s">
        <v>603</v>
      </c>
      <c r="B261" s="113" t="s">
        <v>504</v>
      </c>
      <c r="C261" s="105"/>
      <c r="D261" s="13"/>
      <c r="E261" s="13"/>
      <c r="F261" s="13"/>
      <c r="G261" s="9">
        <f>G263+G262</f>
        <v>4780.1</v>
      </c>
      <c r="H261" s="9">
        <f>H263+H262</f>
        <v>1251.6</v>
      </c>
      <c r="I261" s="9">
        <f>I263+I262</f>
        <v>0</v>
      </c>
    </row>
    <row r="262" spans="1:9" ht="18.75">
      <c r="A262" s="111" t="s">
        <v>180</v>
      </c>
      <c r="B262" s="113" t="s">
        <v>504</v>
      </c>
      <c r="C262" s="105">
        <v>115</v>
      </c>
      <c r="D262" s="13" t="s">
        <v>122</v>
      </c>
      <c r="E262" s="13" t="s">
        <v>117</v>
      </c>
      <c r="F262" s="13" t="s">
        <v>179</v>
      </c>
      <c r="G262" s="9">
        <f>1900+1033.8</f>
        <v>2933.8</v>
      </c>
      <c r="H262" s="9">
        <v>0</v>
      </c>
      <c r="I262" s="9">
        <v>0</v>
      </c>
    </row>
    <row r="263" spans="1:9" ht="37.5">
      <c r="A263" s="111" t="s">
        <v>87</v>
      </c>
      <c r="B263" s="113" t="s">
        <v>504</v>
      </c>
      <c r="C263" s="105">
        <v>546</v>
      </c>
      <c r="D263" s="13" t="s">
        <v>122</v>
      </c>
      <c r="E263" s="13" t="s">
        <v>118</v>
      </c>
      <c r="F263" s="13" t="s">
        <v>168</v>
      </c>
      <c r="G263" s="9">
        <v>1846.3</v>
      </c>
      <c r="H263" s="9">
        <v>1251.6</v>
      </c>
      <c r="I263" s="9">
        <v>0</v>
      </c>
    </row>
    <row r="264" spans="1:9" ht="37.5">
      <c r="A264" s="145" t="s">
        <v>598</v>
      </c>
      <c r="B264" s="113" t="s">
        <v>599</v>
      </c>
      <c r="C264" s="105"/>
      <c r="D264" s="13"/>
      <c r="E264" s="13"/>
      <c r="F264" s="13"/>
      <c r="G264" s="9">
        <f>G265</f>
        <v>6100</v>
      </c>
      <c r="H264" s="9">
        <f>H265</f>
        <v>0</v>
      </c>
      <c r="I264" s="9">
        <f>I265</f>
        <v>0</v>
      </c>
    </row>
    <row r="265" spans="1:9" ht="18.75">
      <c r="A265" s="111" t="s">
        <v>180</v>
      </c>
      <c r="B265" s="113" t="s">
        <v>599</v>
      </c>
      <c r="C265" s="105">
        <v>115</v>
      </c>
      <c r="D265" s="13" t="s">
        <v>122</v>
      </c>
      <c r="E265" s="13" t="s">
        <v>117</v>
      </c>
      <c r="F265" s="13" t="s">
        <v>179</v>
      </c>
      <c r="G265" s="9">
        <v>6100</v>
      </c>
      <c r="H265" s="9">
        <v>0</v>
      </c>
      <c r="I265" s="9">
        <v>0</v>
      </c>
    </row>
    <row r="266" spans="1:9" ht="56.25">
      <c r="A266" s="111" t="s">
        <v>660</v>
      </c>
      <c r="B266" s="113" t="s">
        <v>596</v>
      </c>
      <c r="C266" s="105"/>
      <c r="D266" s="13"/>
      <c r="E266" s="13"/>
      <c r="F266" s="13"/>
      <c r="G266" s="9">
        <f>G267</f>
        <v>49254.2</v>
      </c>
      <c r="H266" s="9">
        <f>H267</f>
        <v>0</v>
      </c>
      <c r="I266" s="9">
        <f>I267</f>
        <v>0</v>
      </c>
    </row>
    <row r="267" spans="1:9" ht="18.75">
      <c r="A267" s="111" t="s">
        <v>180</v>
      </c>
      <c r="B267" s="113" t="s">
        <v>596</v>
      </c>
      <c r="C267" s="105">
        <v>115</v>
      </c>
      <c r="D267" s="13" t="s">
        <v>122</v>
      </c>
      <c r="E267" s="13" t="s">
        <v>117</v>
      </c>
      <c r="F267" s="13" t="s">
        <v>179</v>
      </c>
      <c r="G267" s="9">
        <f>48269.1+985.1</f>
        <v>49254.2</v>
      </c>
      <c r="H267" s="9">
        <v>0</v>
      </c>
      <c r="I267" s="9">
        <v>0</v>
      </c>
    </row>
    <row r="268" spans="1:9" ht="60" customHeight="1">
      <c r="A268" s="111" t="s">
        <v>549</v>
      </c>
      <c r="B268" s="113" t="s">
        <v>548</v>
      </c>
      <c r="C268" s="105"/>
      <c r="D268" s="13"/>
      <c r="E268" s="13"/>
      <c r="F268" s="13"/>
      <c r="G268" s="9">
        <f aca="true" t="shared" si="13" ref="G268:I269">G269</f>
        <v>12723.3</v>
      </c>
      <c r="H268" s="9">
        <f t="shared" si="13"/>
        <v>12723.3</v>
      </c>
      <c r="I268" s="9">
        <f t="shared" si="13"/>
        <v>12595.7</v>
      </c>
    </row>
    <row r="269" spans="1:9" ht="54" customHeight="1">
      <c r="A269" s="111" t="s">
        <v>538</v>
      </c>
      <c r="B269" s="113" t="s">
        <v>550</v>
      </c>
      <c r="C269" s="105"/>
      <c r="D269" s="13"/>
      <c r="E269" s="13"/>
      <c r="F269" s="13"/>
      <c r="G269" s="9">
        <f t="shared" si="13"/>
        <v>12723.3</v>
      </c>
      <c r="H269" s="9">
        <f t="shared" si="13"/>
        <v>12723.3</v>
      </c>
      <c r="I269" s="9">
        <f t="shared" si="13"/>
        <v>12595.7</v>
      </c>
    </row>
    <row r="270" spans="1:9" ht="18.75" customHeight="1">
      <c r="A270" s="111" t="s">
        <v>180</v>
      </c>
      <c r="B270" s="113" t="s">
        <v>550</v>
      </c>
      <c r="C270" s="105">
        <v>115</v>
      </c>
      <c r="D270" s="13" t="s">
        <v>122</v>
      </c>
      <c r="E270" s="13" t="s">
        <v>117</v>
      </c>
      <c r="F270" s="13" t="s">
        <v>179</v>
      </c>
      <c r="G270" s="9">
        <v>12723.3</v>
      </c>
      <c r="H270" s="9">
        <v>12723.3</v>
      </c>
      <c r="I270" s="9">
        <v>12595.7</v>
      </c>
    </row>
    <row r="271" spans="1:9" ht="36" customHeight="1">
      <c r="A271" s="111" t="s">
        <v>675</v>
      </c>
      <c r="B271" s="113" t="s">
        <v>676</v>
      </c>
      <c r="C271" s="105"/>
      <c r="D271" s="13"/>
      <c r="E271" s="13"/>
      <c r="F271" s="13"/>
      <c r="G271" s="9">
        <f aca="true" t="shared" si="14" ref="G271:I272">G272</f>
        <v>144.4</v>
      </c>
      <c r="H271" s="9">
        <f t="shared" si="14"/>
        <v>144.4</v>
      </c>
      <c r="I271" s="9">
        <f t="shared" si="14"/>
        <v>144.4</v>
      </c>
    </row>
    <row r="272" spans="1:9" ht="63" customHeight="1">
      <c r="A272" s="111" t="s">
        <v>678</v>
      </c>
      <c r="B272" s="113" t="s">
        <v>677</v>
      </c>
      <c r="C272" s="105"/>
      <c r="D272" s="13"/>
      <c r="E272" s="13"/>
      <c r="F272" s="13"/>
      <c r="G272" s="9">
        <f t="shared" si="14"/>
        <v>144.4</v>
      </c>
      <c r="H272" s="9">
        <f t="shared" si="14"/>
        <v>144.4</v>
      </c>
      <c r="I272" s="9">
        <f t="shared" si="14"/>
        <v>144.4</v>
      </c>
    </row>
    <row r="273" spans="1:9" ht="18.75" customHeight="1">
      <c r="A273" s="111" t="s">
        <v>180</v>
      </c>
      <c r="B273" s="113" t="s">
        <v>677</v>
      </c>
      <c r="C273" s="105">
        <v>115</v>
      </c>
      <c r="D273" s="13" t="s">
        <v>122</v>
      </c>
      <c r="E273" s="13" t="s">
        <v>117</v>
      </c>
      <c r="F273" s="13" t="s">
        <v>179</v>
      </c>
      <c r="G273" s="9">
        <f>142.9+1.5</f>
        <v>144.4</v>
      </c>
      <c r="H273" s="9">
        <f>142.9+1.5</f>
        <v>144.4</v>
      </c>
      <c r="I273" s="9">
        <f>142.9+1.5</f>
        <v>144.4</v>
      </c>
    </row>
    <row r="274" spans="1:9" ht="18.75">
      <c r="A274" s="144" t="s">
        <v>29</v>
      </c>
      <c r="B274" s="112" t="s">
        <v>74</v>
      </c>
      <c r="C274" s="13"/>
      <c r="D274" s="13"/>
      <c r="E274" s="13"/>
      <c r="F274" s="13"/>
      <c r="G274" s="9">
        <f>G275+G282</f>
        <v>56485.899999999994</v>
      </c>
      <c r="H274" s="9">
        <f>H275+H282</f>
        <v>57352.399999999994</v>
      </c>
      <c r="I274" s="9">
        <f>I275+I282</f>
        <v>56983.3</v>
      </c>
    </row>
    <row r="275" spans="1:9" ht="136.5" customHeight="1">
      <c r="A275" s="111" t="s">
        <v>462</v>
      </c>
      <c r="B275" s="112" t="s">
        <v>103</v>
      </c>
      <c r="C275" s="13"/>
      <c r="D275" s="13"/>
      <c r="E275" s="13"/>
      <c r="F275" s="13"/>
      <c r="G275" s="9">
        <f>G276+G280</f>
        <v>52569.2</v>
      </c>
      <c r="H275" s="9">
        <f>H276+H280</f>
        <v>53374.2</v>
      </c>
      <c r="I275" s="9">
        <f>I276+I280</f>
        <v>53066.600000000006</v>
      </c>
    </row>
    <row r="276" spans="1:9" ht="18.75">
      <c r="A276" s="111" t="s">
        <v>367</v>
      </c>
      <c r="B276" s="112" t="s">
        <v>368</v>
      </c>
      <c r="C276" s="13"/>
      <c r="D276" s="13"/>
      <c r="E276" s="13"/>
      <c r="F276" s="13"/>
      <c r="G276" s="9">
        <f>G279+G277+G278</f>
        <v>19621.1</v>
      </c>
      <c r="H276" s="9">
        <f>H279+H277+H278</f>
        <v>19769.100000000002</v>
      </c>
      <c r="I276" s="9">
        <f>I279+I277+I278</f>
        <v>19159.100000000002</v>
      </c>
    </row>
    <row r="277" spans="1:9" ht="22.5" customHeight="1">
      <c r="A277" s="111" t="s">
        <v>577</v>
      </c>
      <c r="B277" s="112" t="s">
        <v>368</v>
      </c>
      <c r="C277" s="13" t="s">
        <v>300</v>
      </c>
      <c r="D277" s="13" t="s">
        <v>122</v>
      </c>
      <c r="E277" s="13" t="s">
        <v>118</v>
      </c>
      <c r="F277" s="13" t="s">
        <v>144</v>
      </c>
      <c r="G277" s="9">
        <f>16128.6+25</f>
        <v>16153.6</v>
      </c>
      <c r="H277" s="9">
        <f>16773.7+25</f>
        <v>16798.7</v>
      </c>
      <c r="I277" s="9">
        <f>16773.7+25</f>
        <v>16798.7</v>
      </c>
    </row>
    <row r="278" spans="1:9" ht="37.5">
      <c r="A278" s="111" t="s">
        <v>87</v>
      </c>
      <c r="B278" s="112" t="s">
        <v>368</v>
      </c>
      <c r="C278" s="13" t="s">
        <v>300</v>
      </c>
      <c r="D278" s="13" t="s">
        <v>122</v>
      </c>
      <c r="E278" s="13" t="s">
        <v>118</v>
      </c>
      <c r="F278" s="13" t="s">
        <v>168</v>
      </c>
      <c r="G278" s="9">
        <v>3445</v>
      </c>
      <c r="H278" s="9">
        <v>2947.9</v>
      </c>
      <c r="I278" s="9">
        <v>2337.9</v>
      </c>
    </row>
    <row r="279" spans="1:9" ht="21" customHeight="1">
      <c r="A279" s="111" t="s">
        <v>166</v>
      </c>
      <c r="B279" s="112" t="s">
        <v>368</v>
      </c>
      <c r="C279" s="13" t="s">
        <v>300</v>
      </c>
      <c r="D279" s="13" t="s">
        <v>122</v>
      </c>
      <c r="E279" s="13" t="s">
        <v>118</v>
      </c>
      <c r="F279" s="13" t="s">
        <v>167</v>
      </c>
      <c r="G279" s="9">
        <v>22.5</v>
      </c>
      <c r="H279" s="9">
        <v>22.5</v>
      </c>
      <c r="I279" s="9">
        <v>22.5</v>
      </c>
    </row>
    <row r="280" spans="1:9" ht="56.25">
      <c r="A280" s="114" t="s">
        <v>685</v>
      </c>
      <c r="B280" s="112" t="s">
        <v>421</v>
      </c>
      <c r="C280" s="13"/>
      <c r="D280" s="13"/>
      <c r="E280" s="13"/>
      <c r="F280" s="13"/>
      <c r="G280" s="9">
        <f>G281</f>
        <v>32948.1</v>
      </c>
      <c r="H280" s="9">
        <f>H281</f>
        <v>33605.1</v>
      </c>
      <c r="I280" s="9">
        <f>I281</f>
        <v>33907.5</v>
      </c>
    </row>
    <row r="281" spans="1:9" ht="18.75">
      <c r="A281" s="111" t="s">
        <v>577</v>
      </c>
      <c r="B281" s="112" t="s">
        <v>421</v>
      </c>
      <c r="C281" s="13" t="s">
        <v>300</v>
      </c>
      <c r="D281" s="13" t="s">
        <v>122</v>
      </c>
      <c r="E281" s="13" t="s">
        <v>118</v>
      </c>
      <c r="F281" s="13" t="s">
        <v>144</v>
      </c>
      <c r="G281" s="9">
        <v>32948.1</v>
      </c>
      <c r="H281" s="9">
        <v>33605.1</v>
      </c>
      <c r="I281" s="9">
        <v>33907.5</v>
      </c>
    </row>
    <row r="282" spans="1:9" ht="56.25">
      <c r="A282" s="111" t="s">
        <v>315</v>
      </c>
      <c r="B282" s="112" t="s">
        <v>104</v>
      </c>
      <c r="C282" s="13"/>
      <c r="D282" s="13"/>
      <c r="E282" s="13"/>
      <c r="F282" s="13"/>
      <c r="G282" s="9">
        <f>G283+G287</f>
        <v>3916.7</v>
      </c>
      <c r="H282" s="9">
        <f>H283+H287</f>
        <v>3978.2</v>
      </c>
      <c r="I282" s="9">
        <f>I283+I287</f>
        <v>3916.7</v>
      </c>
    </row>
    <row r="283" spans="1:9" ht="39.75" customHeight="1">
      <c r="A283" s="111" t="s">
        <v>178</v>
      </c>
      <c r="B283" s="112" t="s">
        <v>105</v>
      </c>
      <c r="C283" s="13"/>
      <c r="D283" s="13"/>
      <c r="E283" s="13"/>
      <c r="F283" s="13"/>
      <c r="G283" s="9">
        <f>G284+G285+G286</f>
        <v>2903.5</v>
      </c>
      <c r="H283" s="9">
        <f>H284+H285+H286</f>
        <v>2981.9</v>
      </c>
      <c r="I283" s="9">
        <f>I284+I285+I286</f>
        <v>2920.4</v>
      </c>
    </row>
    <row r="284" spans="1:9" ht="37.5">
      <c r="A284" s="111" t="s">
        <v>164</v>
      </c>
      <c r="B284" s="112" t="s">
        <v>105</v>
      </c>
      <c r="C284" s="13" t="s">
        <v>318</v>
      </c>
      <c r="D284" s="13" t="s">
        <v>122</v>
      </c>
      <c r="E284" s="13" t="s">
        <v>118</v>
      </c>
      <c r="F284" s="13" t="s">
        <v>165</v>
      </c>
      <c r="G284" s="9">
        <f>2302.9+20</f>
        <v>2322.9</v>
      </c>
      <c r="H284" s="9">
        <f>2319.8+20</f>
        <v>2339.8</v>
      </c>
      <c r="I284" s="9">
        <f>2319.8+20</f>
        <v>2339.8</v>
      </c>
    </row>
    <row r="285" spans="1:9" ht="37.5">
      <c r="A285" s="111" t="s">
        <v>87</v>
      </c>
      <c r="B285" s="112" t="s">
        <v>105</v>
      </c>
      <c r="C285" s="13" t="s">
        <v>318</v>
      </c>
      <c r="D285" s="13" t="s">
        <v>122</v>
      </c>
      <c r="E285" s="13" t="s">
        <v>118</v>
      </c>
      <c r="F285" s="13" t="s">
        <v>168</v>
      </c>
      <c r="G285" s="9">
        <v>570</v>
      </c>
      <c r="H285" s="9">
        <v>631.5</v>
      </c>
      <c r="I285" s="9">
        <v>570</v>
      </c>
    </row>
    <row r="286" spans="1:9" ht="18.75">
      <c r="A286" s="111" t="s">
        <v>166</v>
      </c>
      <c r="B286" s="112" t="s">
        <v>105</v>
      </c>
      <c r="C286" s="13" t="s">
        <v>318</v>
      </c>
      <c r="D286" s="13" t="s">
        <v>122</v>
      </c>
      <c r="E286" s="13" t="s">
        <v>118</v>
      </c>
      <c r="F286" s="13" t="s">
        <v>167</v>
      </c>
      <c r="G286" s="9">
        <v>10.6</v>
      </c>
      <c r="H286" s="9">
        <v>10.6</v>
      </c>
      <c r="I286" s="9">
        <v>10.6</v>
      </c>
    </row>
    <row r="287" spans="1:9" ht="56.25">
      <c r="A287" s="114" t="s">
        <v>685</v>
      </c>
      <c r="B287" s="112" t="s">
        <v>429</v>
      </c>
      <c r="C287" s="13"/>
      <c r="D287" s="13"/>
      <c r="E287" s="13"/>
      <c r="F287" s="13"/>
      <c r="G287" s="9">
        <f>G288</f>
        <v>1013.2</v>
      </c>
      <c r="H287" s="9">
        <f>H288</f>
        <v>996.3</v>
      </c>
      <c r="I287" s="9">
        <f>I288</f>
        <v>996.3</v>
      </c>
    </row>
    <row r="288" spans="1:9" ht="37.5">
      <c r="A288" s="111" t="s">
        <v>164</v>
      </c>
      <c r="B288" s="112" t="s">
        <v>429</v>
      </c>
      <c r="C288" s="13" t="s">
        <v>318</v>
      </c>
      <c r="D288" s="13" t="s">
        <v>122</v>
      </c>
      <c r="E288" s="13" t="s">
        <v>118</v>
      </c>
      <c r="F288" s="13" t="s">
        <v>165</v>
      </c>
      <c r="G288" s="9">
        <v>1013.2</v>
      </c>
      <c r="H288" s="9">
        <v>996.3</v>
      </c>
      <c r="I288" s="9">
        <v>996.3</v>
      </c>
    </row>
    <row r="289" spans="1:9" ht="56.25">
      <c r="A289" s="87" t="s">
        <v>489</v>
      </c>
      <c r="B289" s="89" t="s">
        <v>231</v>
      </c>
      <c r="C289" s="103"/>
      <c r="D289" s="10"/>
      <c r="E289" s="10"/>
      <c r="F289" s="10"/>
      <c r="G289" s="11">
        <f>G290+G316+G321+G329</f>
        <v>2718.2</v>
      </c>
      <c r="H289" s="11">
        <f>H290+H316+H321+H329</f>
        <v>2072.8999999999996</v>
      </c>
      <c r="I289" s="11">
        <f>I290+I316+I321+I329</f>
        <v>2072.8999999999996</v>
      </c>
    </row>
    <row r="290" spans="1:9" ht="36.75" customHeight="1">
      <c r="A290" s="111" t="s">
        <v>185</v>
      </c>
      <c r="B290" s="113" t="s">
        <v>61</v>
      </c>
      <c r="C290" s="105"/>
      <c r="D290" s="13"/>
      <c r="E290" s="13"/>
      <c r="F290" s="13"/>
      <c r="G290" s="9">
        <f>G298+G302+G307+G291+G310+G313</f>
        <v>2336.5</v>
      </c>
      <c r="H290" s="9">
        <f>H298+H302+H307+H291+H310+H313</f>
        <v>1691.1999999999998</v>
      </c>
      <c r="I290" s="9">
        <f>I298+I302+I307+I291+I310+I313</f>
        <v>1691.1999999999998</v>
      </c>
    </row>
    <row r="291" spans="1:9" ht="60" customHeight="1">
      <c r="A291" s="111" t="s">
        <v>379</v>
      </c>
      <c r="B291" s="113" t="s">
        <v>378</v>
      </c>
      <c r="C291" s="105"/>
      <c r="D291" s="13"/>
      <c r="E291" s="13"/>
      <c r="F291" s="13"/>
      <c r="G291" s="9">
        <f>G295+G292</f>
        <v>1344.8</v>
      </c>
      <c r="H291" s="9">
        <f>H295+H292</f>
        <v>1344.8</v>
      </c>
      <c r="I291" s="9">
        <f>I295+I292</f>
        <v>1344.8</v>
      </c>
    </row>
    <row r="292" spans="1:9" ht="37.5">
      <c r="A292" s="129" t="s">
        <v>314</v>
      </c>
      <c r="B292" s="112" t="s">
        <v>542</v>
      </c>
      <c r="C292" s="105"/>
      <c r="D292" s="13"/>
      <c r="E292" s="13"/>
      <c r="F292" s="13"/>
      <c r="G292" s="9">
        <f>G293+G294</f>
        <v>18</v>
      </c>
      <c r="H292" s="9">
        <f>H293+H294</f>
        <v>18</v>
      </c>
      <c r="I292" s="9">
        <f>I293+I294</f>
        <v>18</v>
      </c>
    </row>
    <row r="293" spans="1:9" ht="37.5">
      <c r="A293" s="111" t="s">
        <v>87</v>
      </c>
      <c r="B293" s="112" t="s">
        <v>542</v>
      </c>
      <c r="C293" s="105">
        <v>114</v>
      </c>
      <c r="D293" s="13" t="s">
        <v>126</v>
      </c>
      <c r="E293" s="13" t="s">
        <v>114</v>
      </c>
      <c r="F293" s="13" t="s">
        <v>168</v>
      </c>
      <c r="G293" s="9">
        <v>13</v>
      </c>
      <c r="H293" s="9">
        <v>13</v>
      </c>
      <c r="I293" s="9">
        <v>13</v>
      </c>
    </row>
    <row r="294" spans="1:9" ht="18.75">
      <c r="A294" s="91" t="s">
        <v>180</v>
      </c>
      <c r="B294" s="112" t="s">
        <v>542</v>
      </c>
      <c r="C294" s="105">
        <v>115</v>
      </c>
      <c r="D294" s="13" t="s">
        <v>122</v>
      </c>
      <c r="E294" s="13" t="s">
        <v>118</v>
      </c>
      <c r="F294" s="13" t="s">
        <v>179</v>
      </c>
      <c r="G294" s="9">
        <v>5</v>
      </c>
      <c r="H294" s="9">
        <v>5</v>
      </c>
      <c r="I294" s="9">
        <v>5</v>
      </c>
    </row>
    <row r="295" spans="1:9" ht="115.5" customHeight="1">
      <c r="A295" s="111" t="s">
        <v>405</v>
      </c>
      <c r="B295" s="113" t="s">
        <v>406</v>
      </c>
      <c r="C295" s="105"/>
      <c r="D295" s="13"/>
      <c r="E295" s="13"/>
      <c r="F295" s="13"/>
      <c r="G295" s="9">
        <f>G296+G297</f>
        <v>1326.8</v>
      </c>
      <c r="H295" s="9">
        <f>H296+H297</f>
        <v>1326.8</v>
      </c>
      <c r="I295" s="9">
        <f>I296+I297</f>
        <v>1326.8</v>
      </c>
    </row>
    <row r="296" spans="1:9" ht="37.5">
      <c r="A296" s="111" t="s">
        <v>164</v>
      </c>
      <c r="B296" s="113" t="s">
        <v>406</v>
      </c>
      <c r="C296" s="105">
        <v>546</v>
      </c>
      <c r="D296" s="13" t="s">
        <v>113</v>
      </c>
      <c r="E296" s="13" t="s">
        <v>114</v>
      </c>
      <c r="F296" s="13" t="s">
        <v>165</v>
      </c>
      <c r="G296" s="9">
        <v>953.8</v>
      </c>
      <c r="H296" s="9">
        <v>953.8</v>
      </c>
      <c r="I296" s="9">
        <v>953.8</v>
      </c>
    </row>
    <row r="297" spans="1:9" ht="37.5">
      <c r="A297" s="111" t="s">
        <v>87</v>
      </c>
      <c r="B297" s="113" t="s">
        <v>406</v>
      </c>
      <c r="C297" s="105">
        <v>546</v>
      </c>
      <c r="D297" s="13" t="s">
        <v>113</v>
      </c>
      <c r="E297" s="13" t="s">
        <v>114</v>
      </c>
      <c r="F297" s="13" t="s">
        <v>168</v>
      </c>
      <c r="G297" s="9">
        <v>373</v>
      </c>
      <c r="H297" s="9">
        <v>373</v>
      </c>
      <c r="I297" s="9">
        <v>373</v>
      </c>
    </row>
    <row r="298" spans="1:9" ht="37.5">
      <c r="A298" s="111" t="s">
        <v>509</v>
      </c>
      <c r="B298" s="113" t="s">
        <v>490</v>
      </c>
      <c r="C298" s="105"/>
      <c r="D298" s="13"/>
      <c r="E298" s="13"/>
      <c r="F298" s="13"/>
      <c r="G298" s="9">
        <f>G299</f>
        <v>46.2</v>
      </c>
      <c r="H298" s="9">
        <f>H299</f>
        <v>46.2</v>
      </c>
      <c r="I298" s="9">
        <f>I299</f>
        <v>46.2</v>
      </c>
    </row>
    <row r="299" spans="1:9" ht="37.5">
      <c r="A299" s="111" t="s">
        <v>314</v>
      </c>
      <c r="B299" s="113" t="s">
        <v>491</v>
      </c>
      <c r="C299" s="105"/>
      <c r="D299" s="13"/>
      <c r="E299" s="13"/>
      <c r="F299" s="13"/>
      <c r="G299" s="9">
        <f>G300+G301</f>
        <v>46.2</v>
      </c>
      <c r="H299" s="9">
        <f>H300+H301</f>
        <v>46.2</v>
      </c>
      <c r="I299" s="9">
        <f>I300+I301</f>
        <v>46.2</v>
      </c>
    </row>
    <row r="300" spans="1:9" ht="37.5">
      <c r="A300" s="111" t="s">
        <v>87</v>
      </c>
      <c r="B300" s="113" t="s">
        <v>491</v>
      </c>
      <c r="C300" s="105">
        <v>546</v>
      </c>
      <c r="D300" s="13" t="s">
        <v>116</v>
      </c>
      <c r="E300" s="13" t="s">
        <v>138</v>
      </c>
      <c r="F300" s="13" t="s">
        <v>168</v>
      </c>
      <c r="G300" s="9">
        <v>43.2</v>
      </c>
      <c r="H300" s="9">
        <v>43.2</v>
      </c>
      <c r="I300" s="9">
        <v>43.2</v>
      </c>
    </row>
    <row r="301" spans="1:9" ht="18.75">
      <c r="A301" s="111" t="s">
        <v>174</v>
      </c>
      <c r="B301" s="113" t="s">
        <v>491</v>
      </c>
      <c r="C301" s="105">
        <v>546</v>
      </c>
      <c r="D301" s="13" t="s">
        <v>116</v>
      </c>
      <c r="E301" s="13" t="s">
        <v>138</v>
      </c>
      <c r="F301" s="13" t="s">
        <v>170</v>
      </c>
      <c r="G301" s="9">
        <v>3</v>
      </c>
      <c r="H301" s="9">
        <v>3</v>
      </c>
      <c r="I301" s="9">
        <v>3</v>
      </c>
    </row>
    <row r="302" spans="1:9" ht="54.75" customHeight="1">
      <c r="A302" s="111" t="s">
        <v>73</v>
      </c>
      <c r="B302" s="113" t="s">
        <v>98</v>
      </c>
      <c r="C302" s="105"/>
      <c r="D302" s="13"/>
      <c r="E302" s="13"/>
      <c r="F302" s="13"/>
      <c r="G302" s="9">
        <f>G305+G303</f>
        <v>927.5</v>
      </c>
      <c r="H302" s="9">
        <f>H305+H303</f>
        <v>282.2</v>
      </c>
      <c r="I302" s="9">
        <f>I305+I303</f>
        <v>282.2</v>
      </c>
    </row>
    <row r="303" spans="1:9" ht="54.75" customHeight="1">
      <c r="A303" s="158" t="s">
        <v>314</v>
      </c>
      <c r="B303" s="113" t="s">
        <v>622</v>
      </c>
      <c r="C303" s="105"/>
      <c r="D303" s="13"/>
      <c r="E303" s="13"/>
      <c r="F303" s="13"/>
      <c r="G303" s="9">
        <f>G304</f>
        <v>50</v>
      </c>
      <c r="H303" s="9">
        <f>H304</f>
        <v>50</v>
      </c>
      <c r="I303" s="9">
        <f>I304</f>
        <v>50</v>
      </c>
    </row>
    <row r="304" spans="1:9" ht="54.75" customHeight="1">
      <c r="A304" s="111" t="s">
        <v>87</v>
      </c>
      <c r="B304" s="113" t="s">
        <v>622</v>
      </c>
      <c r="C304" s="105">
        <v>546</v>
      </c>
      <c r="D304" s="13" t="s">
        <v>116</v>
      </c>
      <c r="E304" s="13" t="s">
        <v>138</v>
      </c>
      <c r="F304" s="13" t="s">
        <v>168</v>
      </c>
      <c r="G304" s="9">
        <v>50</v>
      </c>
      <c r="H304" s="9">
        <v>50</v>
      </c>
      <c r="I304" s="9">
        <v>50</v>
      </c>
    </row>
    <row r="305" spans="1:9" ht="37.5">
      <c r="A305" s="111" t="s">
        <v>286</v>
      </c>
      <c r="B305" s="113" t="s">
        <v>492</v>
      </c>
      <c r="C305" s="105"/>
      <c r="D305" s="13"/>
      <c r="E305" s="13"/>
      <c r="F305" s="108"/>
      <c r="G305" s="9">
        <f>G306</f>
        <v>877.5</v>
      </c>
      <c r="H305" s="9">
        <f>H306</f>
        <v>232.2</v>
      </c>
      <c r="I305" s="9">
        <f>I306</f>
        <v>232.2</v>
      </c>
    </row>
    <row r="306" spans="1:9" ht="37.5">
      <c r="A306" s="111" t="s">
        <v>87</v>
      </c>
      <c r="B306" s="113" t="s">
        <v>492</v>
      </c>
      <c r="C306" s="105">
        <v>546</v>
      </c>
      <c r="D306" s="13" t="s">
        <v>116</v>
      </c>
      <c r="E306" s="13" t="s">
        <v>138</v>
      </c>
      <c r="F306" s="13" t="s">
        <v>168</v>
      </c>
      <c r="G306" s="9">
        <f>833.6+43.9</f>
        <v>877.5</v>
      </c>
      <c r="H306" s="9">
        <f>11.6+220.6</f>
        <v>232.2</v>
      </c>
      <c r="I306" s="9">
        <f>11.6+220.6</f>
        <v>232.2</v>
      </c>
    </row>
    <row r="307" spans="1:9" ht="37.5">
      <c r="A307" s="111" t="s">
        <v>75</v>
      </c>
      <c r="B307" s="113" t="s">
        <v>62</v>
      </c>
      <c r="C307" s="105"/>
      <c r="D307" s="13"/>
      <c r="E307" s="13"/>
      <c r="F307" s="13"/>
      <c r="G307" s="9">
        <f aca="true" t="shared" si="15" ref="G307:I308">G308</f>
        <v>10</v>
      </c>
      <c r="H307" s="9">
        <f t="shared" si="15"/>
        <v>10</v>
      </c>
      <c r="I307" s="9">
        <f t="shared" si="15"/>
        <v>10</v>
      </c>
    </row>
    <row r="308" spans="1:9" ht="38.25" customHeight="1">
      <c r="A308" s="111" t="s">
        <v>314</v>
      </c>
      <c r="B308" s="113" t="s">
        <v>493</v>
      </c>
      <c r="C308" s="105"/>
      <c r="D308" s="13"/>
      <c r="E308" s="13"/>
      <c r="F308" s="13"/>
      <c r="G308" s="9">
        <f t="shared" si="15"/>
        <v>10</v>
      </c>
      <c r="H308" s="9">
        <f t="shared" si="15"/>
        <v>10</v>
      </c>
      <c r="I308" s="9">
        <f t="shared" si="15"/>
        <v>10</v>
      </c>
    </row>
    <row r="309" spans="1:9" ht="18.75">
      <c r="A309" s="111" t="s">
        <v>174</v>
      </c>
      <c r="B309" s="113" t="s">
        <v>493</v>
      </c>
      <c r="C309" s="105">
        <v>546</v>
      </c>
      <c r="D309" s="13" t="s">
        <v>116</v>
      </c>
      <c r="E309" s="13" t="s">
        <v>138</v>
      </c>
      <c r="F309" s="13" t="s">
        <v>170</v>
      </c>
      <c r="G309" s="9">
        <v>10</v>
      </c>
      <c r="H309" s="9">
        <v>10</v>
      </c>
      <c r="I309" s="9">
        <v>10</v>
      </c>
    </row>
    <row r="310" spans="1:9" ht="37.5">
      <c r="A310" s="111" t="s">
        <v>495</v>
      </c>
      <c r="B310" s="113" t="s">
        <v>494</v>
      </c>
      <c r="C310" s="105"/>
      <c r="D310" s="13"/>
      <c r="E310" s="13"/>
      <c r="F310" s="13"/>
      <c r="G310" s="9">
        <f aca="true" t="shared" si="16" ref="G310:I311">G311</f>
        <v>4</v>
      </c>
      <c r="H310" s="9">
        <f t="shared" si="16"/>
        <v>4</v>
      </c>
      <c r="I310" s="9">
        <f t="shared" si="16"/>
        <v>4</v>
      </c>
    </row>
    <row r="311" spans="1:9" ht="37.5">
      <c r="A311" s="111" t="s">
        <v>314</v>
      </c>
      <c r="B311" s="113" t="s">
        <v>496</v>
      </c>
      <c r="C311" s="105"/>
      <c r="D311" s="13"/>
      <c r="E311" s="13"/>
      <c r="F311" s="13"/>
      <c r="G311" s="9">
        <f t="shared" si="16"/>
        <v>4</v>
      </c>
      <c r="H311" s="9">
        <f t="shared" si="16"/>
        <v>4</v>
      </c>
      <c r="I311" s="9">
        <f t="shared" si="16"/>
        <v>4</v>
      </c>
    </row>
    <row r="312" spans="1:9" ht="37.5">
      <c r="A312" s="111" t="s">
        <v>87</v>
      </c>
      <c r="B312" s="113" t="s">
        <v>496</v>
      </c>
      <c r="C312" s="105">
        <v>546</v>
      </c>
      <c r="D312" s="13" t="s">
        <v>116</v>
      </c>
      <c r="E312" s="13" t="s">
        <v>138</v>
      </c>
      <c r="F312" s="13" t="s">
        <v>168</v>
      </c>
      <c r="G312" s="9">
        <v>4</v>
      </c>
      <c r="H312" s="9">
        <v>4</v>
      </c>
      <c r="I312" s="9">
        <v>4</v>
      </c>
    </row>
    <row r="313" spans="1:9" ht="93.75">
      <c r="A313" s="111" t="s">
        <v>544</v>
      </c>
      <c r="B313" s="137" t="s">
        <v>540</v>
      </c>
      <c r="C313" s="105"/>
      <c r="D313" s="13"/>
      <c r="E313" s="13"/>
      <c r="F313" s="13"/>
      <c r="G313" s="9">
        <f aca="true" t="shared" si="17" ref="G313:I314">G314</f>
        <v>4</v>
      </c>
      <c r="H313" s="9">
        <f t="shared" si="17"/>
        <v>4</v>
      </c>
      <c r="I313" s="9">
        <f t="shared" si="17"/>
        <v>4</v>
      </c>
    </row>
    <row r="314" spans="1:9" ht="37.5">
      <c r="A314" s="111" t="s">
        <v>314</v>
      </c>
      <c r="B314" s="113" t="s">
        <v>541</v>
      </c>
      <c r="C314" s="105"/>
      <c r="D314" s="13"/>
      <c r="E314" s="13"/>
      <c r="F314" s="13"/>
      <c r="G314" s="9">
        <f t="shared" si="17"/>
        <v>4</v>
      </c>
      <c r="H314" s="9">
        <f t="shared" si="17"/>
        <v>4</v>
      </c>
      <c r="I314" s="9">
        <f t="shared" si="17"/>
        <v>4</v>
      </c>
    </row>
    <row r="315" spans="1:9" ht="18.75">
      <c r="A315" s="111" t="s">
        <v>166</v>
      </c>
      <c r="B315" s="113" t="s">
        <v>541</v>
      </c>
      <c r="C315" s="105">
        <v>546</v>
      </c>
      <c r="D315" s="13" t="s">
        <v>116</v>
      </c>
      <c r="E315" s="13" t="s">
        <v>138</v>
      </c>
      <c r="F315" s="13" t="s">
        <v>167</v>
      </c>
      <c r="G315" s="9">
        <v>4</v>
      </c>
      <c r="H315" s="9">
        <v>4</v>
      </c>
      <c r="I315" s="9">
        <v>4</v>
      </c>
    </row>
    <row r="316" spans="1:9" ht="37.5">
      <c r="A316" s="111" t="s">
        <v>385</v>
      </c>
      <c r="B316" s="113" t="s">
        <v>63</v>
      </c>
      <c r="C316" s="105"/>
      <c r="D316" s="13"/>
      <c r="E316" s="13"/>
      <c r="F316" s="13"/>
      <c r="G316" s="9">
        <f aca="true" t="shared" si="18" ref="G316:I317">G317</f>
        <v>7</v>
      </c>
      <c r="H316" s="9">
        <f t="shared" si="18"/>
        <v>7</v>
      </c>
      <c r="I316" s="9">
        <f t="shared" si="18"/>
        <v>7</v>
      </c>
    </row>
    <row r="317" spans="1:9" ht="77.25" customHeight="1">
      <c r="A317" s="111" t="s">
        <v>64</v>
      </c>
      <c r="B317" s="113" t="s">
        <v>497</v>
      </c>
      <c r="C317" s="105"/>
      <c r="D317" s="13"/>
      <c r="E317" s="13"/>
      <c r="F317" s="13"/>
      <c r="G317" s="9">
        <f t="shared" si="18"/>
        <v>7</v>
      </c>
      <c r="H317" s="9">
        <f t="shared" si="18"/>
        <v>7</v>
      </c>
      <c r="I317" s="9">
        <f t="shared" si="18"/>
        <v>7</v>
      </c>
    </row>
    <row r="318" spans="1:9" ht="37.5">
      <c r="A318" s="111" t="s">
        <v>201</v>
      </c>
      <c r="B318" s="113" t="s">
        <v>498</v>
      </c>
      <c r="C318" s="105"/>
      <c r="D318" s="13"/>
      <c r="E318" s="13"/>
      <c r="F318" s="13"/>
      <c r="G318" s="9">
        <f>G320+G319</f>
        <v>7</v>
      </c>
      <c r="H318" s="9">
        <f>H320+H319</f>
        <v>7</v>
      </c>
      <c r="I318" s="9">
        <f>I320+I319</f>
        <v>7</v>
      </c>
    </row>
    <row r="319" spans="1:9" ht="18.75">
      <c r="A319" s="111" t="s">
        <v>180</v>
      </c>
      <c r="B319" s="113" t="s">
        <v>498</v>
      </c>
      <c r="C319" s="105">
        <v>115</v>
      </c>
      <c r="D319" s="13" t="s">
        <v>122</v>
      </c>
      <c r="E319" s="13" t="s">
        <v>118</v>
      </c>
      <c r="F319" s="13" t="s">
        <v>179</v>
      </c>
      <c r="G319" s="9">
        <v>4.5</v>
      </c>
      <c r="H319" s="9">
        <v>4.5</v>
      </c>
      <c r="I319" s="9">
        <v>4.5</v>
      </c>
    </row>
    <row r="320" spans="1:9" ht="37.5">
      <c r="A320" s="111" t="s">
        <v>87</v>
      </c>
      <c r="B320" s="113" t="s">
        <v>498</v>
      </c>
      <c r="C320" s="105">
        <v>546</v>
      </c>
      <c r="D320" s="13" t="s">
        <v>113</v>
      </c>
      <c r="E320" s="13" t="s">
        <v>148</v>
      </c>
      <c r="F320" s="13" t="s">
        <v>168</v>
      </c>
      <c r="G320" s="9">
        <v>2.5</v>
      </c>
      <c r="H320" s="9">
        <v>2.5</v>
      </c>
      <c r="I320" s="9">
        <v>2.5</v>
      </c>
    </row>
    <row r="321" spans="1:9" ht="75" customHeight="1">
      <c r="A321" s="111" t="s">
        <v>339</v>
      </c>
      <c r="B321" s="112" t="s">
        <v>65</v>
      </c>
      <c r="C321" s="13"/>
      <c r="D321" s="13"/>
      <c r="E321" s="13"/>
      <c r="F321" s="13"/>
      <c r="G321" s="9">
        <f>G325+G322</f>
        <v>20</v>
      </c>
      <c r="H321" s="9">
        <f>H325+H322</f>
        <v>20</v>
      </c>
      <c r="I321" s="9">
        <f>I325+I322</f>
        <v>20</v>
      </c>
    </row>
    <row r="322" spans="1:9" ht="63" customHeight="1">
      <c r="A322" s="111" t="s">
        <v>313</v>
      </c>
      <c r="B322" s="112" t="s">
        <v>311</v>
      </c>
      <c r="C322" s="13"/>
      <c r="D322" s="13"/>
      <c r="E322" s="13"/>
      <c r="F322" s="13"/>
      <c r="G322" s="9">
        <f aca="true" t="shared" si="19" ref="G322:I323">G323</f>
        <v>5</v>
      </c>
      <c r="H322" s="9">
        <f t="shared" si="19"/>
        <v>5</v>
      </c>
      <c r="I322" s="9">
        <f t="shared" si="19"/>
        <v>5</v>
      </c>
    </row>
    <row r="323" spans="1:9" ht="37.5">
      <c r="A323" s="111" t="s">
        <v>97</v>
      </c>
      <c r="B323" s="112" t="s">
        <v>312</v>
      </c>
      <c r="C323" s="13"/>
      <c r="D323" s="13"/>
      <c r="E323" s="13"/>
      <c r="F323" s="13"/>
      <c r="G323" s="9">
        <f t="shared" si="19"/>
        <v>5</v>
      </c>
      <c r="H323" s="9">
        <f t="shared" si="19"/>
        <v>5</v>
      </c>
      <c r="I323" s="9">
        <f t="shared" si="19"/>
        <v>5</v>
      </c>
    </row>
    <row r="324" spans="1:9" ht="18.75">
      <c r="A324" s="111" t="s">
        <v>180</v>
      </c>
      <c r="B324" s="112" t="s">
        <v>312</v>
      </c>
      <c r="C324" s="13" t="s">
        <v>318</v>
      </c>
      <c r="D324" s="13" t="s">
        <v>122</v>
      </c>
      <c r="E324" s="13" t="s">
        <v>118</v>
      </c>
      <c r="F324" s="13" t="s">
        <v>179</v>
      </c>
      <c r="G324" s="9">
        <v>5</v>
      </c>
      <c r="H324" s="9">
        <v>5</v>
      </c>
      <c r="I324" s="9">
        <v>5</v>
      </c>
    </row>
    <row r="325" spans="1:9" ht="59.25" customHeight="1">
      <c r="A325" s="111" t="s">
        <v>571</v>
      </c>
      <c r="B325" s="112" t="s">
        <v>488</v>
      </c>
      <c r="C325" s="13"/>
      <c r="D325" s="13"/>
      <c r="E325" s="13"/>
      <c r="F325" s="13"/>
      <c r="G325" s="9">
        <f>G326</f>
        <v>15</v>
      </c>
      <c r="H325" s="9">
        <f>H326</f>
        <v>15</v>
      </c>
      <c r="I325" s="9">
        <f>I326</f>
        <v>15</v>
      </c>
    </row>
    <row r="326" spans="1:9" ht="37.5">
      <c r="A326" s="111" t="s">
        <v>25</v>
      </c>
      <c r="B326" s="112" t="s">
        <v>487</v>
      </c>
      <c r="C326" s="13"/>
      <c r="D326" s="13"/>
      <c r="E326" s="13"/>
      <c r="F326" s="13"/>
      <c r="G326" s="9">
        <f>G327+G328</f>
        <v>15</v>
      </c>
      <c r="H326" s="9">
        <f>H327+H328</f>
        <v>15</v>
      </c>
      <c r="I326" s="9">
        <f>I327+I328</f>
        <v>15</v>
      </c>
    </row>
    <row r="327" spans="1:9" ht="37.5">
      <c r="A327" s="111" t="s">
        <v>87</v>
      </c>
      <c r="B327" s="112" t="s">
        <v>487</v>
      </c>
      <c r="C327" s="13" t="s">
        <v>317</v>
      </c>
      <c r="D327" s="13" t="s">
        <v>126</v>
      </c>
      <c r="E327" s="13" t="s">
        <v>114</v>
      </c>
      <c r="F327" s="13" t="s">
        <v>168</v>
      </c>
      <c r="G327" s="9">
        <v>7</v>
      </c>
      <c r="H327" s="9">
        <v>7</v>
      </c>
      <c r="I327" s="9">
        <v>7</v>
      </c>
    </row>
    <row r="328" spans="1:9" ht="18.75">
      <c r="A328" s="111" t="s">
        <v>180</v>
      </c>
      <c r="B328" s="112" t="s">
        <v>487</v>
      </c>
      <c r="C328" s="13" t="s">
        <v>318</v>
      </c>
      <c r="D328" s="13" t="s">
        <v>122</v>
      </c>
      <c r="E328" s="13" t="s">
        <v>118</v>
      </c>
      <c r="F328" s="13" t="s">
        <v>179</v>
      </c>
      <c r="G328" s="9">
        <v>8</v>
      </c>
      <c r="H328" s="9">
        <v>8</v>
      </c>
      <c r="I328" s="9">
        <v>8</v>
      </c>
    </row>
    <row r="329" spans="1:9" ht="37.5">
      <c r="A329" s="111" t="s">
        <v>657</v>
      </c>
      <c r="B329" s="112" t="s">
        <v>653</v>
      </c>
      <c r="C329" s="13"/>
      <c r="D329" s="13"/>
      <c r="E329" s="13"/>
      <c r="F329" s="13"/>
      <c r="G329" s="9">
        <f>G330</f>
        <v>354.7</v>
      </c>
      <c r="H329" s="9">
        <f>H330</f>
        <v>354.7</v>
      </c>
      <c r="I329" s="9">
        <f>I330</f>
        <v>354.7</v>
      </c>
    </row>
    <row r="330" spans="1:9" ht="75">
      <c r="A330" s="111" t="s">
        <v>658</v>
      </c>
      <c r="B330" s="112" t="s">
        <v>654</v>
      </c>
      <c r="C330" s="13"/>
      <c r="D330" s="13"/>
      <c r="E330" s="13"/>
      <c r="F330" s="13"/>
      <c r="G330" s="9">
        <f>G331+G334</f>
        <v>354.7</v>
      </c>
      <c r="H330" s="9">
        <f>H331+H334</f>
        <v>354.7</v>
      </c>
      <c r="I330" s="9">
        <f>I331+I334</f>
        <v>354.7</v>
      </c>
    </row>
    <row r="331" spans="1:9" ht="112.5">
      <c r="A331" s="111" t="s">
        <v>568</v>
      </c>
      <c r="B331" s="113" t="s">
        <v>656</v>
      </c>
      <c r="C331" s="13"/>
      <c r="D331" s="13"/>
      <c r="E331" s="13"/>
      <c r="F331" s="13"/>
      <c r="G331" s="9">
        <f>G332+G333</f>
        <v>300</v>
      </c>
      <c r="H331" s="9">
        <f>H332+H333</f>
        <v>300</v>
      </c>
      <c r="I331" s="9">
        <f>I332+I333</f>
        <v>300</v>
      </c>
    </row>
    <row r="332" spans="1:9" ht="37.5">
      <c r="A332" s="111" t="s">
        <v>87</v>
      </c>
      <c r="B332" s="113" t="s">
        <v>656</v>
      </c>
      <c r="C332" s="13" t="s">
        <v>300</v>
      </c>
      <c r="D332" s="13" t="s">
        <v>116</v>
      </c>
      <c r="E332" s="13" t="s">
        <v>118</v>
      </c>
      <c r="F332" s="13" t="s">
        <v>168</v>
      </c>
      <c r="G332" s="9">
        <v>150</v>
      </c>
      <c r="H332" s="9">
        <v>150</v>
      </c>
      <c r="I332" s="9">
        <v>150</v>
      </c>
    </row>
    <row r="333" spans="1:9" ht="37.5">
      <c r="A333" s="111" t="s">
        <v>87</v>
      </c>
      <c r="B333" s="113" t="s">
        <v>656</v>
      </c>
      <c r="C333" s="13" t="s">
        <v>300</v>
      </c>
      <c r="D333" s="13" t="s">
        <v>116</v>
      </c>
      <c r="E333" s="13" t="s">
        <v>119</v>
      </c>
      <c r="F333" s="13" t="s">
        <v>168</v>
      </c>
      <c r="G333" s="9">
        <v>150</v>
      </c>
      <c r="H333" s="9">
        <v>150</v>
      </c>
      <c r="I333" s="9">
        <v>150</v>
      </c>
    </row>
    <row r="334" spans="1:9" ht="131.25">
      <c r="A334" s="111" t="s">
        <v>614</v>
      </c>
      <c r="B334" s="113" t="s">
        <v>655</v>
      </c>
      <c r="C334" s="13"/>
      <c r="D334" s="13"/>
      <c r="E334" s="13"/>
      <c r="F334" s="13"/>
      <c r="G334" s="9">
        <f>G335+G336+G337+G338</f>
        <v>54.7</v>
      </c>
      <c r="H334" s="9">
        <f>H335+H336+H337+H338</f>
        <v>54.7</v>
      </c>
      <c r="I334" s="9">
        <f>I335+I336+I337+I338</f>
        <v>54.7</v>
      </c>
    </row>
    <row r="335" spans="1:9" ht="37.5">
      <c r="A335" s="111" t="s">
        <v>164</v>
      </c>
      <c r="B335" s="113" t="s">
        <v>655</v>
      </c>
      <c r="C335" s="13" t="s">
        <v>300</v>
      </c>
      <c r="D335" s="13" t="s">
        <v>116</v>
      </c>
      <c r="E335" s="13" t="s">
        <v>118</v>
      </c>
      <c r="F335" s="9">
        <v>120</v>
      </c>
      <c r="G335" s="9">
        <v>19.2</v>
      </c>
      <c r="H335" s="9">
        <v>19.2</v>
      </c>
      <c r="I335" s="9">
        <v>19.2</v>
      </c>
    </row>
    <row r="336" spans="1:9" ht="37.5">
      <c r="A336" s="111" t="s">
        <v>87</v>
      </c>
      <c r="B336" s="113" t="s">
        <v>655</v>
      </c>
      <c r="C336" s="13" t="s">
        <v>300</v>
      </c>
      <c r="D336" s="13" t="s">
        <v>116</v>
      </c>
      <c r="E336" s="13" t="s">
        <v>118</v>
      </c>
      <c r="F336" s="9">
        <v>240</v>
      </c>
      <c r="G336" s="9">
        <v>8.2</v>
      </c>
      <c r="H336" s="9">
        <v>8.2</v>
      </c>
      <c r="I336" s="9">
        <v>8.2</v>
      </c>
    </row>
    <row r="337" spans="1:9" ht="37.5">
      <c r="A337" s="111" t="s">
        <v>164</v>
      </c>
      <c r="B337" s="113" t="s">
        <v>655</v>
      </c>
      <c r="C337" s="13" t="s">
        <v>300</v>
      </c>
      <c r="D337" s="13" t="s">
        <v>116</v>
      </c>
      <c r="E337" s="13" t="s">
        <v>119</v>
      </c>
      <c r="F337" s="13" t="s">
        <v>165</v>
      </c>
      <c r="G337" s="9">
        <v>19.1</v>
      </c>
      <c r="H337" s="9">
        <v>19.1</v>
      </c>
      <c r="I337" s="9">
        <v>19.1</v>
      </c>
    </row>
    <row r="338" spans="1:9" ht="37.5">
      <c r="A338" s="111" t="s">
        <v>87</v>
      </c>
      <c r="B338" s="113" t="s">
        <v>655</v>
      </c>
      <c r="C338" s="13" t="s">
        <v>300</v>
      </c>
      <c r="D338" s="13" t="s">
        <v>116</v>
      </c>
      <c r="E338" s="13" t="s">
        <v>119</v>
      </c>
      <c r="F338" s="13" t="s">
        <v>168</v>
      </c>
      <c r="G338" s="9">
        <v>8.2</v>
      </c>
      <c r="H338" s="9">
        <v>8.2</v>
      </c>
      <c r="I338" s="9">
        <v>8.2</v>
      </c>
    </row>
    <row r="339" spans="1:9" ht="41.25" customHeight="1">
      <c r="A339" s="87" t="s">
        <v>463</v>
      </c>
      <c r="B339" s="89" t="s">
        <v>232</v>
      </c>
      <c r="C339" s="103"/>
      <c r="D339" s="10"/>
      <c r="E339" s="10"/>
      <c r="F339" s="103"/>
      <c r="G339" s="11">
        <f>G340+G351+G355</f>
        <v>6478.4</v>
      </c>
      <c r="H339" s="11">
        <f>H340+H351+H355</f>
        <v>6478.4</v>
      </c>
      <c r="I339" s="11">
        <f>I340+I351+I355</f>
        <v>6478.4</v>
      </c>
    </row>
    <row r="340" spans="1:9" ht="56.25">
      <c r="A340" s="111" t="s">
        <v>464</v>
      </c>
      <c r="B340" s="113" t="s">
        <v>293</v>
      </c>
      <c r="C340" s="105"/>
      <c r="D340" s="13"/>
      <c r="E340" s="13"/>
      <c r="F340" s="105"/>
      <c r="G340" s="9">
        <f>G341+G345+G348</f>
        <v>150</v>
      </c>
      <c r="H340" s="9">
        <f>H341+H345+H348</f>
        <v>150</v>
      </c>
      <c r="I340" s="9">
        <f>I341+I345+I348</f>
        <v>150</v>
      </c>
    </row>
    <row r="341" spans="1:9" ht="37.5">
      <c r="A341" s="111" t="s">
        <v>32</v>
      </c>
      <c r="B341" s="113" t="s">
        <v>296</v>
      </c>
      <c r="C341" s="105"/>
      <c r="D341" s="13"/>
      <c r="E341" s="13"/>
      <c r="F341" s="105"/>
      <c r="G341" s="9">
        <f>G342</f>
        <v>20</v>
      </c>
      <c r="H341" s="9">
        <f>H342</f>
        <v>20</v>
      </c>
      <c r="I341" s="9">
        <f>I342</f>
        <v>20</v>
      </c>
    </row>
    <row r="342" spans="1:9" ht="56.25">
      <c r="A342" s="111" t="s">
        <v>198</v>
      </c>
      <c r="B342" s="113" t="s">
        <v>297</v>
      </c>
      <c r="C342" s="105"/>
      <c r="D342" s="13"/>
      <c r="E342" s="13"/>
      <c r="F342" s="105"/>
      <c r="G342" s="9">
        <f>G343+G344</f>
        <v>20</v>
      </c>
      <c r="H342" s="9">
        <f>H343+H344</f>
        <v>20</v>
      </c>
      <c r="I342" s="9">
        <f>I343+I344</f>
        <v>20</v>
      </c>
    </row>
    <row r="343" spans="1:9" ht="37.5">
      <c r="A343" s="111" t="s">
        <v>87</v>
      </c>
      <c r="B343" s="113" t="s">
        <v>297</v>
      </c>
      <c r="C343" s="105">
        <v>546</v>
      </c>
      <c r="D343" s="13" t="s">
        <v>113</v>
      </c>
      <c r="E343" s="13" t="s">
        <v>148</v>
      </c>
      <c r="F343" s="105">
        <v>240</v>
      </c>
      <c r="G343" s="9">
        <v>10</v>
      </c>
      <c r="H343" s="9">
        <v>10</v>
      </c>
      <c r="I343" s="9">
        <v>10</v>
      </c>
    </row>
    <row r="344" spans="1:9" ht="37.5">
      <c r="A344" s="111" t="s">
        <v>87</v>
      </c>
      <c r="B344" s="113" t="s">
        <v>297</v>
      </c>
      <c r="C344" s="105">
        <v>546</v>
      </c>
      <c r="D344" s="13" t="s">
        <v>122</v>
      </c>
      <c r="E344" s="13" t="s">
        <v>122</v>
      </c>
      <c r="F344" s="105">
        <v>240</v>
      </c>
      <c r="G344" s="9">
        <v>10</v>
      </c>
      <c r="H344" s="9">
        <v>10</v>
      </c>
      <c r="I344" s="9">
        <v>10</v>
      </c>
    </row>
    <row r="345" spans="1:9" ht="37.5">
      <c r="A345" s="111" t="s">
        <v>284</v>
      </c>
      <c r="B345" s="113" t="s">
        <v>299</v>
      </c>
      <c r="C345" s="105"/>
      <c r="D345" s="13"/>
      <c r="E345" s="13"/>
      <c r="F345" s="105"/>
      <c r="G345" s="9">
        <f aca="true" t="shared" si="20" ref="G345:I346">G346</f>
        <v>80</v>
      </c>
      <c r="H345" s="9">
        <f t="shared" si="20"/>
        <v>80</v>
      </c>
      <c r="I345" s="9">
        <f t="shared" si="20"/>
        <v>80</v>
      </c>
    </row>
    <row r="346" spans="1:9" ht="37.5">
      <c r="A346" s="111" t="s">
        <v>285</v>
      </c>
      <c r="B346" s="113" t="s">
        <v>298</v>
      </c>
      <c r="C346" s="105"/>
      <c r="D346" s="13"/>
      <c r="E346" s="13"/>
      <c r="F346" s="105"/>
      <c r="G346" s="9">
        <f t="shared" si="20"/>
        <v>80</v>
      </c>
      <c r="H346" s="9">
        <f t="shared" si="20"/>
        <v>80</v>
      </c>
      <c r="I346" s="9">
        <f t="shared" si="20"/>
        <v>80</v>
      </c>
    </row>
    <row r="347" spans="1:9" ht="37.5">
      <c r="A347" s="111" t="s">
        <v>87</v>
      </c>
      <c r="B347" s="113" t="s">
        <v>298</v>
      </c>
      <c r="C347" s="105">
        <v>546</v>
      </c>
      <c r="D347" s="13" t="s">
        <v>113</v>
      </c>
      <c r="E347" s="13" t="s">
        <v>148</v>
      </c>
      <c r="F347" s="105">
        <v>240</v>
      </c>
      <c r="G347" s="9">
        <v>80</v>
      </c>
      <c r="H347" s="9">
        <v>80</v>
      </c>
      <c r="I347" s="9">
        <v>80</v>
      </c>
    </row>
    <row r="348" spans="1:9" ht="40.5" customHeight="1">
      <c r="A348" s="111" t="s">
        <v>473</v>
      </c>
      <c r="B348" s="90" t="s">
        <v>517</v>
      </c>
      <c r="C348" s="105"/>
      <c r="D348" s="13"/>
      <c r="E348" s="13"/>
      <c r="F348" s="105"/>
      <c r="G348" s="9">
        <f aca="true" t="shared" si="21" ref="G348:I349">G349</f>
        <v>50</v>
      </c>
      <c r="H348" s="9">
        <f t="shared" si="21"/>
        <v>50</v>
      </c>
      <c r="I348" s="9">
        <f t="shared" si="21"/>
        <v>50</v>
      </c>
    </row>
    <row r="349" spans="1:9" ht="18.75">
      <c r="A349" s="111" t="s">
        <v>506</v>
      </c>
      <c r="B349" s="90" t="s">
        <v>518</v>
      </c>
      <c r="C349" s="105"/>
      <c r="D349" s="13"/>
      <c r="E349" s="13"/>
      <c r="F349" s="105"/>
      <c r="G349" s="9">
        <f t="shared" si="21"/>
        <v>50</v>
      </c>
      <c r="H349" s="9">
        <f t="shared" si="21"/>
        <v>50</v>
      </c>
      <c r="I349" s="9">
        <f t="shared" si="21"/>
        <v>50</v>
      </c>
    </row>
    <row r="350" spans="1:9" ht="37.5">
      <c r="A350" s="111" t="s">
        <v>87</v>
      </c>
      <c r="B350" s="90" t="s">
        <v>518</v>
      </c>
      <c r="C350" s="105">
        <v>546</v>
      </c>
      <c r="D350" s="13" t="s">
        <v>114</v>
      </c>
      <c r="E350" s="13" t="s">
        <v>161</v>
      </c>
      <c r="F350" s="105">
        <v>240</v>
      </c>
      <c r="G350" s="9">
        <v>50</v>
      </c>
      <c r="H350" s="9">
        <v>50</v>
      </c>
      <c r="I350" s="9">
        <v>50</v>
      </c>
    </row>
    <row r="351" spans="1:9" ht="56.25">
      <c r="A351" s="111" t="s">
        <v>546</v>
      </c>
      <c r="B351" s="90" t="s">
        <v>323</v>
      </c>
      <c r="C351" s="105"/>
      <c r="D351" s="13"/>
      <c r="E351" s="13"/>
      <c r="F351" s="105"/>
      <c r="G351" s="9">
        <f aca="true" t="shared" si="22" ref="G351:I353">G352</f>
        <v>991</v>
      </c>
      <c r="H351" s="9">
        <f t="shared" si="22"/>
        <v>991</v>
      </c>
      <c r="I351" s="9">
        <f t="shared" si="22"/>
        <v>991</v>
      </c>
    </row>
    <row r="352" spans="1:9" ht="57.75" customHeight="1">
      <c r="A352" s="111" t="s">
        <v>324</v>
      </c>
      <c r="B352" s="90" t="s">
        <v>471</v>
      </c>
      <c r="C352" s="105"/>
      <c r="D352" s="13"/>
      <c r="E352" s="13"/>
      <c r="F352" s="105"/>
      <c r="G352" s="9">
        <f t="shared" si="22"/>
        <v>991</v>
      </c>
      <c r="H352" s="9">
        <f t="shared" si="22"/>
        <v>991</v>
      </c>
      <c r="I352" s="9">
        <f t="shared" si="22"/>
        <v>991</v>
      </c>
    </row>
    <row r="353" spans="1:9" ht="37.5">
      <c r="A353" s="111" t="s">
        <v>663</v>
      </c>
      <c r="B353" s="90" t="s">
        <v>472</v>
      </c>
      <c r="C353" s="105"/>
      <c r="D353" s="13"/>
      <c r="E353" s="13"/>
      <c r="F353" s="105"/>
      <c r="G353" s="9">
        <f t="shared" si="22"/>
        <v>991</v>
      </c>
      <c r="H353" s="9">
        <f t="shared" si="22"/>
        <v>991</v>
      </c>
      <c r="I353" s="9">
        <f t="shared" si="22"/>
        <v>991</v>
      </c>
    </row>
    <row r="354" spans="1:9" ht="56.25">
      <c r="A354" s="111" t="s">
        <v>397</v>
      </c>
      <c r="B354" s="90" t="s">
        <v>472</v>
      </c>
      <c r="C354" s="105">
        <v>546</v>
      </c>
      <c r="D354" s="13" t="s">
        <v>114</v>
      </c>
      <c r="E354" s="13" t="s">
        <v>161</v>
      </c>
      <c r="F354" s="105">
        <v>810</v>
      </c>
      <c r="G354" s="9">
        <f>941.4+49.6</f>
        <v>991</v>
      </c>
      <c r="H354" s="9">
        <v>991</v>
      </c>
      <c r="I354" s="9">
        <v>991</v>
      </c>
    </row>
    <row r="355" spans="1:9" ht="37.5">
      <c r="A355" s="129" t="s">
        <v>545</v>
      </c>
      <c r="B355" s="113" t="s">
        <v>533</v>
      </c>
      <c r="C355" s="105"/>
      <c r="D355" s="13"/>
      <c r="E355" s="13"/>
      <c r="F355" s="105"/>
      <c r="G355" s="9">
        <f>G356</f>
        <v>5337.4</v>
      </c>
      <c r="H355" s="9">
        <f aca="true" t="shared" si="23" ref="H355:I357">H356</f>
        <v>5337.4</v>
      </c>
      <c r="I355" s="9">
        <f t="shared" si="23"/>
        <v>5337.4</v>
      </c>
    </row>
    <row r="356" spans="1:9" ht="37.5">
      <c r="A356" s="129" t="s">
        <v>534</v>
      </c>
      <c r="B356" s="113" t="s">
        <v>535</v>
      </c>
      <c r="C356" s="105"/>
      <c r="D356" s="13"/>
      <c r="E356" s="13"/>
      <c r="F356" s="105"/>
      <c r="G356" s="9">
        <f>G357</f>
        <v>5337.4</v>
      </c>
      <c r="H356" s="9">
        <f t="shared" si="23"/>
        <v>5337.4</v>
      </c>
      <c r="I356" s="9">
        <f t="shared" si="23"/>
        <v>5337.4</v>
      </c>
    </row>
    <row r="357" spans="1:9" ht="56.25">
      <c r="A357" s="129" t="s">
        <v>536</v>
      </c>
      <c r="B357" s="90" t="s">
        <v>537</v>
      </c>
      <c r="C357" s="105"/>
      <c r="D357" s="13"/>
      <c r="E357" s="13"/>
      <c r="F357" s="105"/>
      <c r="G357" s="9">
        <f>G358</f>
        <v>5337.4</v>
      </c>
      <c r="H357" s="9">
        <f t="shared" si="23"/>
        <v>5337.4</v>
      </c>
      <c r="I357" s="9">
        <f t="shared" si="23"/>
        <v>5337.4</v>
      </c>
    </row>
    <row r="358" spans="1:9" ht="37.5">
      <c r="A358" s="111" t="s">
        <v>87</v>
      </c>
      <c r="B358" s="137" t="s">
        <v>537</v>
      </c>
      <c r="C358" s="105">
        <v>546</v>
      </c>
      <c r="D358" s="13" t="s">
        <v>114</v>
      </c>
      <c r="E358" s="13" t="s">
        <v>126</v>
      </c>
      <c r="F358" s="105">
        <v>240</v>
      </c>
      <c r="G358" s="9">
        <v>5337.4</v>
      </c>
      <c r="H358" s="9">
        <v>5337.4</v>
      </c>
      <c r="I358" s="9">
        <v>5337.4</v>
      </c>
    </row>
    <row r="359" spans="1:9" ht="56.25">
      <c r="A359" s="87" t="s">
        <v>551</v>
      </c>
      <c r="B359" s="89" t="s">
        <v>96</v>
      </c>
      <c r="C359" s="103"/>
      <c r="D359" s="10"/>
      <c r="E359" s="10"/>
      <c r="F359" s="10"/>
      <c r="G359" s="11">
        <f aca="true" t="shared" si="24" ref="G359:I361">G360</f>
        <v>1939.3999999999999</v>
      </c>
      <c r="H359" s="11">
        <f t="shared" si="24"/>
        <v>0</v>
      </c>
      <c r="I359" s="11">
        <f t="shared" si="24"/>
        <v>0</v>
      </c>
    </row>
    <row r="360" spans="1:9" ht="56.25">
      <c r="A360" s="111" t="s">
        <v>644</v>
      </c>
      <c r="B360" s="113" t="s">
        <v>645</v>
      </c>
      <c r="C360" s="103"/>
      <c r="D360" s="10"/>
      <c r="E360" s="10"/>
      <c r="F360" s="10"/>
      <c r="G360" s="9">
        <f t="shared" si="24"/>
        <v>1939.3999999999999</v>
      </c>
      <c r="H360" s="9">
        <f t="shared" si="24"/>
        <v>0</v>
      </c>
      <c r="I360" s="9">
        <f t="shared" si="24"/>
        <v>0</v>
      </c>
    </row>
    <row r="361" spans="1:9" ht="37.5">
      <c r="A361" s="111" t="s">
        <v>630</v>
      </c>
      <c r="B361" s="113" t="s">
        <v>643</v>
      </c>
      <c r="C361" s="103"/>
      <c r="D361" s="10"/>
      <c r="E361" s="10"/>
      <c r="F361" s="10"/>
      <c r="G361" s="9">
        <f t="shared" si="24"/>
        <v>1939.3999999999999</v>
      </c>
      <c r="H361" s="9">
        <f t="shared" si="24"/>
        <v>0</v>
      </c>
      <c r="I361" s="9">
        <f t="shared" si="24"/>
        <v>0</v>
      </c>
    </row>
    <row r="362" spans="1:9" ht="37.5">
      <c r="A362" s="111" t="s">
        <v>210</v>
      </c>
      <c r="B362" s="113" t="s">
        <v>643</v>
      </c>
      <c r="C362" s="105">
        <v>546</v>
      </c>
      <c r="D362" s="13" t="s">
        <v>119</v>
      </c>
      <c r="E362" s="13" t="s">
        <v>116</v>
      </c>
      <c r="F362" s="13" t="s">
        <v>209</v>
      </c>
      <c r="G362" s="9">
        <f>1731.1+97+111.3</f>
        <v>1939.3999999999999</v>
      </c>
      <c r="H362" s="9"/>
      <c r="I362" s="9"/>
    </row>
    <row r="363" spans="1:9" ht="75.75" customHeight="1">
      <c r="A363" s="87" t="s">
        <v>444</v>
      </c>
      <c r="B363" s="82" t="s">
        <v>106</v>
      </c>
      <c r="C363" s="10"/>
      <c r="D363" s="10"/>
      <c r="E363" s="10"/>
      <c r="F363" s="10"/>
      <c r="G363" s="11">
        <f>G364+G368</f>
        <v>22399.1</v>
      </c>
      <c r="H363" s="11">
        <f>H364+H368</f>
        <v>22399.1</v>
      </c>
      <c r="I363" s="11">
        <f>I364+I368</f>
        <v>22399.1</v>
      </c>
    </row>
    <row r="364" spans="1:9" ht="37.5">
      <c r="A364" s="111" t="s">
        <v>22</v>
      </c>
      <c r="B364" s="112" t="s">
        <v>107</v>
      </c>
      <c r="C364" s="13"/>
      <c r="D364" s="13"/>
      <c r="E364" s="13"/>
      <c r="F364" s="13"/>
      <c r="G364" s="9">
        <f>G365</f>
        <v>10150.8</v>
      </c>
      <c r="H364" s="9">
        <f>H365</f>
        <v>10150.8</v>
      </c>
      <c r="I364" s="9">
        <f>I365</f>
        <v>10150.8</v>
      </c>
    </row>
    <row r="365" spans="1:9" ht="37.5">
      <c r="A365" s="111" t="s">
        <v>326</v>
      </c>
      <c r="B365" s="112" t="s">
        <v>108</v>
      </c>
      <c r="C365" s="13"/>
      <c r="D365" s="13"/>
      <c r="E365" s="13"/>
      <c r="F365" s="13"/>
      <c r="G365" s="9">
        <f>G366+G367</f>
        <v>10150.8</v>
      </c>
      <c r="H365" s="9">
        <f>H366+H367</f>
        <v>10150.8</v>
      </c>
      <c r="I365" s="9">
        <f>I366+I367</f>
        <v>10150.8</v>
      </c>
    </row>
    <row r="366" spans="1:9" ht="37.5">
      <c r="A366" s="111" t="s">
        <v>87</v>
      </c>
      <c r="B366" s="112" t="s">
        <v>108</v>
      </c>
      <c r="C366" s="13" t="s">
        <v>300</v>
      </c>
      <c r="D366" s="13" t="s">
        <v>114</v>
      </c>
      <c r="E366" s="13" t="s">
        <v>118</v>
      </c>
      <c r="F366" s="13" t="s">
        <v>168</v>
      </c>
      <c r="G366" s="9">
        <v>4100</v>
      </c>
      <c r="H366" s="9">
        <v>4100</v>
      </c>
      <c r="I366" s="9">
        <v>4100</v>
      </c>
    </row>
    <row r="367" spans="1:9" ht="18.75">
      <c r="A367" s="111" t="s">
        <v>214</v>
      </c>
      <c r="B367" s="112" t="s">
        <v>108</v>
      </c>
      <c r="C367" s="13" t="s">
        <v>300</v>
      </c>
      <c r="D367" s="13" t="s">
        <v>114</v>
      </c>
      <c r="E367" s="13" t="s">
        <v>118</v>
      </c>
      <c r="F367" s="13" t="s">
        <v>213</v>
      </c>
      <c r="G367" s="9">
        <v>6050.8</v>
      </c>
      <c r="H367" s="9">
        <v>6050.8</v>
      </c>
      <c r="I367" s="9">
        <v>6050.8</v>
      </c>
    </row>
    <row r="368" spans="1:9" ht="37.5">
      <c r="A368" s="156" t="s">
        <v>23</v>
      </c>
      <c r="B368" s="112" t="s">
        <v>109</v>
      </c>
      <c r="C368" s="13"/>
      <c r="D368" s="9"/>
      <c r="E368" s="13"/>
      <c r="F368" s="13"/>
      <c r="G368" s="9">
        <f>G369+G374+G372</f>
        <v>12248.3</v>
      </c>
      <c r="H368" s="9">
        <f>H369+H374+H372</f>
        <v>12248.3</v>
      </c>
      <c r="I368" s="9">
        <f>I369+I374+I372</f>
        <v>12248.3</v>
      </c>
    </row>
    <row r="369" spans="1:9" ht="24" customHeight="1">
      <c r="A369" s="111" t="s">
        <v>207</v>
      </c>
      <c r="B369" s="112" t="s">
        <v>110</v>
      </c>
      <c r="C369" s="13"/>
      <c r="D369" s="13"/>
      <c r="E369" s="13"/>
      <c r="F369" s="13"/>
      <c r="G369" s="9">
        <f>G370+G371</f>
        <v>5330.3</v>
      </c>
      <c r="H369" s="9">
        <f>H370+H371</f>
        <v>5330.3</v>
      </c>
      <c r="I369" s="9">
        <f>I370+I371</f>
        <v>5330.3</v>
      </c>
    </row>
    <row r="370" spans="1:9" ht="37.5">
      <c r="A370" s="111" t="s">
        <v>87</v>
      </c>
      <c r="B370" s="112" t="s">
        <v>110</v>
      </c>
      <c r="C370" s="13" t="s">
        <v>300</v>
      </c>
      <c r="D370" s="13" t="s">
        <v>114</v>
      </c>
      <c r="E370" s="13" t="s">
        <v>118</v>
      </c>
      <c r="F370" s="13" t="s">
        <v>168</v>
      </c>
      <c r="G370" s="9">
        <v>4330.3</v>
      </c>
      <c r="H370" s="9">
        <v>5330.3</v>
      </c>
      <c r="I370" s="9">
        <v>5330.3</v>
      </c>
    </row>
    <row r="371" spans="1:9" ht="18.75">
      <c r="A371" s="111" t="s">
        <v>214</v>
      </c>
      <c r="B371" s="112" t="s">
        <v>110</v>
      </c>
      <c r="C371" s="13" t="s">
        <v>300</v>
      </c>
      <c r="D371" s="13" t="s">
        <v>114</v>
      </c>
      <c r="E371" s="13" t="s">
        <v>118</v>
      </c>
      <c r="F371" s="13" t="s">
        <v>213</v>
      </c>
      <c r="G371" s="9">
        <v>1000</v>
      </c>
      <c r="H371" s="9">
        <v>0</v>
      </c>
      <c r="I371" s="9">
        <v>0</v>
      </c>
    </row>
    <row r="372" spans="1:9" ht="37.5" customHeight="1">
      <c r="A372" s="111" t="s">
        <v>330</v>
      </c>
      <c r="B372" s="112" t="s">
        <v>381</v>
      </c>
      <c r="C372" s="13"/>
      <c r="D372" s="13"/>
      <c r="E372" s="13"/>
      <c r="F372" s="13"/>
      <c r="G372" s="9">
        <f>G373</f>
        <v>5475.4</v>
      </c>
      <c r="H372" s="9">
        <f>H373</f>
        <v>5475.4</v>
      </c>
      <c r="I372" s="9">
        <f>I373</f>
        <v>5475.4</v>
      </c>
    </row>
    <row r="373" spans="1:9" ht="18.75">
      <c r="A373" s="111" t="s">
        <v>214</v>
      </c>
      <c r="B373" s="112" t="s">
        <v>381</v>
      </c>
      <c r="C373" s="13" t="s">
        <v>300</v>
      </c>
      <c r="D373" s="13" t="s">
        <v>114</v>
      </c>
      <c r="E373" s="13" t="s">
        <v>118</v>
      </c>
      <c r="F373" s="13" t="s">
        <v>213</v>
      </c>
      <c r="G373" s="9">
        <v>5475.4</v>
      </c>
      <c r="H373" s="9">
        <v>5475.4</v>
      </c>
      <c r="I373" s="9">
        <v>5475.4</v>
      </c>
    </row>
    <row r="374" spans="1:9" ht="75">
      <c r="A374" s="111" t="s">
        <v>329</v>
      </c>
      <c r="B374" s="112" t="s">
        <v>327</v>
      </c>
      <c r="C374" s="13"/>
      <c r="D374" s="13"/>
      <c r="E374" s="13"/>
      <c r="F374" s="13"/>
      <c r="G374" s="9">
        <f>G375</f>
        <v>1442.6000000000001</v>
      </c>
      <c r="H374" s="9">
        <f>H375</f>
        <v>1442.6</v>
      </c>
      <c r="I374" s="9">
        <f>I375</f>
        <v>1442.6</v>
      </c>
    </row>
    <row r="375" spans="1:9" ht="18.75">
      <c r="A375" s="111" t="s">
        <v>214</v>
      </c>
      <c r="B375" s="112" t="s">
        <v>327</v>
      </c>
      <c r="C375" s="13" t="s">
        <v>300</v>
      </c>
      <c r="D375" s="13" t="s">
        <v>114</v>
      </c>
      <c r="E375" s="13" t="s">
        <v>118</v>
      </c>
      <c r="F375" s="13" t="s">
        <v>213</v>
      </c>
      <c r="G375" s="9">
        <f>1413.7+28.9</f>
        <v>1442.6000000000001</v>
      </c>
      <c r="H375" s="9">
        <v>1442.6</v>
      </c>
      <c r="I375" s="9">
        <v>1442.6</v>
      </c>
    </row>
    <row r="376" spans="1:9" ht="56.25">
      <c r="A376" s="87" t="s">
        <v>457</v>
      </c>
      <c r="B376" s="82" t="s">
        <v>237</v>
      </c>
      <c r="C376" s="10"/>
      <c r="D376" s="10"/>
      <c r="E376" s="10"/>
      <c r="F376" s="10"/>
      <c r="G376" s="11">
        <f>G377+G382+G386+G391</f>
        <v>430.00000000000006</v>
      </c>
      <c r="H376" s="11">
        <f>H377+H382+H386+H391</f>
        <v>430.00000000000006</v>
      </c>
      <c r="I376" s="11">
        <f>I377+I382+I386+I391</f>
        <v>430.00000000000006</v>
      </c>
    </row>
    <row r="377" spans="1:9" ht="37.5">
      <c r="A377" s="111" t="s">
        <v>238</v>
      </c>
      <c r="B377" s="112" t="s">
        <v>459</v>
      </c>
      <c r="C377" s="13"/>
      <c r="D377" s="13"/>
      <c r="E377" s="13"/>
      <c r="F377" s="13"/>
      <c r="G377" s="9">
        <f>G378</f>
        <v>279.20000000000005</v>
      </c>
      <c r="H377" s="9">
        <f>H378</f>
        <v>279.20000000000005</v>
      </c>
      <c r="I377" s="9">
        <f>I378</f>
        <v>279.20000000000005</v>
      </c>
    </row>
    <row r="378" spans="1:9" ht="18.75">
      <c r="A378" s="111" t="s">
        <v>169</v>
      </c>
      <c r="B378" s="112" t="s">
        <v>460</v>
      </c>
      <c r="C378" s="13"/>
      <c r="D378" s="13"/>
      <c r="E378" s="13"/>
      <c r="F378" s="13"/>
      <c r="G378" s="9">
        <f>G379+G380+G381</f>
        <v>279.20000000000005</v>
      </c>
      <c r="H378" s="9">
        <f>H379+H380+H381</f>
        <v>279.20000000000005</v>
      </c>
      <c r="I378" s="9">
        <f>I379+I380+I381</f>
        <v>279.20000000000005</v>
      </c>
    </row>
    <row r="379" spans="1:9" ht="18.75">
      <c r="A379" s="111" t="s">
        <v>180</v>
      </c>
      <c r="B379" s="112" t="s">
        <v>460</v>
      </c>
      <c r="C379" s="13" t="s">
        <v>317</v>
      </c>
      <c r="D379" s="13" t="s">
        <v>122</v>
      </c>
      <c r="E379" s="13" t="s">
        <v>122</v>
      </c>
      <c r="F379" s="13" t="s">
        <v>179</v>
      </c>
      <c r="G379" s="9">
        <v>31.9</v>
      </c>
      <c r="H379" s="9">
        <v>31.9</v>
      </c>
      <c r="I379" s="9">
        <v>31.9</v>
      </c>
    </row>
    <row r="380" spans="1:9" ht="18.75">
      <c r="A380" s="111" t="s">
        <v>180</v>
      </c>
      <c r="B380" s="112" t="s">
        <v>460</v>
      </c>
      <c r="C380" s="13" t="s">
        <v>318</v>
      </c>
      <c r="D380" s="13" t="s">
        <v>122</v>
      </c>
      <c r="E380" s="13" t="s">
        <v>122</v>
      </c>
      <c r="F380" s="13" t="s">
        <v>179</v>
      </c>
      <c r="G380" s="9">
        <v>140.8</v>
      </c>
      <c r="H380" s="9">
        <v>140.8</v>
      </c>
      <c r="I380" s="9">
        <v>140.8</v>
      </c>
    </row>
    <row r="381" spans="1:9" ht="37.5">
      <c r="A381" s="111" t="s">
        <v>87</v>
      </c>
      <c r="B381" s="112" t="s">
        <v>460</v>
      </c>
      <c r="C381" s="13" t="s">
        <v>300</v>
      </c>
      <c r="D381" s="13" t="s">
        <v>122</v>
      </c>
      <c r="E381" s="13" t="s">
        <v>122</v>
      </c>
      <c r="F381" s="13" t="s">
        <v>168</v>
      </c>
      <c r="G381" s="9">
        <v>106.5</v>
      </c>
      <c r="H381" s="9">
        <v>106.5</v>
      </c>
      <c r="I381" s="9">
        <v>106.5</v>
      </c>
    </row>
    <row r="382" spans="1:15" ht="37.5">
      <c r="A382" s="111" t="s">
        <v>458</v>
      </c>
      <c r="B382" s="112" t="s">
        <v>239</v>
      </c>
      <c r="C382" s="13"/>
      <c r="D382" s="13"/>
      <c r="E382" s="13"/>
      <c r="F382" s="13"/>
      <c r="G382" s="9">
        <f>G383</f>
        <v>14.6</v>
      </c>
      <c r="H382" s="9">
        <f>H383</f>
        <v>14.6</v>
      </c>
      <c r="I382" s="9">
        <f>I383</f>
        <v>14.6</v>
      </c>
      <c r="O382" s="19" t="s">
        <v>158</v>
      </c>
    </row>
    <row r="383" spans="1:9" ht="18.75">
      <c r="A383" s="111" t="s">
        <v>169</v>
      </c>
      <c r="B383" s="112" t="s">
        <v>240</v>
      </c>
      <c r="C383" s="13"/>
      <c r="D383" s="13"/>
      <c r="E383" s="13"/>
      <c r="F383" s="13"/>
      <c r="G383" s="9">
        <f>G385+G384</f>
        <v>14.6</v>
      </c>
      <c r="H383" s="9">
        <f>H385+H384</f>
        <v>14.6</v>
      </c>
      <c r="I383" s="9">
        <f>I385+I384</f>
        <v>14.6</v>
      </c>
    </row>
    <row r="384" spans="1:9" ht="18.75">
      <c r="A384" s="111" t="s">
        <v>180</v>
      </c>
      <c r="B384" s="112" t="s">
        <v>240</v>
      </c>
      <c r="C384" s="13" t="s">
        <v>317</v>
      </c>
      <c r="D384" s="13" t="s">
        <v>122</v>
      </c>
      <c r="E384" s="13" t="s">
        <v>122</v>
      </c>
      <c r="F384" s="13" t="s">
        <v>179</v>
      </c>
      <c r="G384" s="9">
        <v>11</v>
      </c>
      <c r="H384" s="9">
        <v>11</v>
      </c>
      <c r="I384" s="9">
        <v>11</v>
      </c>
    </row>
    <row r="385" spans="1:9" ht="18.75">
      <c r="A385" s="111" t="s">
        <v>180</v>
      </c>
      <c r="B385" s="112" t="s">
        <v>240</v>
      </c>
      <c r="C385" s="13" t="s">
        <v>318</v>
      </c>
      <c r="D385" s="13" t="s">
        <v>122</v>
      </c>
      <c r="E385" s="13" t="s">
        <v>122</v>
      </c>
      <c r="F385" s="13" t="s">
        <v>179</v>
      </c>
      <c r="G385" s="9">
        <v>3.6</v>
      </c>
      <c r="H385" s="9">
        <v>3.6</v>
      </c>
      <c r="I385" s="9">
        <v>3.6</v>
      </c>
    </row>
    <row r="386" spans="1:9" ht="57" customHeight="1">
      <c r="A386" s="111" t="s">
        <v>31</v>
      </c>
      <c r="B386" s="112" t="s">
        <v>241</v>
      </c>
      <c r="C386" s="13"/>
      <c r="D386" s="13"/>
      <c r="E386" s="13"/>
      <c r="F386" s="13"/>
      <c r="G386" s="9">
        <f>G387</f>
        <v>82</v>
      </c>
      <c r="H386" s="9">
        <f>H387</f>
        <v>82</v>
      </c>
      <c r="I386" s="9">
        <f>I387</f>
        <v>82</v>
      </c>
    </row>
    <row r="387" spans="1:9" ht="18.75">
      <c r="A387" s="111" t="s">
        <v>169</v>
      </c>
      <c r="B387" s="112" t="s">
        <v>242</v>
      </c>
      <c r="C387" s="13"/>
      <c r="D387" s="13"/>
      <c r="E387" s="13"/>
      <c r="F387" s="13"/>
      <c r="G387" s="9">
        <f>G388+G389+G390</f>
        <v>82</v>
      </c>
      <c r="H387" s="9">
        <f>H388+H389+H390</f>
        <v>82</v>
      </c>
      <c r="I387" s="9">
        <f>I388+I389+I390</f>
        <v>82</v>
      </c>
    </row>
    <row r="388" spans="1:9" ht="18.75">
      <c r="A388" s="111" t="s">
        <v>180</v>
      </c>
      <c r="B388" s="112" t="s">
        <v>242</v>
      </c>
      <c r="C388" s="13" t="s">
        <v>317</v>
      </c>
      <c r="D388" s="13" t="s">
        <v>122</v>
      </c>
      <c r="E388" s="13" t="s">
        <v>122</v>
      </c>
      <c r="F388" s="13" t="s">
        <v>179</v>
      </c>
      <c r="G388" s="9">
        <v>27</v>
      </c>
      <c r="H388" s="9">
        <v>27</v>
      </c>
      <c r="I388" s="9">
        <v>27</v>
      </c>
    </row>
    <row r="389" spans="1:9" ht="18.75">
      <c r="A389" s="111" t="s">
        <v>180</v>
      </c>
      <c r="B389" s="112" t="s">
        <v>242</v>
      </c>
      <c r="C389" s="13" t="s">
        <v>318</v>
      </c>
      <c r="D389" s="13" t="s">
        <v>122</v>
      </c>
      <c r="E389" s="13" t="s">
        <v>122</v>
      </c>
      <c r="F389" s="13" t="s">
        <v>179</v>
      </c>
      <c r="G389" s="9">
        <v>15</v>
      </c>
      <c r="H389" s="9">
        <v>15</v>
      </c>
      <c r="I389" s="9">
        <v>15</v>
      </c>
    </row>
    <row r="390" spans="1:9" ht="37.5">
      <c r="A390" s="111" t="s">
        <v>87</v>
      </c>
      <c r="B390" s="112" t="s">
        <v>242</v>
      </c>
      <c r="C390" s="13" t="s">
        <v>300</v>
      </c>
      <c r="D390" s="13" t="s">
        <v>122</v>
      </c>
      <c r="E390" s="13" t="s">
        <v>122</v>
      </c>
      <c r="F390" s="13" t="s">
        <v>168</v>
      </c>
      <c r="G390" s="9">
        <f>20+20</f>
        <v>40</v>
      </c>
      <c r="H390" s="9">
        <f>20+20</f>
        <v>40</v>
      </c>
      <c r="I390" s="9">
        <f>20+20</f>
        <v>40</v>
      </c>
    </row>
    <row r="391" spans="1:9" ht="58.5" customHeight="1">
      <c r="A391" s="111" t="s">
        <v>245</v>
      </c>
      <c r="B391" s="112" t="s">
        <v>243</v>
      </c>
      <c r="C391" s="13"/>
      <c r="D391" s="13"/>
      <c r="E391" s="13"/>
      <c r="F391" s="13"/>
      <c r="G391" s="9">
        <f>G392</f>
        <v>54.2</v>
      </c>
      <c r="H391" s="9">
        <f>H392</f>
        <v>54.2</v>
      </c>
      <c r="I391" s="9">
        <f>I392</f>
        <v>54.2</v>
      </c>
    </row>
    <row r="392" spans="1:9" ht="18.75">
      <c r="A392" s="111" t="s">
        <v>169</v>
      </c>
      <c r="B392" s="112" t="s">
        <v>244</v>
      </c>
      <c r="C392" s="13"/>
      <c r="D392" s="13"/>
      <c r="E392" s="13"/>
      <c r="F392" s="13"/>
      <c r="G392" s="9">
        <f>G393+G394</f>
        <v>54.2</v>
      </c>
      <c r="H392" s="9">
        <f>H393+H394</f>
        <v>54.2</v>
      </c>
      <c r="I392" s="9">
        <f>I393+I394</f>
        <v>54.2</v>
      </c>
    </row>
    <row r="393" spans="1:9" ht="18.75">
      <c r="A393" s="111" t="s">
        <v>180</v>
      </c>
      <c r="B393" s="112" t="s">
        <v>244</v>
      </c>
      <c r="C393" s="13" t="s">
        <v>317</v>
      </c>
      <c r="D393" s="13" t="s">
        <v>122</v>
      </c>
      <c r="E393" s="13" t="s">
        <v>122</v>
      </c>
      <c r="F393" s="13" t="s">
        <v>179</v>
      </c>
      <c r="G393" s="9">
        <v>12</v>
      </c>
      <c r="H393" s="9">
        <v>12</v>
      </c>
      <c r="I393" s="9">
        <v>12</v>
      </c>
    </row>
    <row r="394" spans="1:9" ht="18.75">
      <c r="A394" s="111" t="s">
        <v>180</v>
      </c>
      <c r="B394" s="112" t="s">
        <v>244</v>
      </c>
      <c r="C394" s="13" t="s">
        <v>318</v>
      </c>
      <c r="D394" s="13" t="s">
        <v>122</v>
      </c>
      <c r="E394" s="13" t="s">
        <v>122</v>
      </c>
      <c r="F394" s="13" t="s">
        <v>179</v>
      </c>
      <c r="G394" s="9">
        <v>42.2</v>
      </c>
      <c r="H394" s="9">
        <v>42.2</v>
      </c>
      <c r="I394" s="9">
        <v>42.2</v>
      </c>
    </row>
    <row r="395" spans="1:9" ht="56.25">
      <c r="A395" s="87" t="s">
        <v>445</v>
      </c>
      <c r="B395" s="89" t="s">
        <v>260</v>
      </c>
      <c r="C395" s="103"/>
      <c r="D395" s="10"/>
      <c r="E395" s="10"/>
      <c r="F395" s="10"/>
      <c r="G395" s="11">
        <f>G396+G401+G406+G410+G416</f>
        <v>84556.29999999999</v>
      </c>
      <c r="H395" s="11">
        <f>H396+H401+H406+H410+H416</f>
        <v>86121.1</v>
      </c>
      <c r="I395" s="11">
        <f>I396+I401+I406+I410+I416</f>
        <v>86434.29999999999</v>
      </c>
    </row>
    <row r="396" spans="1:9" ht="37.5" customHeight="1">
      <c r="A396" s="111" t="s">
        <v>263</v>
      </c>
      <c r="B396" s="113" t="s">
        <v>446</v>
      </c>
      <c r="C396" s="105"/>
      <c r="D396" s="13"/>
      <c r="E396" s="13"/>
      <c r="F396" s="13"/>
      <c r="G396" s="9">
        <f>G397+G399</f>
        <v>18227.8</v>
      </c>
      <c r="H396" s="9">
        <f>H397+H399</f>
        <v>18899.7</v>
      </c>
      <c r="I396" s="9">
        <f>I397+I399</f>
        <v>18262.7</v>
      </c>
    </row>
    <row r="397" spans="1:9" ht="37.5">
      <c r="A397" s="148" t="s">
        <v>448</v>
      </c>
      <c r="B397" s="113" t="s">
        <v>447</v>
      </c>
      <c r="C397" s="105"/>
      <c r="D397" s="13"/>
      <c r="E397" s="13"/>
      <c r="F397" s="13"/>
      <c r="G397" s="9">
        <f>G398</f>
        <v>13953.5</v>
      </c>
      <c r="H397" s="9">
        <f>H398</f>
        <v>14811.1</v>
      </c>
      <c r="I397" s="9">
        <f>I398</f>
        <v>13934</v>
      </c>
    </row>
    <row r="398" spans="1:9" ht="18.75">
      <c r="A398" s="111" t="s">
        <v>183</v>
      </c>
      <c r="B398" s="113" t="s">
        <v>447</v>
      </c>
      <c r="C398" s="13" t="s">
        <v>146</v>
      </c>
      <c r="D398" s="13" t="s">
        <v>138</v>
      </c>
      <c r="E398" s="13" t="s">
        <v>113</v>
      </c>
      <c r="F398" s="13" t="s">
        <v>190</v>
      </c>
      <c r="G398" s="63">
        <v>13953.5</v>
      </c>
      <c r="H398" s="9">
        <v>14811.1</v>
      </c>
      <c r="I398" s="9">
        <v>13934</v>
      </c>
    </row>
    <row r="399" spans="1:9" ht="135" customHeight="1">
      <c r="A399" s="111" t="s">
        <v>375</v>
      </c>
      <c r="B399" s="113" t="s">
        <v>449</v>
      </c>
      <c r="C399" s="105"/>
      <c r="D399" s="13"/>
      <c r="E399" s="13"/>
      <c r="F399" s="13"/>
      <c r="G399" s="9">
        <f>G400</f>
        <v>4274.3</v>
      </c>
      <c r="H399" s="9">
        <f>H400</f>
        <v>4088.6</v>
      </c>
      <c r="I399" s="9">
        <f>I400</f>
        <v>4328.7</v>
      </c>
    </row>
    <row r="400" spans="1:9" ht="24" customHeight="1">
      <c r="A400" s="111" t="s">
        <v>183</v>
      </c>
      <c r="B400" s="113" t="s">
        <v>449</v>
      </c>
      <c r="C400" s="13" t="s">
        <v>146</v>
      </c>
      <c r="D400" s="13" t="s">
        <v>138</v>
      </c>
      <c r="E400" s="13" t="s">
        <v>113</v>
      </c>
      <c r="F400" s="13" t="s">
        <v>190</v>
      </c>
      <c r="G400" s="63">
        <v>4274.3</v>
      </c>
      <c r="H400" s="9">
        <v>4088.6</v>
      </c>
      <c r="I400" s="9">
        <v>4328.7</v>
      </c>
    </row>
    <row r="401" spans="1:9" ht="37.5">
      <c r="A401" s="111" t="s">
        <v>265</v>
      </c>
      <c r="B401" s="113" t="s">
        <v>264</v>
      </c>
      <c r="C401" s="105"/>
      <c r="D401" s="13"/>
      <c r="E401" s="13"/>
      <c r="F401" s="13"/>
      <c r="G401" s="9">
        <f>G402+G404</f>
        <v>37747.9</v>
      </c>
      <c r="H401" s="9">
        <f>H402+H404</f>
        <v>38188.8</v>
      </c>
      <c r="I401" s="9">
        <f>I402+I404</f>
        <v>39591</v>
      </c>
    </row>
    <row r="402" spans="1:9" ht="38.25" customHeight="1">
      <c r="A402" s="111" t="s">
        <v>451</v>
      </c>
      <c r="B402" s="113" t="s">
        <v>450</v>
      </c>
      <c r="C402" s="105"/>
      <c r="D402" s="13"/>
      <c r="E402" s="13"/>
      <c r="F402" s="13"/>
      <c r="G402" s="9">
        <f>G403</f>
        <v>20847.2</v>
      </c>
      <c r="H402" s="9">
        <f>H403</f>
        <v>19981.8</v>
      </c>
      <c r="I402" s="9">
        <f>I403</f>
        <v>20004.1</v>
      </c>
    </row>
    <row r="403" spans="1:9" ht="18.75">
      <c r="A403" s="111" t="s">
        <v>192</v>
      </c>
      <c r="B403" s="113" t="s">
        <v>450</v>
      </c>
      <c r="C403" s="13" t="s">
        <v>146</v>
      </c>
      <c r="D403" s="13" t="s">
        <v>138</v>
      </c>
      <c r="E403" s="13" t="s">
        <v>117</v>
      </c>
      <c r="F403" s="13" t="s">
        <v>190</v>
      </c>
      <c r="G403" s="9">
        <v>20847.2</v>
      </c>
      <c r="H403" s="9">
        <v>19981.8</v>
      </c>
      <c r="I403" s="9">
        <v>20004.1</v>
      </c>
    </row>
    <row r="404" spans="1:9" ht="78.75" customHeight="1">
      <c r="A404" s="114" t="s">
        <v>686</v>
      </c>
      <c r="B404" s="113" t="s">
        <v>508</v>
      </c>
      <c r="C404" s="13"/>
      <c r="D404" s="13"/>
      <c r="E404" s="13"/>
      <c r="F404" s="13"/>
      <c r="G404" s="9">
        <f>G405</f>
        <v>16900.7</v>
      </c>
      <c r="H404" s="9">
        <f>H405</f>
        <v>18207</v>
      </c>
      <c r="I404" s="9">
        <f>I405</f>
        <v>19586.9</v>
      </c>
    </row>
    <row r="405" spans="1:9" ht="18.75">
      <c r="A405" s="111" t="s">
        <v>192</v>
      </c>
      <c r="B405" s="113" t="s">
        <v>508</v>
      </c>
      <c r="C405" s="13" t="s">
        <v>146</v>
      </c>
      <c r="D405" s="13" t="s">
        <v>138</v>
      </c>
      <c r="E405" s="13" t="s">
        <v>117</v>
      </c>
      <c r="F405" s="13" t="s">
        <v>190</v>
      </c>
      <c r="G405" s="9">
        <v>16900.7</v>
      </c>
      <c r="H405" s="9">
        <v>18207</v>
      </c>
      <c r="I405" s="9">
        <v>19586.9</v>
      </c>
    </row>
    <row r="406" spans="1:9" ht="75">
      <c r="A406" s="111" t="s">
        <v>453</v>
      </c>
      <c r="B406" s="113" t="s">
        <v>262</v>
      </c>
      <c r="C406" s="105"/>
      <c r="D406" s="13"/>
      <c r="E406" s="13"/>
      <c r="F406" s="13"/>
      <c r="G406" s="9">
        <f>G407</f>
        <v>219.9</v>
      </c>
      <c r="H406" s="9">
        <f>H407</f>
        <v>219.9</v>
      </c>
      <c r="I406" s="9">
        <f>I407</f>
        <v>219.9</v>
      </c>
    </row>
    <row r="407" spans="1:9" ht="37.5">
      <c r="A407" s="111" t="s">
        <v>26</v>
      </c>
      <c r="B407" s="113" t="s">
        <v>452</v>
      </c>
      <c r="C407" s="105"/>
      <c r="D407" s="13"/>
      <c r="E407" s="13"/>
      <c r="F407" s="13"/>
      <c r="G407" s="9">
        <f>G408+G409</f>
        <v>219.9</v>
      </c>
      <c r="H407" s="9">
        <f>H408+H409</f>
        <v>219.9</v>
      </c>
      <c r="I407" s="9">
        <f>I408+I409</f>
        <v>219.9</v>
      </c>
    </row>
    <row r="408" spans="1:9" ht="37.5">
      <c r="A408" s="111" t="s">
        <v>164</v>
      </c>
      <c r="B408" s="113" t="s">
        <v>452</v>
      </c>
      <c r="C408" s="13" t="s">
        <v>146</v>
      </c>
      <c r="D408" s="13" t="s">
        <v>113</v>
      </c>
      <c r="E408" s="13" t="s">
        <v>129</v>
      </c>
      <c r="F408" s="13" t="s">
        <v>165</v>
      </c>
      <c r="G408" s="9">
        <v>153.9</v>
      </c>
      <c r="H408" s="9">
        <v>153.9</v>
      </c>
      <c r="I408" s="9">
        <v>153.9</v>
      </c>
    </row>
    <row r="409" spans="1:9" ht="37.5">
      <c r="A409" s="111" t="s">
        <v>87</v>
      </c>
      <c r="B409" s="113" t="s">
        <v>452</v>
      </c>
      <c r="C409" s="13" t="s">
        <v>146</v>
      </c>
      <c r="D409" s="13" t="s">
        <v>113</v>
      </c>
      <c r="E409" s="13" t="s">
        <v>129</v>
      </c>
      <c r="F409" s="13" t="s">
        <v>168</v>
      </c>
      <c r="G409" s="9">
        <v>66</v>
      </c>
      <c r="H409" s="9">
        <v>66</v>
      </c>
      <c r="I409" s="9">
        <v>66</v>
      </c>
    </row>
    <row r="410" spans="1:9" ht="56.25">
      <c r="A410" s="111" t="s">
        <v>389</v>
      </c>
      <c r="B410" s="113" t="s">
        <v>67</v>
      </c>
      <c r="C410" s="105"/>
      <c r="D410" s="13"/>
      <c r="E410" s="13"/>
      <c r="F410" s="13"/>
      <c r="G410" s="9">
        <f>G411+G414</f>
        <v>9051.3</v>
      </c>
      <c r="H410" s="9">
        <f>H411+H414</f>
        <v>9151.3</v>
      </c>
      <c r="I410" s="9">
        <f>I411+I414</f>
        <v>9051.3</v>
      </c>
    </row>
    <row r="411" spans="1:9" ht="39.75" customHeight="1">
      <c r="A411" s="111" t="s">
        <v>178</v>
      </c>
      <c r="B411" s="113" t="s">
        <v>454</v>
      </c>
      <c r="C411" s="105"/>
      <c r="D411" s="13"/>
      <c r="E411" s="13"/>
      <c r="F411" s="13"/>
      <c r="G411" s="9">
        <f>G412+G413</f>
        <v>6857.299999999999</v>
      </c>
      <c r="H411" s="9">
        <f>H412+H413</f>
        <v>6997.799999999999</v>
      </c>
      <c r="I411" s="9">
        <f>I412+I413</f>
        <v>6897.8</v>
      </c>
    </row>
    <row r="412" spans="1:9" ht="37.5">
      <c r="A412" s="111" t="s">
        <v>164</v>
      </c>
      <c r="B412" s="113" t="s">
        <v>454</v>
      </c>
      <c r="C412" s="13" t="s">
        <v>146</v>
      </c>
      <c r="D412" s="13" t="s">
        <v>113</v>
      </c>
      <c r="E412" s="13" t="s">
        <v>129</v>
      </c>
      <c r="F412" s="13" t="s">
        <v>165</v>
      </c>
      <c r="G412" s="63">
        <v>5795.2</v>
      </c>
      <c r="H412" s="63">
        <v>5935.7</v>
      </c>
      <c r="I412" s="63">
        <v>5935.7</v>
      </c>
    </row>
    <row r="413" spans="1:9" ht="37.5">
      <c r="A413" s="111" t="s">
        <v>87</v>
      </c>
      <c r="B413" s="113" t="s">
        <v>454</v>
      </c>
      <c r="C413" s="13" t="s">
        <v>146</v>
      </c>
      <c r="D413" s="13" t="s">
        <v>113</v>
      </c>
      <c r="E413" s="13" t="s">
        <v>129</v>
      </c>
      <c r="F413" s="13" t="s">
        <v>168</v>
      </c>
      <c r="G413" s="63">
        <v>1062.1</v>
      </c>
      <c r="H413" s="63">
        <v>1062.1</v>
      </c>
      <c r="I413" s="63">
        <v>962.1</v>
      </c>
    </row>
    <row r="414" spans="1:9" ht="56.25">
      <c r="A414" s="114" t="s">
        <v>685</v>
      </c>
      <c r="B414" s="113" t="s">
        <v>520</v>
      </c>
      <c r="C414" s="13"/>
      <c r="D414" s="13"/>
      <c r="E414" s="13"/>
      <c r="F414" s="13"/>
      <c r="G414" s="63">
        <f>G415</f>
        <v>2194</v>
      </c>
      <c r="H414" s="63">
        <f>H415</f>
        <v>2153.5</v>
      </c>
      <c r="I414" s="63">
        <f>I415</f>
        <v>2153.5</v>
      </c>
    </row>
    <row r="415" spans="1:9" ht="37.5">
      <c r="A415" s="111" t="s">
        <v>164</v>
      </c>
      <c r="B415" s="113" t="s">
        <v>520</v>
      </c>
      <c r="C415" s="13" t="s">
        <v>146</v>
      </c>
      <c r="D415" s="13" t="s">
        <v>113</v>
      </c>
      <c r="E415" s="13" t="s">
        <v>129</v>
      </c>
      <c r="F415" s="13" t="s">
        <v>165</v>
      </c>
      <c r="G415" s="63">
        <v>2194</v>
      </c>
      <c r="H415" s="9">
        <v>2153.5</v>
      </c>
      <c r="I415" s="9">
        <v>2153.5</v>
      </c>
    </row>
    <row r="416" spans="1:9" ht="56.25" customHeight="1">
      <c r="A416" s="111" t="s">
        <v>519</v>
      </c>
      <c r="B416" s="113" t="s">
        <v>261</v>
      </c>
      <c r="C416" s="13"/>
      <c r="D416" s="13"/>
      <c r="E416" s="13"/>
      <c r="F416" s="13"/>
      <c r="G416" s="9">
        <f>G417+G421+G424</f>
        <v>19309.4</v>
      </c>
      <c r="H416" s="9">
        <f>H417+H421+H424</f>
        <v>19661.4</v>
      </c>
      <c r="I416" s="9">
        <f>I417+I421+I424</f>
        <v>19309.4</v>
      </c>
    </row>
    <row r="417" spans="1:9" ht="18.75">
      <c r="A417" s="123" t="s">
        <v>325</v>
      </c>
      <c r="B417" s="113" t="s">
        <v>455</v>
      </c>
      <c r="C417" s="13"/>
      <c r="D417" s="13"/>
      <c r="E417" s="13"/>
      <c r="F417" s="13"/>
      <c r="G417" s="9">
        <f>G418+G419+G420</f>
        <v>13690.300000000001</v>
      </c>
      <c r="H417" s="9">
        <f>H418+H419+H420</f>
        <v>14134.000000000002</v>
      </c>
      <c r="I417" s="9">
        <f>I418+I419+I420</f>
        <v>13782.000000000002</v>
      </c>
    </row>
    <row r="418" spans="1:9" ht="18.75">
      <c r="A418" s="111" t="s">
        <v>577</v>
      </c>
      <c r="B418" s="113" t="s">
        <v>455</v>
      </c>
      <c r="C418" s="13" t="s">
        <v>300</v>
      </c>
      <c r="D418" s="13" t="s">
        <v>113</v>
      </c>
      <c r="E418" s="13" t="s">
        <v>148</v>
      </c>
      <c r="F418" s="13" t="s">
        <v>144</v>
      </c>
      <c r="G418" s="9">
        <v>12591</v>
      </c>
      <c r="H418" s="9">
        <v>12649.7</v>
      </c>
      <c r="I418" s="9">
        <v>12649.7</v>
      </c>
    </row>
    <row r="419" spans="1:9" ht="37.5">
      <c r="A419" s="111" t="s">
        <v>87</v>
      </c>
      <c r="B419" s="113" t="s">
        <v>455</v>
      </c>
      <c r="C419" s="13" t="s">
        <v>300</v>
      </c>
      <c r="D419" s="13" t="s">
        <v>113</v>
      </c>
      <c r="E419" s="13" t="s">
        <v>148</v>
      </c>
      <c r="F419" s="13" t="s">
        <v>168</v>
      </c>
      <c r="G419" s="9">
        <v>1099.2</v>
      </c>
      <c r="H419" s="107">
        <v>1484.2</v>
      </c>
      <c r="I419" s="107">
        <v>1132.2</v>
      </c>
    </row>
    <row r="420" spans="1:9" ht="24" customHeight="1">
      <c r="A420" s="111" t="s">
        <v>166</v>
      </c>
      <c r="B420" s="113" t="s">
        <v>455</v>
      </c>
      <c r="C420" s="13" t="s">
        <v>300</v>
      </c>
      <c r="D420" s="13" t="s">
        <v>113</v>
      </c>
      <c r="E420" s="13" t="s">
        <v>148</v>
      </c>
      <c r="F420" s="13" t="s">
        <v>167</v>
      </c>
      <c r="G420" s="9">
        <v>0.1</v>
      </c>
      <c r="H420" s="9">
        <v>0.1</v>
      </c>
      <c r="I420" s="9">
        <v>0.1</v>
      </c>
    </row>
    <row r="421" spans="1:9" ht="42" customHeight="1">
      <c r="A421" s="111" t="s">
        <v>360</v>
      </c>
      <c r="B421" s="113" t="s">
        <v>456</v>
      </c>
      <c r="C421" s="13"/>
      <c r="D421" s="13"/>
      <c r="E421" s="13"/>
      <c r="F421" s="13"/>
      <c r="G421" s="9">
        <f>G422+G423</f>
        <v>2200.4</v>
      </c>
      <c r="H421" s="9">
        <f>H422+H423</f>
        <v>2200.4</v>
      </c>
      <c r="I421" s="9">
        <f>I422+I423</f>
        <v>2200.4</v>
      </c>
    </row>
    <row r="422" spans="1:9" ht="18.75">
      <c r="A422" s="111" t="s">
        <v>577</v>
      </c>
      <c r="B422" s="113" t="s">
        <v>456</v>
      </c>
      <c r="C422" s="13" t="s">
        <v>300</v>
      </c>
      <c r="D422" s="13" t="s">
        <v>113</v>
      </c>
      <c r="E422" s="13" t="s">
        <v>148</v>
      </c>
      <c r="F422" s="13" t="s">
        <v>144</v>
      </c>
      <c r="G422" s="9">
        <v>2075.4</v>
      </c>
      <c r="H422" s="9">
        <v>2089.4</v>
      </c>
      <c r="I422" s="9">
        <v>2089.4</v>
      </c>
    </row>
    <row r="423" spans="1:9" ht="37.5">
      <c r="A423" s="111" t="s">
        <v>87</v>
      </c>
      <c r="B423" s="113" t="s">
        <v>456</v>
      </c>
      <c r="C423" s="13" t="s">
        <v>300</v>
      </c>
      <c r="D423" s="13" t="s">
        <v>113</v>
      </c>
      <c r="E423" s="13" t="s">
        <v>148</v>
      </c>
      <c r="F423" s="13" t="s">
        <v>168</v>
      </c>
      <c r="G423" s="9">
        <v>125</v>
      </c>
      <c r="H423" s="9">
        <v>111</v>
      </c>
      <c r="I423" s="9">
        <v>111</v>
      </c>
    </row>
    <row r="424" spans="1:9" ht="56.25">
      <c r="A424" s="114" t="s">
        <v>685</v>
      </c>
      <c r="B424" s="113" t="s">
        <v>539</v>
      </c>
      <c r="C424" s="13"/>
      <c r="D424" s="13"/>
      <c r="E424" s="13"/>
      <c r="F424" s="13"/>
      <c r="G424" s="9">
        <f>G425</f>
        <v>3418.7</v>
      </c>
      <c r="H424" s="9">
        <f>H425</f>
        <v>3327</v>
      </c>
      <c r="I424" s="9">
        <f>I425</f>
        <v>3327</v>
      </c>
    </row>
    <row r="425" spans="1:9" ht="18.75">
      <c r="A425" s="111" t="s">
        <v>577</v>
      </c>
      <c r="B425" s="113" t="s">
        <v>539</v>
      </c>
      <c r="C425" s="13" t="s">
        <v>300</v>
      </c>
      <c r="D425" s="13" t="s">
        <v>113</v>
      </c>
      <c r="E425" s="13" t="s">
        <v>148</v>
      </c>
      <c r="F425" s="13" t="s">
        <v>144</v>
      </c>
      <c r="G425" s="9">
        <f>2867.7+551</f>
        <v>3418.7</v>
      </c>
      <c r="H425" s="9">
        <f>2790+537</f>
        <v>3327</v>
      </c>
      <c r="I425" s="9">
        <f>2790+537</f>
        <v>3327</v>
      </c>
    </row>
    <row r="426" spans="1:9" ht="56.25">
      <c r="A426" s="87" t="s">
        <v>468</v>
      </c>
      <c r="B426" s="89" t="s">
        <v>258</v>
      </c>
      <c r="C426" s="10"/>
      <c r="D426" s="10"/>
      <c r="E426" s="10"/>
      <c r="F426" s="10"/>
      <c r="G426" s="11">
        <f>G427+G430</f>
        <v>438</v>
      </c>
      <c r="H426" s="11">
        <f>H427+H430</f>
        <v>938</v>
      </c>
      <c r="I426" s="11">
        <f>I427+I430</f>
        <v>938</v>
      </c>
    </row>
    <row r="427" spans="1:9" ht="37.5">
      <c r="A427" s="111" t="s">
        <v>511</v>
      </c>
      <c r="B427" s="113" t="s">
        <v>27</v>
      </c>
      <c r="C427" s="13"/>
      <c r="D427" s="13"/>
      <c r="E427" s="13"/>
      <c r="F427" s="13"/>
      <c r="G427" s="9">
        <f aca="true" t="shared" si="25" ref="G427:I428">G428</f>
        <v>0</v>
      </c>
      <c r="H427" s="9">
        <f t="shared" si="25"/>
        <v>500</v>
      </c>
      <c r="I427" s="9">
        <f t="shared" si="25"/>
        <v>500</v>
      </c>
    </row>
    <row r="428" spans="1:9" ht="27" customHeight="1">
      <c r="A428" s="111" t="s">
        <v>216</v>
      </c>
      <c r="B428" s="113" t="s">
        <v>28</v>
      </c>
      <c r="C428" s="13"/>
      <c r="D428" s="13"/>
      <c r="E428" s="13"/>
      <c r="F428" s="13"/>
      <c r="G428" s="9">
        <f t="shared" si="25"/>
        <v>0</v>
      </c>
      <c r="H428" s="9">
        <f t="shared" si="25"/>
        <v>500</v>
      </c>
      <c r="I428" s="9">
        <f t="shared" si="25"/>
        <v>500</v>
      </c>
    </row>
    <row r="429" spans="1:9" ht="18.75">
      <c r="A429" s="111" t="s">
        <v>331</v>
      </c>
      <c r="B429" s="113" t="s">
        <v>28</v>
      </c>
      <c r="C429" s="13" t="s">
        <v>300</v>
      </c>
      <c r="D429" s="13" t="s">
        <v>121</v>
      </c>
      <c r="E429" s="13" t="s">
        <v>113</v>
      </c>
      <c r="F429" s="13" t="s">
        <v>173</v>
      </c>
      <c r="G429" s="9">
        <v>0</v>
      </c>
      <c r="H429" s="9">
        <v>500</v>
      </c>
      <c r="I429" s="9">
        <v>500</v>
      </c>
    </row>
    <row r="430" spans="1:9" ht="38.25" customHeight="1">
      <c r="A430" s="111" t="s">
        <v>512</v>
      </c>
      <c r="B430" s="113" t="s">
        <v>291</v>
      </c>
      <c r="C430" s="13"/>
      <c r="D430" s="13"/>
      <c r="E430" s="13"/>
      <c r="F430" s="13"/>
      <c r="G430" s="9">
        <f>G431</f>
        <v>438</v>
      </c>
      <c r="H430" s="9">
        <f>H431</f>
        <v>438</v>
      </c>
      <c r="I430" s="9">
        <f>I431</f>
        <v>438</v>
      </c>
    </row>
    <row r="431" spans="1:9" ht="25.5" customHeight="1">
      <c r="A431" s="111" t="s">
        <v>216</v>
      </c>
      <c r="B431" s="113" t="s">
        <v>292</v>
      </c>
      <c r="C431" s="13"/>
      <c r="D431" s="13"/>
      <c r="E431" s="13"/>
      <c r="F431" s="13"/>
      <c r="G431" s="9">
        <f>G432+G435+G434+G433</f>
        <v>438</v>
      </c>
      <c r="H431" s="9">
        <f>H432+H435+H434+H433</f>
        <v>438</v>
      </c>
      <c r="I431" s="9">
        <f>I432+I435+I434+I433</f>
        <v>438</v>
      </c>
    </row>
    <row r="432" spans="1:9" ht="37.5">
      <c r="A432" s="111" t="s">
        <v>87</v>
      </c>
      <c r="B432" s="113" t="s">
        <v>292</v>
      </c>
      <c r="C432" s="13" t="s">
        <v>300</v>
      </c>
      <c r="D432" s="13" t="s">
        <v>118</v>
      </c>
      <c r="E432" s="13" t="s">
        <v>118</v>
      </c>
      <c r="F432" s="13" t="s">
        <v>168</v>
      </c>
      <c r="G432" s="9">
        <v>120</v>
      </c>
      <c r="H432" s="9">
        <v>120</v>
      </c>
      <c r="I432" s="9">
        <v>120</v>
      </c>
    </row>
    <row r="433" spans="1:9" ht="37.5">
      <c r="A433" s="111" t="s">
        <v>210</v>
      </c>
      <c r="B433" s="113" t="s">
        <v>292</v>
      </c>
      <c r="C433" s="13" t="s">
        <v>300</v>
      </c>
      <c r="D433" s="13" t="s">
        <v>118</v>
      </c>
      <c r="E433" s="13" t="s">
        <v>118</v>
      </c>
      <c r="F433" s="13" t="s">
        <v>209</v>
      </c>
      <c r="G433" s="9">
        <v>144</v>
      </c>
      <c r="H433" s="9">
        <v>144</v>
      </c>
      <c r="I433" s="9">
        <v>144</v>
      </c>
    </row>
    <row r="434" spans="1:9" ht="22.5" customHeight="1">
      <c r="A434" s="111" t="s">
        <v>295</v>
      </c>
      <c r="B434" s="113" t="s">
        <v>292</v>
      </c>
      <c r="C434" s="13" t="s">
        <v>300</v>
      </c>
      <c r="D434" s="13" t="s">
        <v>118</v>
      </c>
      <c r="E434" s="13" t="s">
        <v>118</v>
      </c>
      <c r="F434" s="13" t="s">
        <v>294</v>
      </c>
      <c r="G434" s="9">
        <v>144</v>
      </c>
      <c r="H434" s="9">
        <v>144</v>
      </c>
      <c r="I434" s="9">
        <v>144</v>
      </c>
    </row>
    <row r="435" spans="1:9" ht="27" customHeight="1">
      <c r="A435" s="111" t="s">
        <v>174</v>
      </c>
      <c r="B435" s="113" t="s">
        <v>292</v>
      </c>
      <c r="C435" s="13" t="s">
        <v>300</v>
      </c>
      <c r="D435" s="13" t="s">
        <v>118</v>
      </c>
      <c r="E435" s="13" t="s">
        <v>118</v>
      </c>
      <c r="F435" s="13" t="s">
        <v>170</v>
      </c>
      <c r="G435" s="9">
        <v>30</v>
      </c>
      <c r="H435" s="9">
        <v>30</v>
      </c>
      <c r="I435" s="9">
        <v>30</v>
      </c>
    </row>
    <row r="436" spans="1:9" ht="63" customHeight="1">
      <c r="A436" s="87" t="s">
        <v>625</v>
      </c>
      <c r="B436" s="89" t="s">
        <v>391</v>
      </c>
      <c r="C436" s="10"/>
      <c r="D436" s="10"/>
      <c r="E436" s="10"/>
      <c r="F436" s="10"/>
      <c r="G436" s="11">
        <f>G437+G440</f>
        <v>3968.6</v>
      </c>
      <c r="H436" s="11">
        <f>H437+H440</f>
        <v>1935.5</v>
      </c>
      <c r="I436" s="11">
        <f>I437+I440</f>
        <v>0</v>
      </c>
    </row>
    <row r="437" spans="1:17" ht="42" customHeight="1">
      <c r="A437" s="133" t="s">
        <v>474</v>
      </c>
      <c r="B437" s="113" t="s">
        <v>393</v>
      </c>
      <c r="C437" s="10"/>
      <c r="D437" s="10"/>
      <c r="E437" s="10"/>
      <c r="F437" s="10"/>
      <c r="G437" s="9">
        <f aca="true" t="shared" si="26" ref="G437:I438">G438</f>
        <v>1802</v>
      </c>
      <c r="H437" s="9">
        <f t="shared" si="26"/>
        <v>1935.5</v>
      </c>
      <c r="I437" s="9">
        <f t="shared" si="26"/>
        <v>0</v>
      </c>
      <c r="J437" s="181"/>
      <c r="K437" s="182"/>
      <c r="L437" s="182"/>
      <c r="M437" s="182"/>
      <c r="N437" s="182"/>
      <c r="O437" s="182"/>
      <c r="P437" s="182"/>
      <c r="Q437" s="182"/>
    </row>
    <row r="438" spans="1:9" ht="37.5">
      <c r="A438" s="111" t="s">
        <v>392</v>
      </c>
      <c r="B438" s="113" t="s">
        <v>394</v>
      </c>
      <c r="C438" s="13"/>
      <c r="D438" s="13"/>
      <c r="E438" s="13"/>
      <c r="F438" s="13"/>
      <c r="G438" s="9">
        <f t="shared" si="26"/>
        <v>1802</v>
      </c>
      <c r="H438" s="9">
        <f t="shared" si="26"/>
        <v>1935.5</v>
      </c>
      <c r="I438" s="9">
        <f t="shared" si="26"/>
        <v>0</v>
      </c>
    </row>
    <row r="439" spans="1:9" ht="37.5">
      <c r="A439" s="111" t="s">
        <v>87</v>
      </c>
      <c r="B439" s="113" t="s">
        <v>394</v>
      </c>
      <c r="C439" s="13" t="s">
        <v>300</v>
      </c>
      <c r="D439" s="13" t="s">
        <v>121</v>
      </c>
      <c r="E439" s="13" t="s">
        <v>116</v>
      </c>
      <c r="F439" s="13" t="s">
        <v>168</v>
      </c>
      <c r="G439" s="9">
        <f>546+180.2+1075.8</f>
        <v>1802</v>
      </c>
      <c r="H439" s="9">
        <f>551.1+196+1188.4</f>
        <v>1935.5</v>
      </c>
      <c r="I439" s="9">
        <v>0</v>
      </c>
    </row>
    <row r="440" spans="1:9" ht="37.5">
      <c r="A440" s="111" t="s">
        <v>628</v>
      </c>
      <c r="B440" s="113" t="s">
        <v>629</v>
      </c>
      <c r="C440" s="13"/>
      <c r="D440" s="13"/>
      <c r="E440" s="13"/>
      <c r="F440" s="13"/>
      <c r="G440" s="9">
        <f>G441</f>
        <v>2166.6</v>
      </c>
      <c r="H440" s="9">
        <f>H441</f>
        <v>0</v>
      </c>
      <c r="I440" s="9">
        <f>I441</f>
        <v>0</v>
      </c>
    </row>
    <row r="441" spans="1:9" ht="37.5">
      <c r="A441" s="111" t="s">
        <v>87</v>
      </c>
      <c r="B441" s="113" t="s">
        <v>629</v>
      </c>
      <c r="C441" s="13" t="s">
        <v>300</v>
      </c>
      <c r="D441" s="13" t="s">
        <v>121</v>
      </c>
      <c r="E441" s="13" t="s">
        <v>116</v>
      </c>
      <c r="F441" s="13" t="s">
        <v>168</v>
      </c>
      <c r="G441" s="9">
        <f>1950+216.6</f>
        <v>2166.6</v>
      </c>
      <c r="H441" s="9"/>
      <c r="I441" s="9"/>
    </row>
    <row r="442" spans="1:9" ht="62.25" customHeight="1">
      <c r="A442" s="87" t="s">
        <v>501</v>
      </c>
      <c r="B442" s="89" t="s">
        <v>499</v>
      </c>
      <c r="C442" s="10"/>
      <c r="D442" s="10"/>
      <c r="E442" s="10"/>
      <c r="F442" s="10"/>
      <c r="G442" s="11">
        <f>G443</f>
        <v>409.5</v>
      </c>
      <c r="H442" s="11">
        <f aca="true" t="shared" si="27" ref="H442:I444">H443</f>
        <v>409.5</v>
      </c>
      <c r="I442" s="11">
        <f t="shared" si="27"/>
        <v>409.5</v>
      </c>
    </row>
    <row r="443" spans="1:9" ht="18.75">
      <c r="A443" s="111" t="s">
        <v>500</v>
      </c>
      <c r="B443" s="113" t="s">
        <v>502</v>
      </c>
      <c r="C443" s="13"/>
      <c r="D443" s="13"/>
      <c r="E443" s="13"/>
      <c r="F443" s="13"/>
      <c r="G443" s="9">
        <f>G444</f>
        <v>409.5</v>
      </c>
      <c r="H443" s="9">
        <f t="shared" si="27"/>
        <v>409.5</v>
      </c>
      <c r="I443" s="9">
        <f t="shared" si="27"/>
        <v>409.5</v>
      </c>
    </row>
    <row r="444" spans="1:9" ht="37.5">
      <c r="A444" s="111" t="s">
        <v>507</v>
      </c>
      <c r="B444" s="113" t="s">
        <v>505</v>
      </c>
      <c r="C444" s="13"/>
      <c r="D444" s="13"/>
      <c r="E444" s="13"/>
      <c r="F444" s="13"/>
      <c r="G444" s="9">
        <f>G445</f>
        <v>409.5</v>
      </c>
      <c r="H444" s="9">
        <f t="shared" si="27"/>
        <v>409.5</v>
      </c>
      <c r="I444" s="9">
        <f t="shared" si="27"/>
        <v>409.5</v>
      </c>
    </row>
    <row r="445" spans="1:9" ht="38.25" customHeight="1">
      <c r="A445" s="111" t="s">
        <v>86</v>
      </c>
      <c r="B445" s="113" t="s">
        <v>505</v>
      </c>
      <c r="C445" s="13" t="s">
        <v>300</v>
      </c>
      <c r="D445" s="13" t="s">
        <v>119</v>
      </c>
      <c r="E445" s="13" t="s">
        <v>129</v>
      </c>
      <c r="F445" s="13" t="s">
        <v>177</v>
      </c>
      <c r="G445" s="9">
        <v>409.5</v>
      </c>
      <c r="H445" s="9">
        <v>409.5</v>
      </c>
      <c r="I445" s="9">
        <v>409.5</v>
      </c>
    </row>
    <row r="446" spans="1:9" ht="38.25" customHeight="1">
      <c r="A446" s="160" t="s">
        <v>530</v>
      </c>
      <c r="B446" s="161" t="s">
        <v>524</v>
      </c>
      <c r="C446" s="10"/>
      <c r="D446" s="10"/>
      <c r="E446" s="10"/>
      <c r="F446" s="10"/>
      <c r="G446" s="11">
        <f aca="true" t="shared" si="28" ref="G446:I448">G447</f>
        <v>50</v>
      </c>
      <c r="H446" s="11">
        <f t="shared" si="28"/>
        <v>50</v>
      </c>
      <c r="I446" s="11">
        <f t="shared" si="28"/>
        <v>50</v>
      </c>
    </row>
    <row r="447" spans="1:9" ht="38.25" customHeight="1">
      <c r="A447" s="124" t="s">
        <v>531</v>
      </c>
      <c r="B447" s="155" t="s">
        <v>525</v>
      </c>
      <c r="C447" s="13"/>
      <c r="D447" s="13"/>
      <c r="E447" s="13"/>
      <c r="F447" s="13"/>
      <c r="G447" s="9">
        <f t="shared" si="28"/>
        <v>50</v>
      </c>
      <c r="H447" s="9">
        <f t="shared" si="28"/>
        <v>50</v>
      </c>
      <c r="I447" s="9">
        <f t="shared" si="28"/>
        <v>50</v>
      </c>
    </row>
    <row r="448" spans="1:9" ht="27.75" customHeight="1">
      <c r="A448" s="124" t="s">
        <v>573</v>
      </c>
      <c r="B448" s="112" t="s">
        <v>572</v>
      </c>
      <c r="C448" s="105"/>
      <c r="D448" s="13"/>
      <c r="E448" s="13"/>
      <c r="F448" s="13"/>
      <c r="G448" s="9">
        <f t="shared" si="28"/>
        <v>50</v>
      </c>
      <c r="H448" s="9">
        <f t="shared" si="28"/>
        <v>50</v>
      </c>
      <c r="I448" s="9">
        <f t="shared" si="28"/>
        <v>50</v>
      </c>
    </row>
    <row r="449" spans="1:9" ht="40.5" customHeight="1">
      <c r="A449" s="111" t="s">
        <v>87</v>
      </c>
      <c r="B449" s="112" t="s">
        <v>572</v>
      </c>
      <c r="C449" s="105">
        <v>546</v>
      </c>
      <c r="D449" s="13" t="s">
        <v>113</v>
      </c>
      <c r="E449" s="13" t="s">
        <v>148</v>
      </c>
      <c r="F449" s="13" t="s">
        <v>168</v>
      </c>
      <c r="G449" s="9">
        <v>50</v>
      </c>
      <c r="H449" s="9">
        <v>50</v>
      </c>
      <c r="I449" s="9">
        <v>50</v>
      </c>
    </row>
    <row r="450" spans="1:9" ht="58.5" customHeight="1">
      <c r="A450" s="87" t="s">
        <v>582</v>
      </c>
      <c r="B450" s="161" t="s">
        <v>583</v>
      </c>
      <c r="C450" s="13"/>
      <c r="D450" s="13"/>
      <c r="E450" s="13"/>
      <c r="F450" s="13"/>
      <c r="G450" s="11">
        <f>G451+G456+G474</f>
        <v>35955.50000000001</v>
      </c>
      <c r="H450" s="11">
        <f>H451+H456+H474</f>
        <v>36455.50000000001</v>
      </c>
      <c r="I450" s="11">
        <f>I451+I456+I474</f>
        <v>35955.50000000001</v>
      </c>
    </row>
    <row r="451" spans="1:9" ht="45" customHeight="1">
      <c r="A451" s="162" t="s">
        <v>584</v>
      </c>
      <c r="B451" s="113" t="s">
        <v>585</v>
      </c>
      <c r="C451" s="105"/>
      <c r="D451" s="13"/>
      <c r="E451" s="13"/>
      <c r="F451" s="13"/>
      <c r="G451" s="9">
        <f>G452+G454</f>
        <v>115.7</v>
      </c>
      <c r="H451" s="9">
        <f>H452+H454</f>
        <v>115.7</v>
      </c>
      <c r="I451" s="9">
        <f>I452+I454</f>
        <v>115.7</v>
      </c>
    </row>
    <row r="452" spans="1:9" ht="36.75" customHeight="1">
      <c r="A452" s="162" t="s">
        <v>178</v>
      </c>
      <c r="B452" s="113" t="s">
        <v>586</v>
      </c>
      <c r="C452" s="105"/>
      <c r="D452" s="13"/>
      <c r="E452" s="13"/>
      <c r="F452" s="13"/>
      <c r="G452" s="9">
        <f>G453</f>
        <v>100</v>
      </c>
      <c r="H452" s="9">
        <f>H453</f>
        <v>100</v>
      </c>
      <c r="I452" s="9">
        <f>I453</f>
        <v>100</v>
      </c>
    </row>
    <row r="453" spans="1:9" ht="41.25" customHeight="1">
      <c r="A453" s="162" t="s">
        <v>87</v>
      </c>
      <c r="B453" s="113" t="s">
        <v>586</v>
      </c>
      <c r="C453" s="105">
        <v>546</v>
      </c>
      <c r="D453" s="13" t="s">
        <v>113</v>
      </c>
      <c r="E453" s="13" t="s">
        <v>114</v>
      </c>
      <c r="F453" s="13" t="s">
        <v>168</v>
      </c>
      <c r="G453" s="9">
        <v>100</v>
      </c>
      <c r="H453" s="9">
        <v>100</v>
      </c>
      <c r="I453" s="9">
        <v>100</v>
      </c>
    </row>
    <row r="454" spans="1:9" ht="41.25" customHeight="1">
      <c r="A454" s="111" t="s">
        <v>364</v>
      </c>
      <c r="B454" s="113" t="s">
        <v>608</v>
      </c>
      <c r="C454" s="105"/>
      <c r="D454" s="13"/>
      <c r="E454" s="13"/>
      <c r="F454" s="13"/>
      <c r="G454" s="9">
        <f>G455</f>
        <v>15.7</v>
      </c>
      <c r="H454" s="9">
        <f>H455</f>
        <v>15.7</v>
      </c>
      <c r="I454" s="9">
        <f>I455</f>
        <v>15.7</v>
      </c>
    </row>
    <row r="455" spans="1:9" ht="41.25" customHeight="1">
      <c r="A455" s="111" t="s">
        <v>87</v>
      </c>
      <c r="B455" s="113" t="s">
        <v>608</v>
      </c>
      <c r="C455" s="105">
        <v>546</v>
      </c>
      <c r="D455" s="13" t="s">
        <v>113</v>
      </c>
      <c r="E455" s="13" t="s">
        <v>114</v>
      </c>
      <c r="F455" s="13" t="s">
        <v>168</v>
      </c>
      <c r="G455" s="9">
        <v>15.7</v>
      </c>
      <c r="H455" s="9">
        <v>15.7</v>
      </c>
      <c r="I455" s="9">
        <v>15.7</v>
      </c>
    </row>
    <row r="456" spans="1:9" ht="57" customHeight="1">
      <c r="A456" s="162" t="s">
        <v>587</v>
      </c>
      <c r="B456" s="113" t="s">
        <v>588</v>
      </c>
      <c r="C456" s="105"/>
      <c r="D456" s="13"/>
      <c r="E456" s="13"/>
      <c r="F456" s="13"/>
      <c r="G456" s="9">
        <f>G457+G461+G463+G465+G468+G471</f>
        <v>34839.80000000001</v>
      </c>
      <c r="H456" s="9">
        <f>H457+H461+H463+H465+H468+H471</f>
        <v>35839.80000000001</v>
      </c>
      <c r="I456" s="9">
        <f>I457+I461+I463+I465+I468+I471</f>
        <v>35339.80000000001</v>
      </c>
    </row>
    <row r="457" spans="1:9" ht="36.75" customHeight="1">
      <c r="A457" s="162" t="s">
        <v>178</v>
      </c>
      <c r="B457" s="113" t="s">
        <v>589</v>
      </c>
      <c r="C457" s="105"/>
      <c r="D457" s="13"/>
      <c r="E457" s="13"/>
      <c r="F457" s="13"/>
      <c r="G457" s="9">
        <f>G458+G459+G460</f>
        <v>26242.2</v>
      </c>
      <c r="H457" s="9">
        <f>H458+H459+H460</f>
        <v>27410.7</v>
      </c>
      <c r="I457" s="9">
        <f>I458+I459+I460</f>
        <v>26910.7</v>
      </c>
    </row>
    <row r="458" spans="1:9" ht="37.5" customHeight="1">
      <c r="A458" s="162" t="s">
        <v>164</v>
      </c>
      <c r="B458" s="113" t="s">
        <v>589</v>
      </c>
      <c r="C458" s="105">
        <v>546</v>
      </c>
      <c r="D458" s="13" t="s">
        <v>113</v>
      </c>
      <c r="E458" s="13" t="s">
        <v>114</v>
      </c>
      <c r="F458" s="13" t="s">
        <v>165</v>
      </c>
      <c r="G458" s="9">
        <v>21292.2</v>
      </c>
      <c r="H458" s="9">
        <v>21460.7</v>
      </c>
      <c r="I458" s="9">
        <v>21460.7</v>
      </c>
    </row>
    <row r="459" spans="1:9" ht="42" customHeight="1">
      <c r="A459" s="162" t="s">
        <v>87</v>
      </c>
      <c r="B459" s="113" t="s">
        <v>589</v>
      </c>
      <c r="C459" s="105">
        <v>546</v>
      </c>
      <c r="D459" s="13" t="s">
        <v>113</v>
      </c>
      <c r="E459" s="13" t="s">
        <v>114</v>
      </c>
      <c r="F459" s="13" t="s">
        <v>168</v>
      </c>
      <c r="G459" s="9">
        <v>4850</v>
      </c>
      <c r="H459" s="9">
        <v>5850</v>
      </c>
      <c r="I459" s="9">
        <v>5350</v>
      </c>
    </row>
    <row r="460" spans="1:9" ht="27" customHeight="1">
      <c r="A460" s="162" t="s">
        <v>166</v>
      </c>
      <c r="B460" s="113" t="s">
        <v>589</v>
      </c>
      <c r="C460" s="105">
        <v>546</v>
      </c>
      <c r="D460" s="13" t="s">
        <v>113</v>
      </c>
      <c r="E460" s="13" t="s">
        <v>114</v>
      </c>
      <c r="F460" s="13" t="s">
        <v>167</v>
      </c>
      <c r="G460" s="9">
        <v>100</v>
      </c>
      <c r="H460" s="9">
        <v>100</v>
      </c>
      <c r="I460" s="9">
        <v>100</v>
      </c>
    </row>
    <row r="461" spans="1:9" ht="60" customHeight="1">
      <c r="A461" s="114" t="s">
        <v>685</v>
      </c>
      <c r="B461" s="113" t="s">
        <v>590</v>
      </c>
      <c r="C461" s="105"/>
      <c r="D461" s="13"/>
      <c r="E461" s="13"/>
      <c r="F461" s="13"/>
      <c r="G461" s="9">
        <f>G462</f>
        <v>8110.1</v>
      </c>
      <c r="H461" s="9">
        <f>H462</f>
        <v>7941.6</v>
      </c>
      <c r="I461" s="9">
        <f>I462</f>
        <v>7941.6</v>
      </c>
    </row>
    <row r="462" spans="1:9" ht="40.5" customHeight="1">
      <c r="A462" s="162" t="s">
        <v>164</v>
      </c>
      <c r="B462" s="113" t="s">
        <v>590</v>
      </c>
      <c r="C462" s="105">
        <v>546</v>
      </c>
      <c r="D462" s="13" t="s">
        <v>113</v>
      </c>
      <c r="E462" s="13" t="s">
        <v>114</v>
      </c>
      <c r="F462" s="13" t="s">
        <v>165</v>
      </c>
      <c r="G462" s="9">
        <v>8110.1</v>
      </c>
      <c r="H462" s="9">
        <v>7941.6</v>
      </c>
      <c r="I462" s="9">
        <v>7941.6</v>
      </c>
    </row>
    <row r="463" spans="1:9" ht="40.5" customHeight="1">
      <c r="A463" s="111" t="s">
        <v>364</v>
      </c>
      <c r="B463" s="113" t="s">
        <v>609</v>
      </c>
      <c r="C463" s="105"/>
      <c r="D463" s="13"/>
      <c r="E463" s="13"/>
      <c r="F463" s="13"/>
      <c r="G463" s="9">
        <f>G464</f>
        <v>36.4</v>
      </c>
      <c r="H463" s="9">
        <f>H464</f>
        <v>36.4</v>
      </c>
      <c r="I463" s="9">
        <f>I464</f>
        <v>36.4</v>
      </c>
    </row>
    <row r="464" spans="1:9" ht="40.5" customHeight="1">
      <c r="A464" s="111" t="s">
        <v>87</v>
      </c>
      <c r="B464" s="113" t="s">
        <v>609</v>
      </c>
      <c r="C464" s="105">
        <v>546</v>
      </c>
      <c r="D464" s="13" t="s">
        <v>113</v>
      </c>
      <c r="E464" s="13" t="s">
        <v>114</v>
      </c>
      <c r="F464" s="13" t="s">
        <v>168</v>
      </c>
      <c r="G464" s="9">
        <v>36.4</v>
      </c>
      <c r="H464" s="9">
        <v>36.4</v>
      </c>
      <c r="I464" s="9">
        <v>36.4</v>
      </c>
    </row>
    <row r="465" spans="1:9" ht="40.5" customHeight="1">
      <c r="A465" s="111" t="s">
        <v>570</v>
      </c>
      <c r="B465" s="113" t="s">
        <v>610</v>
      </c>
      <c r="C465" s="105"/>
      <c r="D465" s="13"/>
      <c r="E465" s="13"/>
      <c r="F465" s="13"/>
      <c r="G465" s="9">
        <f>G466+G467</f>
        <v>177.4</v>
      </c>
      <c r="H465" s="9">
        <f>H466+H467</f>
        <v>177.4</v>
      </c>
      <c r="I465" s="9">
        <f>I466+I467</f>
        <v>177.4</v>
      </c>
    </row>
    <row r="466" spans="1:9" ht="40.5" customHeight="1">
      <c r="A466" s="111" t="s">
        <v>164</v>
      </c>
      <c r="B466" s="113" t="s">
        <v>610</v>
      </c>
      <c r="C466" s="105">
        <v>546</v>
      </c>
      <c r="D466" s="13" t="s">
        <v>113</v>
      </c>
      <c r="E466" s="13" t="s">
        <v>114</v>
      </c>
      <c r="F466" s="13" t="s">
        <v>165</v>
      </c>
      <c r="G466" s="9">
        <v>124.2</v>
      </c>
      <c r="H466" s="9">
        <v>124.2</v>
      </c>
      <c r="I466" s="9">
        <v>124.2</v>
      </c>
    </row>
    <row r="467" spans="1:9" ht="40.5" customHeight="1">
      <c r="A467" s="111" t="s">
        <v>87</v>
      </c>
      <c r="B467" s="113" t="s">
        <v>610</v>
      </c>
      <c r="C467" s="105">
        <v>546</v>
      </c>
      <c r="D467" s="13" t="s">
        <v>113</v>
      </c>
      <c r="E467" s="13" t="s">
        <v>114</v>
      </c>
      <c r="F467" s="13" t="s">
        <v>168</v>
      </c>
      <c r="G467" s="9">
        <v>53.2</v>
      </c>
      <c r="H467" s="9">
        <v>53.2</v>
      </c>
      <c r="I467" s="9">
        <v>53.2</v>
      </c>
    </row>
    <row r="468" spans="1:9" ht="40.5" customHeight="1">
      <c r="A468" s="111" t="s">
        <v>569</v>
      </c>
      <c r="B468" s="113" t="s">
        <v>611</v>
      </c>
      <c r="C468" s="105"/>
      <c r="D468" s="13"/>
      <c r="E468" s="13"/>
      <c r="F468" s="13"/>
      <c r="G468" s="9">
        <f>G469+G470</f>
        <v>250.8</v>
      </c>
      <c r="H468" s="9">
        <f>H469+H470</f>
        <v>250.8</v>
      </c>
      <c r="I468" s="9">
        <f>I469+I470</f>
        <v>250.8</v>
      </c>
    </row>
    <row r="469" spans="1:9" ht="40.5" customHeight="1">
      <c r="A469" s="111" t="s">
        <v>164</v>
      </c>
      <c r="B469" s="113" t="s">
        <v>611</v>
      </c>
      <c r="C469" s="105">
        <v>546</v>
      </c>
      <c r="D469" s="13" t="s">
        <v>113</v>
      </c>
      <c r="E469" s="13" t="s">
        <v>114</v>
      </c>
      <c r="F469" s="13" t="s">
        <v>165</v>
      </c>
      <c r="G469" s="9">
        <v>175.5</v>
      </c>
      <c r="H469" s="9">
        <v>175.5</v>
      </c>
      <c r="I469" s="9">
        <v>175.5</v>
      </c>
    </row>
    <row r="470" spans="1:9" ht="40.5" customHeight="1">
      <c r="A470" s="111" t="s">
        <v>87</v>
      </c>
      <c r="B470" s="113" t="s">
        <v>611</v>
      </c>
      <c r="C470" s="105">
        <v>546</v>
      </c>
      <c r="D470" s="13" t="s">
        <v>113</v>
      </c>
      <c r="E470" s="13" t="s">
        <v>114</v>
      </c>
      <c r="F470" s="13" t="s">
        <v>168</v>
      </c>
      <c r="G470" s="9">
        <v>75.3</v>
      </c>
      <c r="H470" s="9">
        <v>75.3</v>
      </c>
      <c r="I470" s="9">
        <v>75.3</v>
      </c>
    </row>
    <row r="471" spans="1:9" ht="40.5" customHeight="1">
      <c r="A471" s="111" t="s">
        <v>407</v>
      </c>
      <c r="B471" s="112" t="s">
        <v>607</v>
      </c>
      <c r="C471" s="105"/>
      <c r="D471" s="13"/>
      <c r="E471" s="13"/>
      <c r="F471" s="13"/>
      <c r="G471" s="9">
        <f>G472+G473</f>
        <v>22.9</v>
      </c>
      <c r="H471" s="9">
        <f>H472+H473</f>
        <v>22.9</v>
      </c>
      <c r="I471" s="9">
        <f>I472+I473</f>
        <v>22.9</v>
      </c>
    </row>
    <row r="472" spans="1:9" ht="40.5" customHeight="1">
      <c r="A472" s="111" t="s">
        <v>164</v>
      </c>
      <c r="B472" s="112" t="s">
        <v>607</v>
      </c>
      <c r="C472" s="105">
        <v>546</v>
      </c>
      <c r="D472" s="13" t="s">
        <v>113</v>
      </c>
      <c r="E472" s="13" t="s">
        <v>114</v>
      </c>
      <c r="F472" s="13" t="s">
        <v>165</v>
      </c>
      <c r="G472" s="9">
        <v>17</v>
      </c>
      <c r="H472" s="9">
        <v>17</v>
      </c>
      <c r="I472" s="9">
        <v>17</v>
      </c>
    </row>
    <row r="473" spans="1:9" ht="40.5" customHeight="1">
      <c r="A473" s="111" t="s">
        <v>87</v>
      </c>
      <c r="B473" s="112" t="s">
        <v>607</v>
      </c>
      <c r="C473" s="105">
        <v>546</v>
      </c>
      <c r="D473" s="13" t="s">
        <v>113</v>
      </c>
      <c r="E473" s="13" t="s">
        <v>114</v>
      </c>
      <c r="F473" s="13" t="s">
        <v>168</v>
      </c>
      <c r="G473" s="9">
        <v>5.9</v>
      </c>
      <c r="H473" s="9">
        <v>5.9</v>
      </c>
      <c r="I473" s="9">
        <v>5.9</v>
      </c>
    </row>
    <row r="474" spans="1:9" ht="43.5" customHeight="1">
      <c r="A474" s="162" t="s">
        <v>591</v>
      </c>
      <c r="B474" s="113" t="s">
        <v>592</v>
      </c>
      <c r="C474" s="105"/>
      <c r="D474" s="13"/>
      <c r="E474" s="13"/>
      <c r="F474" s="13"/>
      <c r="G474" s="9">
        <f aca="true" t="shared" si="29" ref="G474:I475">G475</f>
        <v>1000</v>
      </c>
      <c r="H474" s="9">
        <f t="shared" si="29"/>
        <v>500</v>
      </c>
      <c r="I474" s="9">
        <f t="shared" si="29"/>
        <v>500</v>
      </c>
    </row>
    <row r="475" spans="1:9" ht="36.75" customHeight="1">
      <c r="A475" s="162" t="s">
        <v>178</v>
      </c>
      <c r="B475" s="113" t="s">
        <v>593</v>
      </c>
      <c r="C475" s="105"/>
      <c r="D475" s="13"/>
      <c r="E475" s="13"/>
      <c r="F475" s="13"/>
      <c r="G475" s="9">
        <f t="shared" si="29"/>
        <v>1000</v>
      </c>
      <c r="H475" s="9">
        <f t="shared" si="29"/>
        <v>500</v>
      </c>
      <c r="I475" s="9">
        <f t="shared" si="29"/>
        <v>500</v>
      </c>
    </row>
    <row r="476" spans="1:9" ht="40.5" customHeight="1">
      <c r="A476" s="12" t="s">
        <v>87</v>
      </c>
      <c r="B476" s="105" t="s">
        <v>593</v>
      </c>
      <c r="C476" s="105">
        <v>546</v>
      </c>
      <c r="D476" s="13" t="s">
        <v>113</v>
      </c>
      <c r="E476" s="13" t="s">
        <v>114</v>
      </c>
      <c r="F476" s="13" t="s">
        <v>168</v>
      </c>
      <c r="G476" s="9">
        <v>1000</v>
      </c>
      <c r="H476" s="9">
        <v>500</v>
      </c>
      <c r="I476" s="9">
        <v>500</v>
      </c>
    </row>
    <row r="477" spans="1:9" ht="34.5" customHeight="1">
      <c r="A477" s="183" t="s">
        <v>132</v>
      </c>
      <c r="B477" s="183"/>
      <c r="C477" s="183"/>
      <c r="D477" s="183"/>
      <c r="E477" s="183"/>
      <c r="F477" s="183"/>
      <c r="G477" s="11">
        <f>G13+G46+G82+G123+G190+G289+G339+G359+G363+G376+G395+G426+G436+G442+G446+G450</f>
        <v>979692.0000000001</v>
      </c>
      <c r="H477" s="11">
        <f>H13+H46+H82+H123+H190+H289+H339+H359+H363+H376+H395+H426+H436+H442+H446+H450</f>
        <v>896791.7000000002</v>
      </c>
      <c r="I477" s="11">
        <f>I13+I46+I82+I123+I190+I289+I339+I359+I363+I376+I395+I426+I436+I442+I446+I450</f>
        <v>894183.9000000001</v>
      </c>
    </row>
    <row r="498" spans="7:9" ht="18.75">
      <c r="G498" s="24"/>
      <c r="H498" s="24"/>
      <c r="I498" s="24"/>
    </row>
    <row r="499" spans="6:10" ht="20.25">
      <c r="F499" s="41"/>
      <c r="G499" s="42"/>
      <c r="H499" s="42"/>
      <c r="I499" s="42"/>
      <c r="J499" s="42"/>
    </row>
    <row r="500" spans="7:9" ht="18.75">
      <c r="G500" s="24"/>
      <c r="H500" s="24"/>
      <c r="I500" s="24"/>
    </row>
    <row r="501" spans="7:9" ht="18.75">
      <c r="G501" s="24"/>
      <c r="H501" s="24"/>
      <c r="I501" s="24"/>
    </row>
    <row r="502" spans="7:9" ht="18.75">
      <c r="G502" s="24"/>
      <c r="H502" s="24"/>
      <c r="I502" s="24"/>
    </row>
    <row r="503" spans="7:9" ht="18.75">
      <c r="G503" s="24"/>
      <c r="H503" s="24"/>
      <c r="I503" s="24"/>
    </row>
    <row r="504" spans="7:9" ht="18.75">
      <c r="G504" s="24"/>
      <c r="H504" s="24"/>
      <c r="I504" s="24"/>
    </row>
    <row r="505" spans="7:9" ht="18.75">
      <c r="G505" s="24"/>
      <c r="H505" s="24"/>
      <c r="I505" s="24"/>
    </row>
    <row r="506" spans="7:9" ht="18.75">
      <c r="G506" s="24"/>
      <c r="H506" s="24"/>
      <c r="I506" s="24"/>
    </row>
  </sheetData>
  <sheetProtection/>
  <autoFilter ref="B10:F477"/>
  <mergeCells count="16">
    <mergeCell ref="A8:I8"/>
    <mergeCell ref="A477:F477"/>
    <mergeCell ref="A10:A11"/>
    <mergeCell ref="B10:B11"/>
    <mergeCell ref="C10:C11"/>
    <mergeCell ref="D10:D11"/>
    <mergeCell ref="J437:Q437"/>
    <mergeCell ref="F1:I1"/>
    <mergeCell ref="F2:I2"/>
    <mergeCell ref="F3:I3"/>
    <mergeCell ref="F4:I4"/>
    <mergeCell ref="F5:I5"/>
    <mergeCell ref="A6:I7"/>
    <mergeCell ref="E10:E11"/>
    <mergeCell ref="F10:F11"/>
    <mergeCell ref="G10:I10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9" r:id="rId1"/>
  <rowBreaks count="1" manualBreakCount="1"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2022-12-14T11:19:57Z</cp:lastPrinted>
  <dcterms:created xsi:type="dcterms:W3CDTF">2004-11-04T07:33:42Z</dcterms:created>
  <dcterms:modified xsi:type="dcterms:W3CDTF">2022-12-14T11:30:42Z</dcterms:modified>
  <cp:category/>
  <cp:version/>
  <cp:contentType/>
  <cp:contentStatus/>
</cp:coreProperties>
</file>