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3"/>
  </bookViews>
  <sheets>
    <sheet name="6 раздел " sheetId="1" r:id="rId1"/>
    <sheet name="7 целевые  " sheetId="2" r:id="rId2"/>
    <sheet name="8 ведомственная" sheetId="3" r:id="rId3"/>
    <sheet name="9 программы" sheetId="4" r:id="rId4"/>
  </sheets>
  <externalReferences>
    <externalReference r:id="rId7"/>
  </externalReferences>
  <definedNames>
    <definedName name="_xlnm._FilterDatabase" localSheetId="1" hidden="1">'7 целевые  '!$A$12:$D$685</definedName>
    <definedName name="_xlnm._FilterDatabase" localSheetId="2" hidden="1">'8 ведомственная'!$A$15:$E$759</definedName>
    <definedName name="_xlnm._FilterDatabase" localSheetId="3" hidden="1">'9 программы'!$G$15:$I$515</definedName>
    <definedName name="_xlnm.Print_Titles" localSheetId="2">'8 ведомственная'!$17:$17</definedName>
    <definedName name="_xlnm.Print_Titles" localSheetId="3">'9 программы'!$16:$16</definedName>
    <definedName name="_xlnm.Print_Area" localSheetId="0">'6 раздел '!$A$1:$O$67</definedName>
    <definedName name="_xlnm.Print_Area" localSheetId="1">'7 целевые  '!$A$1:$Q$685</definedName>
    <definedName name="_xlnm.Print_Area" localSheetId="2">'8 ведомственная'!$A$1:$R$759</definedName>
    <definedName name="_xlnm.Print_Area" localSheetId="3">'9 программы'!$A$1:$I$515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<sst xmlns="http://schemas.openxmlformats.org/spreadsheetml/2006/main" count="8102" uniqueCount="735">
  <si>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</si>
  <si>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</si>
  <si>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</si>
  <si>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</si>
  <si>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</si>
  <si>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</si>
  <si>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</si>
  <si>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</si>
  <si>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</si>
  <si>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</si>
  <si>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</si>
  <si>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</si>
  <si>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</si>
  <si>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</si>
  <si>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</si>
  <si>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</si>
  <si>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</si>
  <si>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</si>
  <si>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</si>
  <si>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</si>
  <si>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</si>
  <si>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</si>
  <si>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</si>
  <si>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</si>
  <si>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</si>
  <si>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</si>
  <si>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</si>
  <si>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</si>
  <si>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</si>
  <si>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</si>
  <si>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</si>
  <si>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</si>
  <si>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</si>
  <si>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</si>
  <si>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</si>
  <si>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</si>
  <si>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</si>
  <si>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</si>
  <si>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</si>
  <si>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</si>
  <si>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</si>
  <si>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</si>
  <si>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</si>
  <si>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</si>
  <si>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</si>
  <si>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</si>
  <si>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</si>
  <si>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</si>
  <si>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</si>
  <si>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</si>
  <si>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</si>
  <si>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</si>
  <si>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</si>
  <si>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</si>
  <si>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</si>
  <si>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</si>
  <si>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</si>
  <si>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</si>
  <si>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</si>
  <si>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</si>
  <si>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</si>
  <si>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</si>
  <si>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</si>
  <si>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</si>
  <si>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</si>
  <si>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</si>
  <si>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</si>
  <si>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</si>
  <si>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</si>
  <si>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</si>
  <si>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</si>
  <si>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</si>
  <si>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</si>
  <si>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</si>
  <si>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</si>
  <si>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</si>
  <si>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</si>
  <si>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</si>
  <si>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</si>
  <si>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</si>
  <si>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</si>
  <si>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</si>
  <si>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</si>
  <si>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01 1 05 00000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</si>
  <si>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</si>
  <si>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</si>
  <si>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</si>
  <si>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</si>
  <si>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31 0 00 21390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</si>
  <si>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</si>
  <si>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</si>
  <si>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</si>
  <si>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</si>
  <si>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</si>
  <si>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</si>
  <si>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</si>
  <si>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</si>
  <si>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</si>
  <si>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</si>
  <si>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</si>
  <si>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</si>
  <si>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</si>
  <si>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Прочие мероприятия по профилактике употребления психоактивных веществ</t>
  </si>
  <si>
    <t>06 1 03 00000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</si>
  <si>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</si>
  <si>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</si>
  <si>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</si>
  <si>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</si>
  <si>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</si>
  <si>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</si>
  <si>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</si>
  <si>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</si>
  <si>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</si>
  <si>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</si>
  <si>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</si>
  <si>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</si>
  <si>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</si>
  <si>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</si>
  <si>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</si>
  <si>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</si>
  <si>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</si>
  <si>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</si>
  <si>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</si>
  <si>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</si>
  <si>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</si>
  <si>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</si>
  <si>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</si>
  <si>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</si>
  <si>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</si>
  <si>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</si>
  <si>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</si>
  <si>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</si>
  <si>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</si>
  <si>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</si>
  <si>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</si>
  <si>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</si>
  <si>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</si>
  <si>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</si>
  <si>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</si>
  <si>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</si>
  <si>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</si>
  <si>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</si>
  <si>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</si>
  <si>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</si>
  <si>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</si>
  <si>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</si>
  <si>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</si>
  <si>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</si>
  <si>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</si>
  <si>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</si>
  <si>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</si>
  <si>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</si>
  <si>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</si>
  <si>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</si>
  <si>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</si>
  <si>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</si>
  <si>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</si>
  <si>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</si>
  <si>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</si>
  <si>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</si>
  <si>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</si>
  <si>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</si>
  <si>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</si>
  <si>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</si>
  <si>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</si>
  <si>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</si>
  <si>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</si>
  <si>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</si>
  <si>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</si>
  <si>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</si>
  <si>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</si>
  <si>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</si>
  <si>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</si>
  <si>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</si>
  <si>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</si>
  <si>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</si>
  <si>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</si>
  <si>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</si>
  <si>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</si>
  <si>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</si>
  <si>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</si>
  <si>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</si>
  <si>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</si>
  <si>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</si>
  <si>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</si>
  <si>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</si>
  <si>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</si>
  <si>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</si>
  <si>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</si>
  <si>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</si>
  <si>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</si>
  <si>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</si>
  <si>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</si>
  <si>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</si>
  <si>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</si>
  <si>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</si>
  <si>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</si>
  <si>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</si>
  <si>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</si>
  <si>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</si>
  <si>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</si>
  <si>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</si>
  <si>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</si>
  <si>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</si>
  <si>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</si>
  <si>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</si>
  <si>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</si>
  <si>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</si>
  <si>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</si>
  <si>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</si>
  <si>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</si>
  <si>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</si>
  <si>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</si>
  <si>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</si>
  <si>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</si>
  <si>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</si>
  <si>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</si>
  <si>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</si>
  <si>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</si>
  <si>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</si>
  <si>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</si>
  <si>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</si>
  <si>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</si>
  <si>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</si>
  <si>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</si>
  <si>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</si>
  <si>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</si>
  <si>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</si>
  <si>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</si>
  <si>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</si>
  <si>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</si>
  <si>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</si>
  <si>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81 0 00 00000</t>
  </si>
  <si>
    <t>81 1 00 00000</t>
  </si>
  <si>
    <t>91 0 00 00000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</si>
  <si>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</si>
  <si>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</si>
  <si>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</si>
  <si>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</si>
  <si>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</si>
  <si>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</si>
  <si>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</si>
  <si>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</si>
  <si>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31 0 00 00000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</si>
  <si>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</si>
  <si>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</si>
  <si>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</si>
  <si>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</si>
  <si>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</si>
  <si>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</si>
  <si>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</si>
  <si>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</si>
  <si>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</si>
  <si>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</si>
  <si>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</si>
  <si>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</si>
  <si>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</si>
  <si>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</si>
  <si>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</si>
  <si>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</si>
  <si>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</si>
  <si>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</si>
  <si>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</si>
  <si>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</si>
  <si>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</si>
  <si>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</si>
  <si>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</si>
  <si>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</si>
  <si>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</si>
  <si>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</si>
  <si>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</si>
  <si>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</si>
  <si>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</si>
  <si>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</si>
  <si>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</si>
  <si>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</si>
  <si>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</si>
  <si>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</si>
  <si>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</si>
  <si>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</si>
  <si>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</si>
  <si>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</si>
  <si>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</si>
  <si>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</si>
  <si>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</si>
  <si>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</si>
  <si>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</si>
  <si>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</si>
  <si>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</si>
  <si>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</si>
  <si>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</si>
  <si>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</si>
  <si>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</si>
  <si>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</si>
  <si>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</si>
  <si>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</si>
  <si>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</si>
  <si>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</si>
  <si>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</si>
  <si>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</si>
  <si>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</si>
  <si>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</si>
  <si>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</si>
  <si>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</si>
  <si>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</si>
  <si>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</si>
  <si>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</si>
  <si>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</si>
  <si>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</si>
  <si>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</si>
  <si>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</si>
  <si>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</si>
  <si>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</si>
  <si>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</si>
  <si>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</si>
  <si>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</si>
  <si>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</si>
  <si>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</si>
  <si>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</si>
  <si>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</si>
  <si>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</si>
  <si>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</si>
  <si>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</si>
  <si>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</si>
  <si>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</si>
  <si>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</si>
  <si>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</si>
  <si>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</si>
  <si>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</si>
  <si>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</si>
  <si>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</si>
  <si>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</si>
  <si>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>01 1 05 43250</t>
  </si>
  <si>
    <t xml:space="preserve">43 0 00 21860 </t>
  </si>
  <si>
    <t>81 1 00 21920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</si>
  <si>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</si>
  <si>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</si>
  <si>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</si>
  <si>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</si>
  <si>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</si>
  <si>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</si>
  <si>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</si>
  <si>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</si>
  <si>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</si>
  <si>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</si>
  <si>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</si>
  <si>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</si>
  <si>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 xml:space="preserve">07 1 03 20450 </t>
  </si>
  <si>
    <t>Расходы на обеспечение деятельности (оказание услуг) муниципальных учреждений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</si>
  <si>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</si>
  <si>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</si>
  <si>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</si>
  <si>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</si>
  <si>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</si>
  <si>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</si>
  <si>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</si>
  <si>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</si>
  <si>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</si>
  <si>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</si>
  <si>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</si>
  <si>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</si>
  <si>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</si>
  <si>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</si>
  <si>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</si>
  <si>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</si>
  <si>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</si>
  <si>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</si>
  <si>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</si>
  <si>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</si>
  <si>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</si>
  <si>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</si>
  <si>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</si>
  <si>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</si>
  <si>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</si>
  <si>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</si>
  <si>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</si>
  <si>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</si>
  <si>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</si>
  <si>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</si>
  <si>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</si>
  <si>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</si>
  <si>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</si>
  <si>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</si>
  <si>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</si>
  <si>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</si>
  <si>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</si>
  <si>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</si>
  <si>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</si>
  <si>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</si>
  <si>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</si>
  <si>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</si>
  <si>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</si>
  <si>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</si>
  <si>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</si>
  <si>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</si>
  <si>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</si>
  <si>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</si>
  <si>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РАСПРЕДЕЛЕНИЕ БЮДЖЕТНЫХ АССИГНОВАНИЙ ПО РАЗДЕЛАМ, ПОДРАЗДЕЛАМ</t>
  </si>
  <si>
    <t>КЛАССИФИКАЦИИ РАСХОДОВ БЮДЖЕТОВ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</si>
  <si>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</si>
  <si>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</si>
  <si>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</si>
  <si>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</si>
  <si>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</si>
  <si>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</si>
  <si>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</si>
  <si>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</si>
  <si>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</si>
  <si>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</si>
  <si>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</si>
  <si>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</si>
  <si>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</si>
  <si>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</si>
  <si>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01 2 01 21370</t>
  </si>
  <si>
    <t>Мероприятия по объектам централизованного водоснабжения</t>
  </si>
  <si>
    <t>05 2 11 00000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</si>
  <si>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</si>
  <si>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</si>
  <si>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</si>
  <si>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</si>
  <si>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</si>
  <si>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</si>
  <si>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</si>
  <si>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</si>
  <si>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</si>
  <si>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</si>
  <si>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</si>
  <si>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</si>
  <si>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</si>
  <si>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</si>
  <si>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</si>
  <si>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</si>
  <si>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2022 год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</si>
  <si>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</si>
  <si>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</si>
  <si>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</si>
  <si>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</si>
  <si>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</si>
  <si>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</si>
  <si>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</si>
  <si>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</si>
  <si>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</si>
  <si>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</si>
  <si>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</si>
  <si>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</si>
  <si>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</si>
  <si>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</si>
  <si>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</si>
  <si>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</si>
  <si>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</si>
  <si>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</si>
  <si>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</si>
  <si>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</si>
  <si>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</si>
  <si>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</si>
  <si>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</si>
  <si>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</si>
  <si>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</si>
  <si>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</si>
  <si>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</si>
  <si>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</si>
  <si>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</si>
  <si>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</si>
  <si>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</si>
  <si>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</si>
  <si>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</si>
  <si>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</si>
  <si>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</si>
  <si>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</si>
  <si>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</si>
  <si>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</si>
  <si>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</si>
  <si>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</si>
  <si>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</si>
  <si>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</si>
  <si>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</si>
  <si>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</si>
  <si>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</si>
  <si>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</si>
  <si>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</si>
  <si>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</si>
  <si>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</si>
  <si>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</si>
  <si>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</si>
  <si>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</si>
  <si>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</si>
  <si>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Иные дотации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</si>
  <si>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</si>
  <si>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</si>
  <si>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</si>
  <si>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</si>
  <si>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05 2 Е4 00000</t>
  </si>
  <si>
    <t>05 2 Е4 52100</t>
  </si>
  <si>
    <t xml:space="preserve">04 3 01 S1900 </t>
  </si>
  <si>
    <t>04 3 01 S1900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</si>
  <si>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</si>
  <si>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</si>
  <si>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</si>
  <si>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</si>
  <si>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</si>
  <si>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</si>
  <si>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</si>
  <si>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</si>
  <si>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</si>
  <si>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</si>
  <si>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</si>
  <si>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</si>
  <si>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</si>
  <si>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</si>
  <si>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</si>
  <si>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</si>
  <si>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</si>
  <si>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03 3 03 21960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</si>
  <si>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</si>
  <si>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</si>
  <si>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</si>
  <si>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</si>
  <si>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</si>
  <si>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</si>
  <si>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</si>
  <si>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</si>
  <si>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</si>
  <si>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</si>
  <si>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</si>
  <si>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</si>
  <si>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</si>
  <si>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</si>
  <si>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</si>
  <si>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</si>
  <si>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14 0 01 00000</t>
  </si>
  <si>
    <t>05 2 11 41220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</si>
  <si>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</si>
  <si>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</si>
  <si>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</si>
  <si>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</si>
  <si>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</si>
  <si>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</si>
  <si>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</si>
  <si>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Осуществление части полномочий контрольно-счетного органа по  осуществлению внешнего муниципального финансового контроля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</si>
  <si>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</si>
  <si>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</si>
  <si>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</si>
  <si>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</si>
  <si>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</si>
  <si>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</si>
  <si>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</si>
  <si>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r>
      <t>П</t>
    </r>
    <r>
      <rPr>
        <b/>
        <sz val="16"/>
        <rFont val="Times New Roman"/>
        <family val="1"/>
      </rPr>
      <t>р</t>
    </r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</si>
  <si>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</si>
  <si>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</si>
  <si>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</si>
  <si>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</si>
  <si>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91 2 00 70030</t>
  </si>
  <si>
    <t>91 2 0070030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</si>
  <si>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</si>
  <si>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</si>
  <si>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</si>
  <si>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15 0 00 00000</t>
  </si>
  <si>
    <t>15 0 01 00000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</si>
  <si>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</si>
  <si>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</si>
  <si>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</si>
  <si>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</si>
  <si>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</si>
  <si>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</si>
  <si>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Транспорт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</si>
  <si>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</si>
  <si>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</si>
  <si>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</si>
  <si>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</si>
  <si>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</si>
  <si>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</si>
  <si>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11 0 08 70030</t>
  </si>
  <si>
    <t>06 1 06 00000</t>
  </si>
  <si>
    <t>06 1 06 23060</t>
  </si>
  <si>
    <t>06 1 01 23060</t>
  </si>
  <si>
    <t>05 2 10 70030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</si>
  <si>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</si>
  <si>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</si>
  <si>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</si>
  <si>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Подпрограмма «Развитие торговли  и обеспечение прав потребителей в Никольском муниципальном районе на 2020-2025 годы»</t>
  </si>
  <si>
    <t>Осуществление мероприятий по  организации  деятельности аварийно-спасательных служб и (или) аварийно-спасательных формирований ,иные мероприятия по защите населения и территории от чрезвычайных ситуаций природного и техногенного характера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</si>
  <si>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</si>
  <si>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</si>
  <si>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</si>
  <si>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</si>
  <si>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2023 год</t>
  </si>
  <si>
    <t>04 7 00 00000</t>
  </si>
  <si>
    <t>04 7 01 00000</t>
  </si>
  <si>
    <t>04 7 01 72190</t>
  </si>
  <si>
    <t>Муниципальная программа "Развитие сферы культуры и архивного дела  Никольского муниципального района на 2020-2025 годы"</t>
  </si>
  <si>
    <t>Подпрограмма «Развитие архивного дела в Никольском муниципальном районе»</t>
  </si>
  <si>
    <t>Основное мероприятие "Осуществление отдельных государственных полномочий в сфере архивного дела"</t>
  </si>
  <si>
    <t>02 0 01 S1760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</si>
  <si>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</si>
  <si>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Развитие мобильной торговли в малонаселенных и (или) труднодоступных населенных пунктах</t>
  </si>
  <si>
    <t>04 7 01 00190</t>
  </si>
  <si>
    <t>Защита населения и территории от чрезвычайных ситуаций природного и техногенного характера, пожарная безопасность</t>
  </si>
  <si>
    <t>Рз</t>
  </si>
  <si>
    <t>05 2 01 53031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</si>
  <si>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</si>
  <si>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</si>
  <si>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Руководство и управление в сфере установленных функций органов местного самоуправления (Глава района)</t>
  </si>
  <si>
    <t>Гражданская оборона</t>
  </si>
  <si>
    <t>Осуществление мероприятий по  гражданской обороне, организации  деятельности аварийно-спасательных служб и (или) аварийно-спасательных формирований, иные мероприятия по защите населения и территории от чрезвычайных ситуаций природного и техногенного характера</t>
  </si>
  <si>
    <t xml:space="preserve">03 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</si>
  <si>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</si>
  <si>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</si>
  <si>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Осуществление части полномочий по созданию условий для предоставления транспортных услуг  населению и организации транспортного обслуживания населения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</si>
  <si>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</si>
  <si>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15 0 01 41600</t>
  </si>
  <si>
    <t xml:space="preserve">Мероприятия по обеспечению устойчивой сотовой  связи </t>
  </si>
  <si>
    <t>01 2 01 S2270</t>
  </si>
  <si>
    <t>Реализация проекта "Народный бюджет"</t>
  </si>
  <si>
    <t>04 1 02 L4670</t>
  </si>
  <si>
    <t>330</t>
  </si>
  <si>
    <t>830</t>
  </si>
  <si>
    <t>Исполнение судебных актов</t>
  </si>
  <si>
    <t>07 1 07 L5110</t>
  </si>
  <si>
    <t>Расходы на выплату персоналу казенных учреждений</t>
  </si>
  <si>
    <t>01 1 02  S2270</t>
  </si>
  <si>
    <t>01 1 04  S2270</t>
  </si>
  <si>
    <t>Модернизация региональных систем дошкольного образования</t>
  </si>
  <si>
    <t>Строительство, реконструкция, капитальный ремонт и ремонт зданий дошкольных образовательных организаций</t>
  </si>
  <si>
    <t>Реализация мероприятий по предупреждению детского дорожно-транспортного травматизма</t>
  </si>
  <si>
    <t>Основное мероприятие "Реализация регионального проекта "Творческие люди"</t>
  </si>
  <si>
    <t>04 1 A2 00000</t>
  </si>
  <si>
    <t>04 1 A2 55192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</si>
  <si>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</si>
  <si>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</si>
  <si>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Государственная поддержка лучших работников сельских учреждений культуры и лучших сельских учреждений культуры</t>
  </si>
  <si>
    <t>06 2 02 S1450</t>
  </si>
  <si>
    <t>06 2 02 00000</t>
  </si>
  <si>
    <t>Основное мероприятие "Совершенствование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движения"</t>
  </si>
  <si>
    <t>02 0 05 41220</t>
  </si>
  <si>
    <t>Публичные нормативные выплаты гражданам несоциального характера</t>
  </si>
  <si>
    <t>02 0 05 21600</t>
  </si>
  <si>
    <t>Муниципальная программа "Повышение эффективности деятельности органов местного самоуправления Никольского муниципального района на 2022-2027 годы"</t>
  </si>
  <si>
    <t>16 0 00 00000</t>
  </si>
  <si>
    <t>Основное мероприятие "Развитие и повышение качества кадрового состава органов местного самоуправления"</t>
  </si>
  <si>
    <t>16 0 01 00000</t>
  </si>
  <si>
    <t>16 0 01 00190</t>
  </si>
  <si>
    <t>Основное мероприятие "Обеспечение социально-экономического развития в сфере муниципального управления"</t>
  </si>
  <si>
    <t>16 0 02 00000</t>
  </si>
  <si>
    <t>16 0 02 00190</t>
  </si>
  <si>
    <t>16 0 02 70030</t>
  </si>
  <si>
    <t>Основное мероприятие "Обеспечение функционирования, сопровождения и развития информационных систем"</t>
  </si>
  <si>
    <t>16 0 04 00000</t>
  </si>
  <si>
    <t>16 0 04 00190</t>
  </si>
  <si>
    <t>2024 год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</si>
  <si>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</si>
  <si>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Строительство, реконструкция, капитальный ремонт и ремонт  образовательных организаций </t>
  </si>
  <si>
    <t>05 2 11 S1940</t>
  </si>
  <si>
    <t>Разработка проекта рекультивации земельных участков, занятых несанкционированными свалками</t>
  </si>
  <si>
    <t>Реализация мероприятий по обеспечению безопасности жизни и здоровья детей в муниципальных образовательных организациях, реализующих образовательные программы дошкольного образования</t>
  </si>
  <si>
    <t>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</si>
  <si>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>Проведение работ по сохранению объектов культурного наследия</t>
  </si>
  <si>
    <t>Приобретение специализированного автотранспорта для развития мобильной торговли в малонаселенных и (или) труднодоступных населенных пунктах</t>
  </si>
  <si>
    <t>Капитальный ремонт и ремонт объектов культуры</t>
  </si>
  <si>
    <t>04 1 02 S1270</t>
  </si>
  <si>
    <t>04 2 01 S1270</t>
  </si>
  <si>
    <t>04 5 01 S1270</t>
  </si>
  <si>
    <t>04 3 01 L5193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</si>
  <si>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</si>
  <si>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</si>
  <si>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04 3 01 71950</t>
  </si>
  <si>
    <t>Строительство, реконструкция объектов физической культуры и спорта, оснащение объектов спортивной инфраструктуры спортивно-технологическим оборудованием муниципальной собственности</t>
  </si>
  <si>
    <t>02 0 05 S3241</t>
  </si>
  <si>
    <t>Общеэкономические вопросы</t>
  </si>
  <si>
    <t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</si>
  <si>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>03 1 04 74070</t>
  </si>
  <si>
    <t>Основное мероприятие "Оказание содействия в трудоустройстве инвалидов"</t>
  </si>
  <si>
    <t>04 1 02 41220</t>
  </si>
  <si>
    <t>04 2 01 41220</t>
  </si>
  <si>
    <t>05 1 03 S1940</t>
  </si>
  <si>
    <t>08 0 03 00000</t>
  </si>
  <si>
    <t>Основное мероприятие "Реализация проектов по современному облику сельских территорий Муниципального района"</t>
  </si>
  <si>
    <t>Разработка и реализация инициативных проектов комплексного развития сельских территорий</t>
  </si>
  <si>
    <t>08 0 03 L5769</t>
  </si>
  <si>
    <t>06 2 02 S1430</t>
  </si>
  <si>
    <t>05 2 17 S1460</t>
  </si>
  <si>
    <t>05 2 17 00000</t>
  </si>
  <si>
    <t>05 2 11 S1340</t>
  </si>
  <si>
    <t>01 2 02 S3370</t>
  </si>
  <si>
    <t>Капитальный ремонт объектов социальной и коммунальной инфраструктур муниципальной собственности (включая разработку, изготовление и экспертизу проектно-сметной документации, услуги строительного контроля)</t>
  </si>
  <si>
    <t>Основное мероприятие  «Пристройка, реконструкция, капитальный ремонт (ремонт) образовательных организаций Никольского муниципального района»</t>
  </si>
  <si>
    <t>Основное мероприятие "Услуги распределительно-логистического центра"</t>
  </si>
  <si>
    <t>НА 2022 ГОД И ПЛАНОВЫЙ ПЕРИОД 2023 И 2024 ГОДОВ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</si>
  <si>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2022 ГОД И ПЛАНОВЫЙ ПЕРИОД 2023 И 2024 ГОДОВ </t>
  </si>
  <si>
    <t xml:space="preserve">НА 2022 ГОД И ПЛАНОВЫЙ ПЕРИОД 2023 И 2024 ГОДОВ </t>
  </si>
  <si>
    <t>Капитальный ремонт объектов социальной и коммунальной инфраструктур муниципальной собственности ( включая разработку, изготовление и экспертизу проектно-сметной документации, услуги строительного контроля)</t>
  </si>
  <si>
    <t xml:space="preserve">Строительство, реконструкция, капитальный ремонт и ремонт образовательных организаций </t>
  </si>
  <si>
    <t xml:space="preserve"> НА 2022 ГОД И ПЛАНОВЫЙ ПЕРИОД 2023 И 2024 ГОДОВ </t>
  </si>
  <si>
    <t>"О районном бюджете на 2022 год</t>
  </si>
  <si>
    <t>,</t>
  </si>
  <si>
    <t>Приложение 6</t>
  </si>
  <si>
    <t xml:space="preserve">Иные межбюджетные трансферты на осуществление части полномочий и обеспечение части полномочий  по выдаче градостроительного плана земельного участка, расположенного в границах поселения </t>
  </si>
  <si>
    <t>Иные межбюджетные трансферты на  обеспечение осуществления  части полномочия по дорожной деятельности в отношении автомобильных дорог местного значения  в границах населенных пунктов поселения и обеспечению безопасности дорожного движения на них, осуществлению муниципального контроля на автомобильном транспорте и в дорожном хозяйстве в  границах населенных пунктов поселения, организация дорожного движения</t>
  </si>
  <si>
    <t>Ежемесячная денежная компенсация расходов на оплату помещения, отопления, освещения, твердого топлива и обращения с твердыми коммунальными отходами отдельным категориям граждан, проживающих и работающих в сельской местности</t>
  </si>
  <si>
    <t>16 0 02 72312</t>
  </si>
  <si>
    <t>16 0 01 21720</t>
  </si>
  <si>
    <t>16 0 02 21720</t>
  </si>
  <si>
    <t>16 0 02 21730</t>
  </si>
  <si>
    <t>16 0 02 21740</t>
  </si>
  <si>
    <t>16 0 02 21750</t>
  </si>
  <si>
    <t>Другие вопросы в области физической культуры и спорта</t>
  </si>
  <si>
    <t>Осуществление части полномочий по  созданию условий для организации досуга и обеспечения жителей поселения услугами  организаций культуры</t>
  </si>
  <si>
    <t xml:space="preserve">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</t>
  </si>
  <si>
    <t>Осуществление части полномочий по  участию в предупреждении и ликвидации последствий чрезвычайных ситуаций в границах поселения;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</si>
  <si>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05 1 03 00000</t>
  </si>
  <si>
    <t>04 2 01 L4670</t>
  </si>
  <si>
    <t>(Приложение 4</t>
  </si>
  <si>
    <t>и плановый период  2023 и 2024 годов")</t>
  </si>
  <si>
    <t>(Приложение  5</t>
  </si>
  <si>
    <t>(Приложение 6</t>
  </si>
  <si>
    <t>(Приложение  7</t>
  </si>
  <si>
    <t>Приложение 5</t>
  </si>
  <si>
    <t>12 0 01 21860</t>
  </si>
  <si>
    <t>099</t>
  </si>
  <si>
    <t>Контрольно-счетный комитет Никольского муниципального района</t>
  </si>
  <si>
    <t xml:space="preserve">Обеспечение деятельности контрольно-счетного органа </t>
  </si>
  <si>
    <t>93 0 00 00000</t>
  </si>
  <si>
    <t>93 0 00 00190</t>
  </si>
  <si>
    <t>93 0 00 70030</t>
  </si>
  <si>
    <t>Основное мероприятие "Реализация регионального проекта "Патриотическое воспитание граждан Российской Федерации"</t>
  </si>
  <si>
    <t>Оснащение государственных и муниципальных общеобразовательных организаций государственными символами Российской Федерации</t>
  </si>
  <si>
    <t>05 2 ЕВ 57860</t>
  </si>
  <si>
    <t>05 2 ЕВ 00000</t>
  </si>
  <si>
    <t>Приложение 7</t>
  </si>
  <si>
    <t>Обеспечение деятельности контрольно-счетного органа</t>
  </si>
  <si>
    <t>05.2.ЕВ.00000</t>
  </si>
  <si>
    <t>05.2.ЕВ.57860</t>
  </si>
  <si>
    <t>Субсидии бюджетным учреждениям</t>
  </si>
  <si>
    <t>Приложение 4</t>
  </si>
  <si>
    <t xml:space="preserve">от 29.06.2022 года № 65 </t>
  </si>
  <si>
    <t>от 29.06.2022 года № 65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</si>
</sst>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5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i/>
      <sz val="16"/>
      <name val="Times New Roman"/>
      <family val="1"/>
    </font>
    <font>
      <sz val="16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8" fillId="0" borderId="7" applyNumberFormat="0" applyFill="0" applyAlignment="0" applyProtection="0"/>
    <xf numFmtId="0" fontId="49" fillId="33" borderId="8" applyNumberFormat="0" applyAlignment="0" applyProtection="0"/>
    <xf numFmtId="0" fontId="50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69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174" fontId="0" fillId="39" borderId="0" xfId="0" applyNumberFormat="1" applyFont="1" applyFill="1" applyAlignment="1">
      <alignment/>
    </xf>
    <xf numFmtId="172" fontId="10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0" applyNumberFormat="1" applyFont="1" applyFill="1" applyBorder="1" applyAlignment="1">
      <alignment horizontal="center" vertical="center"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0" fontId="7" fillId="39" borderId="13" xfId="0" applyFont="1" applyFill="1" applyBorder="1" applyAlignment="1">
      <alignment/>
    </xf>
    <xf numFmtId="0" fontId="8" fillId="39" borderId="16" xfId="0" applyFont="1" applyFill="1" applyBorder="1" applyAlignment="1">
      <alignment wrapText="1"/>
    </xf>
    <xf numFmtId="0" fontId="8" fillId="39" borderId="12" xfId="0" applyFont="1" applyFill="1" applyBorder="1" applyAlignment="1">
      <alignment wrapText="1"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 wrapText="1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wrapText="1"/>
    </xf>
    <xf numFmtId="0" fontId="12" fillId="39" borderId="18" xfId="0" applyNumberFormat="1" applyFont="1" applyFill="1" applyBorder="1" applyAlignment="1" applyProtection="1">
      <alignment horizontal="left" wrapText="1"/>
      <protection/>
    </xf>
    <xf numFmtId="0" fontId="8" fillId="39" borderId="19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wrapText="1"/>
    </xf>
    <xf numFmtId="0" fontId="8" fillId="39" borderId="21" xfId="0" applyFont="1" applyFill="1" applyBorder="1" applyAlignment="1">
      <alignment wrapText="1"/>
    </xf>
    <xf numFmtId="174" fontId="7" fillId="39" borderId="13" xfId="0" applyNumberFormat="1" applyFont="1" applyFill="1" applyBorder="1" applyAlignment="1">
      <alignment horizontal="left" wrapText="1"/>
    </xf>
    <xf numFmtId="0" fontId="0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11" fillId="6" borderId="0" xfId="0" applyFont="1" applyFill="1" applyAlignment="1">
      <alignment/>
    </xf>
    <xf numFmtId="174" fontId="57" fillId="6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7" fillId="39" borderId="0" xfId="0" applyFont="1" applyFill="1" applyAlignment="1">
      <alignment/>
    </xf>
    <xf numFmtId="174" fontId="17" fillId="39" borderId="0" xfId="0" applyNumberFormat="1" applyFont="1" applyFill="1" applyAlignment="1">
      <alignment/>
    </xf>
    <xf numFmtId="0" fontId="18" fillId="6" borderId="0" xfId="0" applyFont="1" applyFill="1" applyAlignment="1">
      <alignment/>
    </xf>
    <xf numFmtId="0" fontId="18" fillId="40" borderId="0" xfId="0" applyFont="1" applyFill="1" applyAlignment="1">
      <alignment/>
    </xf>
    <xf numFmtId="174" fontId="18" fillId="40" borderId="0" xfId="0" applyNumberFormat="1" applyFont="1" applyFill="1" applyAlignment="1">
      <alignment/>
    </xf>
    <xf numFmtId="0" fontId="8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172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22" xfId="97" applyNumberFormat="1" applyFont="1" applyFill="1" applyBorder="1" applyAlignment="1" applyProtection="1">
      <alignment horizontal="center" vertical="center" wrapText="1"/>
      <protection hidden="1"/>
    </xf>
    <xf numFmtId="172" fontId="11" fillId="39" borderId="0" xfId="0" applyNumberFormat="1" applyFont="1" applyFill="1" applyAlignment="1">
      <alignment/>
    </xf>
    <xf numFmtId="0" fontId="11" fillId="39" borderId="0" xfId="0" applyFont="1" applyFill="1" applyAlignment="1">
      <alignment/>
    </xf>
    <xf numFmtId="174" fontId="57" fillId="39" borderId="0" xfId="0" applyNumberFormat="1" applyFont="1" applyFill="1" applyAlignment="1">
      <alignment/>
    </xf>
    <xf numFmtId="174" fontId="11" fillId="39" borderId="0" xfId="0" applyNumberFormat="1" applyFont="1" applyFill="1" applyAlignment="1">
      <alignment/>
    </xf>
    <xf numFmtId="0" fontId="7" fillId="39" borderId="0" xfId="0" applyFont="1" applyFill="1" applyAlignment="1">
      <alignment/>
    </xf>
    <xf numFmtId="0" fontId="58" fillId="39" borderId="0" xfId="0" applyFont="1" applyFill="1" applyAlignment="1">
      <alignment wrapText="1"/>
    </xf>
    <xf numFmtId="0" fontId="7" fillId="0" borderId="13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0" fillId="39" borderId="0" xfId="0" applyNumberFormat="1" applyFont="1" applyFill="1" applyAlignment="1">
      <alignment/>
    </xf>
    <xf numFmtId="0" fontId="12" fillId="0" borderId="13" xfId="0" applyNumberFormat="1" applyFont="1" applyFill="1" applyBorder="1" applyAlignment="1" applyProtection="1">
      <alignment horizontal="left" wrapText="1"/>
      <protection/>
    </xf>
    <xf numFmtId="0" fontId="8" fillId="39" borderId="15" xfId="0" applyFont="1" applyFill="1" applyBorder="1" applyAlignment="1">
      <alignment vertical="center" wrapText="1"/>
    </xf>
    <xf numFmtId="0" fontId="8" fillId="39" borderId="19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4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6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Border="1" applyAlignment="1">
      <alignment/>
    </xf>
    <xf numFmtId="0" fontId="8" fillId="39" borderId="0" xfId="0" applyFont="1" applyFill="1" applyBorder="1" applyAlignment="1">
      <alignment vertical="center" wrapText="1"/>
    </xf>
    <xf numFmtId="0" fontId="8" fillId="39" borderId="0" xfId="97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39" borderId="13" xfId="0" applyFont="1" applyFill="1" applyBorder="1" applyAlignment="1">
      <alignment/>
    </xf>
    <xf numFmtId="0" fontId="7" fillId="39" borderId="0" xfId="0" applyFont="1" applyFill="1" applyAlignment="1">
      <alignment horizontal="center"/>
    </xf>
    <xf numFmtId="0" fontId="8" fillId="39" borderId="13" xfId="0" applyFont="1" applyFill="1" applyBorder="1" applyAlignment="1">
      <alignment vertical="top" wrapText="1"/>
    </xf>
    <xf numFmtId="174" fontId="7" fillId="39" borderId="19" xfId="0" applyNumberFormat="1" applyFont="1" applyFill="1" applyBorder="1" applyAlignment="1">
      <alignment horizontal="center" vertical="center"/>
    </xf>
    <xf numFmtId="174" fontId="7" fillId="39" borderId="14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/>
    </xf>
    <xf numFmtId="0" fontId="7" fillId="39" borderId="18" xfId="0" applyFont="1" applyFill="1" applyBorder="1" applyAlignment="1">
      <alignment vertical="top" wrapText="1"/>
    </xf>
    <xf numFmtId="0" fontId="7" fillId="39" borderId="13" xfId="0" applyNumberFormat="1" applyFont="1" applyFill="1" applyBorder="1" applyAlignment="1">
      <alignment vertical="top" wrapText="1"/>
    </xf>
    <xf numFmtId="0" fontId="7" fillId="39" borderId="13" xfId="0" applyNumberFormat="1" applyFont="1" applyFill="1" applyBorder="1" applyAlignment="1" applyProtection="1">
      <alignment vertical="top" wrapText="1"/>
      <protection/>
    </xf>
    <xf numFmtId="172" fontId="7" fillId="39" borderId="13" xfId="0" applyNumberFormat="1" applyFont="1" applyFill="1" applyBorder="1" applyAlignment="1">
      <alignment horizontal="center" vertical="center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39" borderId="13" xfId="0" applyFont="1" applyFill="1" applyBorder="1" applyAlignment="1">
      <alignment vertical="top"/>
    </xf>
    <xf numFmtId="2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2" fontId="16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39" borderId="13" xfId="0" applyFont="1" applyFill="1" applyBorder="1" applyAlignment="1">
      <alignment horizontal="justify" vertical="top" wrapText="1"/>
    </xf>
    <xf numFmtId="3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/>
    </xf>
    <xf numFmtId="174" fontId="7" fillId="39" borderId="13" xfId="0" applyNumberFormat="1" applyFont="1" applyFill="1" applyBorder="1" applyAlignment="1">
      <alignment vertical="center"/>
    </xf>
    <xf numFmtId="172" fontId="7" fillId="39" borderId="13" xfId="0" applyNumberFormat="1" applyFont="1" applyFill="1" applyBorder="1" applyAlignment="1">
      <alignment horizontal="center"/>
    </xf>
    <xf numFmtId="0" fontId="7" fillId="39" borderId="14" xfId="0" applyFont="1" applyFill="1" applyBorder="1" applyAlignment="1">
      <alignment vertical="top" wrapText="1"/>
    </xf>
    <xf numFmtId="0" fontId="19" fillId="39" borderId="13" xfId="0" applyNumberFormat="1" applyFont="1" applyFill="1" applyBorder="1" applyAlignment="1" applyProtection="1">
      <alignment horizontal="left" wrapText="1"/>
      <protection/>
    </xf>
    <xf numFmtId="0" fontId="7" fillId="39" borderId="13" xfId="0" applyFont="1" applyFill="1" applyBorder="1" applyAlignment="1">
      <alignment horizontal="center" wrapText="1"/>
    </xf>
    <xf numFmtId="49" fontId="7" fillId="39" borderId="22" xfId="0" applyNumberFormat="1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 wrapText="1"/>
    </xf>
    <xf numFmtId="0" fontId="7" fillId="39" borderId="13" xfId="0" applyFont="1" applyFill="1" applyBorder="1" applyAlignment="1">
      <alignment horizontal="center"/>
    </xf>
    <xf numFmtId="174" fontId="7" fillId="39" borderId="18" xfId="0" applyNumberFormat="1" applyFont="1" applyFill="1" applyBorder="1" applyAlignment="1">
      <alignment vertical="top" wrapText="1"/>
    </xf>
    <xf numFmtId="0" fontId="12" fillId="39" borderId="13" xfId="0" applyNumberFormat="1" applyFont="1" applyFill="1" applyBorder="1" applyAlignment="1" applyProtection="1">
      <alignment horizontal="left" wrapText="1"/>
      <protection/>
    </xf>
    <xf numFmtId="0" fontId="7" fillId="39" borderId="13" xfId="97" applyNumberFormat="1" applyFont="1" applyFill="1" applyBorder="1" applyAlignment="1" applyProtection="1">
      <alignment vertical="top" wrapText="1"/>
      <protection hidden="1"/>
    </xf>
    <xf numFmtId="172" fontId="7" fillId="39" borderId="13" xfId="0" applyNumberFormat="1" applyFont="1" applyFill="1" applyBorder="1" applyAlignment="1">
      <alignment/>
    </xf>
    <xf numFmtId="172" fontId="7" fillId="39" borderId="13" xfId="0" applyNumberFormat="1" applyFont="1" applyFill="1" applyBorder="1" applyAlignment="1">
      <alignment vertical="top" wrapText="1"/>
    </xf>
    <xf numFmtId="4" fontId="7" fillId="39" borderId="13" xfId="0" applyNumberFormat="1" applyFont="1" applyFill="1" applyBorder="1" applyAlignment="1">
      <alignment/>
    </xf>
    <xf numFmtId="0" fontId="7" fillId="39" borderId="22" xfId="0" applyFont="1" applyFill="1" applyBorder="1" applyAlignment="1">
      <alignment vertical="top" wrapText="1"/>
    </xf>
    <xf numFmtId="49" fontId="7" fillId="39" borderId="13" xfId="0" applyNumberFormat="1" applyFont="1" applyFill="1" applyBorder="1" applyAlignment="1">
      <alignment wrapText="1"/>
    </xf>
    <xf numFmtId="172" fontId="7" fillId="39" borderId="22" xfId="0" applyNumberFormat="1" applyFont="1" applyFill="1" applyBorder="1" applyAlignment="1">
      <alignment vertical="top" wrapText="1"/>
    </xf>
    <xf numFmtId="172" fontId="7" fillId="39" borderId="13" xfId="0" applyNumberFormat="1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 vertical="center" wrapText="1"/>
    </xf>
    <xf numFmtId="2" fontId="7" fillId="39" borderId="13" xfId="0" applyNumberFormat="1" applyFont="1" applyFill="1" applyBorder="1" applyAlignment="1">
      <alignment vertical="top" wrapText="1"/>
    </xf>
    <xf numFmtId="0" fontId="7" fillId="39" borderId="13" xfId="0" applyNumberFormat="1" applyFont="1" applyFill="1" applyBorder="1" applyAlignment="1" applyProtection="1">
      <alignment horizontal="left" wrapText="1"/>
      <protection/>
    </xf>
    <xf numFmtId="0" fontId="7" fillId="39" borderId="13" xfId="0" applyFont="1" applyFill="1" applyBorder="1" applyAlignment="1">
      <alignment vertical="center"/>
    </xf>
    <xf numFmtId="49" fontId="7" fillId="39" borderId="13" xfId="0" applyNumberFormat="1" applyFont="1" applyFill="1" applyBorder="1" applyAlignment="1">
      <alignment horizontal="center" vertical="center"/>
    </xf>
    <xf numFmtId="49" fontId="9" fillId="39" borderId="13" xfId="0" applyNumberFormat="1" applyFont="1" applyFill="1" applyBorder="1" applyAlignment="1">
      <alignment horizontal="center" vertical="center" wrapText="1"/>
    </xf>
    <xf numFmtId="0" fontId="8" fillId="39" borderId="13" xfId="0" applyNumberFormat="1" applyFont="1" applyFill="1" applyBorder="1" applyAlignment="1" applyProtection="1">
      <alignment vertical="top" wrapText="1"/>
      <protection/>
    </xf>
    <xf numFmtId="174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/>
    </xf>
    <xf numFmtId="0" fontId="7" fillId="39" borderId="18" xfId="0" applyNumberFormat="1" applyFont="1" applyFill="1" applyBorder="1" applyAlignment="1" applyProtection="1">
      <alignment vertical="top" wrapText="1"/>
      <protection/>
    </xf>
    <xf numFmtId="0" fontId="7" fillId="39" borderId="18" xfId="0" applyNumberFormat="1" applyFont="1" applyFill="1" applyBorder="1" applyAlignment="1" applyProtection="1">
      <alignment horizontal="left" wrapText="1"/>
      <protection/>
    </xf>
    <xf numFmtId="0" fontId="7" fillId="39" borderId="0" xfId="0" applyFont="1" applyFill="1" applyAlignment="1">
      <alignment vertical="center"/>
    </xf>
    <xf numFmtId="0" fontId="7" fillId="39" borderId="14" xfId="97" applyNumberFormat="1" applyFont="1" applyFill="1" applyBorder="1" applyAlignment="1" applyProtection="1">
      <alignment vertical="top" wrapText="1"/>
      <protection hidden="1"/>
    </xf>
    <xf numFmtId="0" fontId="7" fillId="39" borderId="0" xfId="0" applyFont="1" applyFill="1" applyAlignment="1">
      <alignment horizontal="center" vertical="center"/>
    </xf>
    <xf numFmtId="0" fontId="7" fillId="39" borderId="19" xfId="0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vertical="top" wrapText="1"/>
    </xf>
    <xf numFmtId="174" fontId="8" fillId="39" borderId="22" xfId="0" applyNumberFormat="1" applyFont="1" applyFill="1" applyBorder="1" applyAlignment="1">
      <alignment horizontal="center" vertical="center"/>
    </xf>
    <xf numFmtId="0" fontId="7" fillId="39" borderId="23" xfId="0" applyFont="1" applyFill="1" applyBorder="1" applyAlignment="1">
      <alignment wrapText="1"/>
    </xf>
    <xf numFmtId="174" fontId="8" fillId="39" borderId="24" xfId="0" applyNumberFormat="1" applyFont="1" applyFill="1" applyBorder="1" applyAlignment="1">
      <alignment horizontal="center" vertical="center"/>
    </xf>
    <xf numFmtId="174" fontId="8" fillId="39" borderId="2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7" fillId="39" borderId="14" xfId="0" applyFont="1" applyFill="1" applyBorder="1" applyAlignment="1">
      <alignment/>
    </xf>
    <xf numFmtId="174" fontId="8" fillId="39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39" borderId="13" xfId="0" applyFont="1" applyFill="1" applyBorder="1" applyAlignment="1">
      <alignment horizontal="center" vertical="center" wrapText="1"/>
    </xf>
    <xf numFmtId="174" fontId="7" fillId="39" borderId="22" xfId="0" applyNumberFormat="1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justify" vertical="top" wrapText="1"/>
    </xf>
    <xf numFmtId="0" fontId="7" fillId="39" borderId="18" xfId="0" applyNumberFormat="1" applyFont="1" applyFill="1" applyBorder="1" applyAlignment="1" applyProtection="1">
      <alignment horizontal="left" vertical="center" wrapText="1"/>
      <protection/>
    </xf>
    <xf numFmtId="0" fontId="7" fillId="39" borderId="13" xfId="0" applyFont="1" applyFill="1" applyBorder="1" applyAlignment="1">
      <alignment vertical="center" wrapText="1"/>
    </xf>
    <xf numFmtId="49" fontId="8" fillId="39" borderId="13" xfId="0" applyNumberFormat="1" applyFont="1" applyFill="1" applyBorder="1" applyAlignment="1">
      <alignment horizontal="center" vertical="center"/>
    </xf>
    <xf numFmtId="174" fontId="0" fillId="40" borderId="0" xfId="0" applyNumberFormat="1" applyFont="1" applyFill="1" applyAlignment="1">
      <alignment/>
    </xf>
    <xf numFmtId="174" fontId="11" fillId="40" borderId="0" xfId="0" applyNumberFormat="1" applyFont="1" applyFill="1" applyAlignment="1">
      <alignment/>
    </xf>
    <xf numFmtId="0" fontId="11" fillId="40" borderId="0" xfId="0" applyFont="1" applyFill="1" applyAlignment="1">
      <alignment/>
    </xf>
    <xf numFmtId="172" fontId="0" fillId="40" borderId="0" xfId="0" applyNumberFormat="1" applyFont="1" applyFill="1" applyAlignment="1">
      <alignment/>
    </xf>
    <xf numFmtId="0" fontId="8" fillId="39" borderId="22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center" vertical="center" wrapText="1"/>
    </xf>
    <xf numFmtId="174" fontId="18" fillId="39" borderId="0" xfId="0" applyNumberFormat="1" applyFont="1" applyFill="1" applyAlignment="1">
      <alignment/>
    </xf>
    <xf numFmtId="0" fontId="18" fillId="39" borderId="0" xfId="0" applyFont="1" applyFill="1" applyAlignment="1">
      <alignment/>
    </xf>
    <xf numFmtId="174" fontId="7" fillId="42" borderId="13" xfId="0" applyNumberFormat="1" applyFont="1" applyFill="1" applyBorder="1" applyAlignment="1">
      <alignment horizontal="center" vertical="center"/>
    </xf>
    <xf numFmtId="0" fontId="15" fillId="39" borderId="0" xfId="0" applyFont="1" applyFill="1" applyAlignment="1">
      <alignment horizontal="left"/>
    </xf>
    <xf numFmtId="0" fontId="0" fillId="39" borderId="0" xfId="0" applyFill="1" applyAlignment="1">
      <alignment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/>
    </xf>
    <xf numFmtId="0" fontId="8" fillId="39" borderId="13" xfId="0" applyFont="1" applyFill="1" applyBorder="1" applyAlignment="1">
      <alignment horizontal="left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15" fillId="39" borderId="0" xfId="0" applyFont="1" applyFill="1" applyAlignment="1">
      <alignment/>
    </xf>
    <xf numFmtId="0" fontId="8" fillId="39" borderId="27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8" fillId="39" borderId="28" xfId="0" applyFont="1" applyFill="1" applyBorder="1" applyAlignment="1">
      <alignment horizontal="left" vertical="center" wrapText="1"/>
    </xf>
    <xf numFmtId="0" fontId="7" fillId="39" borderId="29" xfId="0" applyNumberFormat="1" applyFont="1" applyFill="1" applyBorder="1" applyAlignment="1" applyProtection="1">
      <alignment horizontal="center" wrapText="1"/>
      <protection/>
    </xf>
    <xf numFmtId="0" fontId="7" fillId="39" borderId="0" xfId="0" applyNumberFormat="1" applyFont="1" applyFill="1" applyBorder="1" applyAlignment="1" applyProtection="1">
      <alignment horizontal="center" wrapText="1"/>
      <protection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2;&#1077;&#1083;&#1077;&#1074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раздел 1"/>
      <sheetName val="7 целевые 1 "/>
      <sheetName val="8 ведомственная"/>
      <sheetName val="9 программы"/>
    </sheetNames>
    <sheetDataSet>
      <sheetData sheetId="1">
        <row r="16">
          <cell r="F16">
            <v>2697.3</v>
          </cell>
          <cell r="J16">
            <v>1728.8</v>
          </cell>
          <cell r="N16">
            <v>1728.8</v>
          </cell>
        </row>
        <row r="23">
          <cell r="F23">
            <v>1890.3999999999999</v>
          </cell>
          <cell r="J23">
            <v>2424.6000000000004</v>
          </cell>
          <cell r="N23">
            <v>2507</v>
          </cell>
        </row>
        <row r="35">
          <cell r="J35">
            <v>38568.899999999994</v>
          </cell>
          <cell r="N35">
            <v>39203.600000000006</v>
          </cell>
        </row>
        <row r="103">
          <cell r="F103">
            <v>29.1</v>
          </cell>
          <cell r="J103">
            <v>3.5</v>
          </cell>
          <cell r="N103">
            <v>3.1</v>
          </cell>
        </row>
        <row r="107">
          <cell r="F107">
            <v>9515.199999999999</v>
          </cell>
          <cell r="J107">
            <v>9174.9</v>
          </cell>
          <cell r="N107">
            <v>9306</v>
          </cell>
        </row>
        <row r="126">
          <cell r="F126">
            <v>15860.6</v>
          </cell>
          <cell r="G126">
            <v>0</v>
          </cell>
          <cell r="H126">
            <v>15860.6</v>
          </cell>
          <cell r="I126">
            <v>0</v>
          </cell>
          <cell r="J126">
            <v>6305.7</v>
          </cell>
          <cell r="K126">
            <v>0</v>
          </cell>
          <cell r="L126">
            <v>6305.7</v>
          </cell>
          <cell r="M126">
            <v>0</v>
          </cell>
          <cell r="N126">
            <v>5991.9</v>
          </cell>
        </row>
        <row r="130">
          <cell r="F130">
            <v>24341.600000000002</v>
          </cell>
          <cell r="G130">
            <v>5524.2</v>
          </cell>
          <cell r="H130">
            <v>16617</v>
          </cell>
          <cell r="I130">
            <v>2200.3999999999996</v>
          </cell>
          <cell r="J130">
            <v>24192.5</v>
          </cell>
          <cell r="K130">
            <v>5088.6</v>
          </cell>
          <cell r="L130">
            <v>16903.5</v>
          </cell>
          <cell r="M130">
            <v>2200.3999999999996</v>
          </cell>
          <cell r="N130">
            <v>24254</v>
          </cell>
        </row>
        <row r="170">
          <cell r="F170">
            <v>147.4</v>
          </cell>
          <cell r="G170">
            <v>0</v>
          </cell>
          <cell r="H170">
            <v>120</v>
          </cell>
          <cell r="I170">
            <v>27.4</v>
          </cell>
          <cell r="J170">
            <v>147.4</v>
          </cell>
          <cell r="K170">
            <v>0</v>
          </cell>
          <cell r="L170">
            <v>120</v>
          </cell>
          <cell r="M170">
            <v>27.4</v>
          </cell>
          <cell r="N170">
            <v>147.4</v>
          </cell>
        </row>
        <row r="179">
          <cell r="F179">
            <v>167.3</v>
          </cell>
          <cell r="G179">
            <v>0</v>
          </cell>
          <cell r="H179">
            <v>140</v>
          </cell>
          <cell r="I179">
            <v>27.3</v>
          </cell>
          <cell r="J179">
            <v>167.3</v>
          </cell>
          <cell r="K179">
            <v>0</v>
          </cell>
          <cell r="L179">
            <v>140</v>
          </cell>
          <cell r="M179">
            <v>27.3</v>
          </cell>
          <cell r="N179">
            <v>167.3</v>
          </cell>
        </row>
        <row r="188">
          <cell r="F188">
            <v>395.2</v>
          </cell>
          <cell r="G188">
            <v>242.1</v>
          </cell>
          <cell r="H188">
            <v>153.10000000000002</v>
          </cell>
          <cell r="I188">
            <v>0</v>
          </cell>
          <cell r="J188">
            <v>325.2</v>
          </cell>
          <cell r="K188">
            <v>255.5</v>
          </cell>
          <cell r="L188">
            <v>69.7</v>
          </cell>
          <cell r="M188">
            <v>0</v>
          </cell>
          <cell r="N188">
            <v>325.2</v>
          </cell>
        </row>
        <row r="208">
          <cell r="F208">
            <v>500</v>
          </cell>
          <cell r="G208">
            <v>500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15">
          <cell r="F215">
            <v>2723.7</v>
          </cell>
          <cell r="G215">
            <v>2642</v>
          </cell>
          <cell r="H215">
            <v>81.7</v>
          </cell>
          <cell r="I215">
            <v>0</v>
          </cell>
          <cell r="J215">
            <v>2723.7</v>
          </cell>
          <cell r="K215">
            <v>2642</v>
          </cell>
          <cell r="L215">
            <v>81.7</v>
          </cell>
          <cell r="M215">
            <v>0</v>
          </cell>
          <cell r="N215">
            <v>2723.7</v>
          </cell>
        </row>
        <row r="221">
          <cell r="F221">
            <v>45241.3</v>
          </cell>
          <cell r="G221">
            <v>29801.9</v>
          </cell>
          <cell r="H221">
            <v>15439.4</v>
          </cell>
          <cell r="I221">
            <v>0</v>
          </cell>
          <cell r="J221">
            <v>26830.4</v>
          </cell>
          <cell r="K221">
            <v>12141.4</v>
          </cell>
          <cell r="L221">
            <v>14689</v>
          </cell>
          <cell r="M221">
            <v>0</v>
          </cell>
          <cell r="N221">
            <v>27400.4</v>
          </cell>
        </row>
        <row r="235">
          <cell r="F235">
            <v>1500.1000000000001</v>
          </cell>
          <cell r="G235">
            <v>1348.2</v>
          </cell>
          <cell r="H235">
            <v>151.89999999999998</v>
          </cell>
          <cell r="I235">
            <v>0</v>
          </cell>
          <cell r="J235">
            <v>1393.2</v>
          </cell>
          <cell r="K235">
            <v>1251.9</v>
          </cell>
          <cell r="L235">
            <v>141.29999999999998</v>
          </cell>
          <cell r="M235">
            <v>0</v>
          </cell>
          <cell r="N235">
            <v>1479</v>
          </cell>
        </row>
        <row r="254">
          <cell r="F254">
            <v>300</v>
          </cell>
          <cell r="G254">
            <v>0</v>
          </cell>
          <cell r="H254">
            <v>300</v>
          </cell>
          <cell r="I254">
            <v>0</v>
          </cell>
          <cell r="J254">
            <v>800</v>
          </cell>
          <cell r="K254">
            <v>0</v>
          </cell>
          <cell r="L254">
            <v>800</v>
          </cell>
          <cell r="M254">
            <v>0</v>
          </cell>
          <cell r="N254">
            <v>800</v>
          </cell>
        </row>
        <row r="264">
          <cell r="F264">
            <v>5555</v>
          </cell>
          <cell r="G264">
            <v>3458</v>
          </cell>
          <cell r="H264">
            <v>2097</v>
          </cell>
          <cell r="I264">
            <v>0</v>
          </cell>
          <cell r="J264">
            <v>240</v>
          </cell>
          <cell r="K264">
            <v>0</v>
          </cell>
          <cell r="L264">
            <v>240</v>
          </cell>
          <cell r="M264">
            <v>0</v>
          </cell>
          <cell r="N264">
            <v>240</v>
          </cell>
        </row>
        <row r="279">
          <cell r="F279">
            <v>1792.2</v>
          </cell>
          <cell r="G279">
            <v>1613</v>
          </cell>
          <cell r="H279">
            <v>0</v>
          </cell>
          <cell r="I279">
            <v>179.2</v>
          </cell>
          <cell r="J279">
            <v>1819.6</v>
          </cell>
          <cell r="K279">
            <v>1637.6</v>
          </cell>
          <cell r="L279">
            <v>0</v>
          </cell>
          <cell r="M279">
            <v>182</v>
          </cell>
          <cell r="N279">
            <v>1959.9</v>
          </cell>
        </row>
        <row r="285">
          <cell r="F285">
            <v>710.3</v>
          </cell>
          <cell r="G285">
            <v>210.3</v>
          </cell>
          <cell r="H285">
            <v>500</v>
          </cell>
          <cell r="I285">
            <v>0</v>
          </cell>
          <cell r="J285">
            <v>3753.1000000000004</v>
          </cell>
          <cell r="K285">
            <v>3210.3</v>
          </cell>
          <cell r="L285">
            <v>542.8</v>
          </cell>
          <cell r="M285">
            <v>0</v>
          </cell>
          <cell r="N285">
            <v>859.8</v>
          </cell>
        </row>
        <row r="301">
          <cell r="F301">
            <v>183152.90000000002</v>
          </cell>
          <cell r="G301">
            <v>142510.30000000002</v>
          </cell>
          <cell r="H301">
            <v>40642.6</v>
          </cell>
          <cell r="I301">
            <v>0</v>
          </cell>
          <cell r="J301">
            <v>149211.80000000002</v>
          </cell>
          <cell r="K301">
            <v>108110.3</v>
          </cell>
          <cell r="L301">
            <v>41101.5</v>
          </cell>
          <cell r="M301">
            <v>0</v>
          </cell>
          <cell r="N301">
            <v>150412.90000000002</v>
          </cell>
        </row>
        <row r="326">
          <cell r="F326">
            <v>419882.1000000001</v>
          </cell>
          <cell r="G326">
            <v>323515.2</v>
          </cell>
          <cell r="H326">
            <v>96366.89999999998</v>
          </cell>
          <cell r="I326">
            <v>0</v>
          </cell>
          <cell r="J326">
            <v>404671.7</v>
          </cell>
          <cell r="K326">
            <v>303155.80000000005</v>
          </cell>
          <cell r="L326">
            <v>101515.90000000001</v>
          </cell>
          <cell r="M326">
            <v>0</v>
          </cell>
          <cell r="N326">
            <v>362686.10000000015</v>
          </cell>
        </row>
        <row r="376">
          <cell r="F376">
            <v>34761.4</v>
          </cell>
          <cell r="G376">
            <v>5152.3</v>
          </cell>
          <cell r="H376">
            <v>29609.100000000002</v>
          </cell>
          <cell r="I376">
            <v>0</v>
          </cell>
          <cell r="J376">
            <v>31064.4</v>
          </cell>
          <cell r="K376">
            <v>0</v>
          </cell>
          <cell r="L376">
            <v>31064.4</v>
          </cell>
          <cell r="M376">
            <v>0</v>
          </cell>
          <cell r="N376">
            <v>31454.2</v>
          </cell>
        </row>
        <row r="399">
          <cell r="F399">
            <v>5929.9</v>
          </cell>
          <cell r="G399">
            <v>1500</v>
          </cell>
          <cell r="H399">
            <v>4429.9</v>
          </cell>
          <cell r="I399">
            <v>0</v>
          </cell>
          <cell r="J399">
            <v>6052.3</v>
          </cell>
          <cell r="K399">
            <v>1500</v>
          </cell>
          <cell r="L399">
            <v>4552.3</v>
          </cell>
          <cell r="M399">
            <v>0</v>
          </cell>
          <cell r="N399">
            <v>6098.4</v>
          </cell>
        </row>
        <row r="437">
          <cell r="G437">
            <v>119.19999999999999</v>
          </cell>
          <cell r="H437">
            <v>56230.600000000006</v>
          </cell>
          <cell r="I437">
            <v>0</v>
          </cell>
          <cell r="J437">
            <v>55001.7</v>
          </cell>
          <cell r="K437">
            <v>91.2</v>
          </cell>
          <cell r="L437">
            <v>54910.5</v>
          </cell>
          <cell r="M437">
            <v>0</v>
          </cell>
          <cell r="N437">
            <v>54871.4</v>
          </cell>
        </row>
        <row r="487">
          <cell r="F487">
            <v>86317.79999999999</v>
          </cell>
          <cell r="G487">
            <v>46525.7</v>
          </cell>
          <cell r="H487">
            <v>39692.1</v>
          </cell>
          <cell r="I487">
            <v>100</v>
          </cell>
          <cell r="J487">
            <v>38357.4</v>
          </cell>
          <cell r="K487">
            <v>2037.2</v>
          </cell>
          <cell r="L487">
            <v>36220.2</v>
          </cell>
          <cell r="M487">
            <v>100</v>
          </cell>
          <cell r="N487">
            <v>38751.100000000006</v>
          </cell>
        </row>
        <row r="540">
          <cell r="F540">
            <v>4725.1</v>
          </cell>
          <cell r="G540">
            <v>0</v>
          </cell>
          <cell r="H540">
            <v>4725.1</v>
          </cell>
          <cell r="I540">
            <v>0</v>
          </cell>
          <cell r="J540">
            <v>4978.2</v>
          </cell>
          <cell r="K540">
            <v>0</v>
          </cell>
          <cell r="L540">
            <v>4978.2</v>
          </cell>
          <cell r="M540">
            <v>0</v>
          </cell>
          <cell r="N540">
            <v>5040.2</v>
          </cell>
        </row>
        <row r="564">
          <cell r="F564">
            <v>551.5</v>
          </cell>
          <cell r="G564">
            <v>551.5</v>
          </cell>
          <cell r="H564">
            <v>0</v>
          </cell>
          <cell r="I564">
            <v>0</v>
          </cell>
          <cell r="J564">
            <v>551.5</v>
          </cell>
          <cell r="K564">
            <v>551.5</v>
          </cell>
          <cell r="L564">
            <v>0</v>
          </cell>
          <cell r="M564">
            <v>0</v>
          </cell>
          <cell r="N564">
            <v>551.5</v>
          </cell>
        </row>
        <row r="570">
          <cell r="F570">
            <v>438</v>
          </cell>
          <cell r="G570">
            <v>0</v>
          </cell>
          <cell r="H570">
            <v>438</v>
          </cell>
          <cell r="I570">
            <v>0</v>
          </cell>
          <cell r="J570">
            <v>438</v>
          </cell>
          <cell r="K570">
            <v>0</v>
          </cell>
          <cell r="L570">
            <v>438</v>
          </cell>
          <cell r="M570">
            <v>0</v>
          </cell>
          <cell r="N570">
            <v>438</v>
          </cell>
        </row>
        <row r="579">
          <cell r="F579">
            <v>1941.7</v>
          </cell>
          <cell r="G579">
            <v>0</v>
          </cell>
          <cell r="H579">
            <v>1941.7</v>
          </cell>
          <cell r="I579">
            <v>0</v>
          </cell>
          <cell r="J579">
            <v>1941.7</v>
          </cell>
          <cell r="K579">
            <v>0</v>
          </cell>
          <cell r="L579">
            <v>1941.7</v>
          </cell>
          <cell r="M579">
            <v>0</v>
          </cell>
          <cell r="N579">
            <v>1941.7</v>
          </cell>
        </row>
        <row r="586">
          <cell r="G586">
            <v>26217</v>
          </cell>
          <cell r="H586">
            <v>895.9</v>
          </cell>
          <cell r="I586">
            <v>0</v>
          </cell>
          <cell r="J586">
            <v>28560.799999999996</v>
          </cell>
          <cell r="K586">
            <v>27654</v>
          </cell>
          <cell r="L586">
            <v>906.8</v>
          </cell>
          <cell r="M586">
            <v>0</v>
          </cell>
          <cell r="N586">
            <v>28471.5</v>
          </cell>
        </row>
        <row r="610">
          <cell r="F610">
            <v>5178.7</v>
          </cell>
          <cell r="G610">
            <v>5178.7</v>
          </cell>
          <cell r="H610">
            <v>0</v>
          </cell>
          <cell r="I610">
            <v>0</v>
          </cell>
          <cell r="J610">
            <v>5178.7</v>
          </cell>
          <cell r="K610">
            <v>5178.7</v>
          </cell>
          <cell r="L610">
            <v>0</v>
          </cell>
          <cell r="M610">
            <v>0</v>
          </cell>
          <cell r="N610">
            <v>5178.7</v>
          </cell>
        </row>
        <row r="617">
          <cell r="F617">
            <v>477.6</v>
          </cell>
          <cell r="G617">
            <v>0</v>
          </cell>
          <cell r="H617">
            <v>477.6</v>
          </cell>
          <cell r="I617">
            <v>0</v>
          </cell>
          <cell r="J617">
            <v>377.6</v>
          </cell>
          <cell r="K617">
            <v>0</v>
          </cell>
          <cell r="L617">
            <v>377.6</v>
          </cell>
          <cell r="M617">
            <v>0</v>
          </cell>
          <cell r="N617">
            <v>377.6</v>
          </cell>
        </row>
        <row r="623">
          <cell r="F623">
            <v>21381.1</v>
          </cell>
          <cell r="G623">
            <v>12402.2</v>
          </cell>
          <cell r="H623">
            <v>8441.400000000001</v>
          </cell>
          <cell r="I623">
            <v>537.5</v>
          </cell>
          <cell r="J623">
            <v>8559</v>
          </cell>
          <cell r="K623">
            <v>0</v>
          </cell>
          <cell r="L623">
            <v>8021.500000000001</v>
          </cell>
          <cell r="M623">
            <v>537.5</v>
          </cell>
          <cell r="N623">
            <v>8644.6</v>
          </cell>
        </row>
        <row r="663">
          <cell r="F663">
            <v>3422.6000000000004</v>
          </cell>
          <cell r="J663">
            <v>0</v>
          </cell>
          <cell r="N663">
            <v>0</v>
          </cell>
        </row>
        <row r="669">
          <cell r="F669">
            <v>16977.8</v>
          </cell>
          <cell r="G669">
            <v>3576.4</v>
          </cell>
          <cell r="H669">
            <v>13401.4</v>
          </cell>
          <cell r="I669">
            <v>0</v>
          </cell>
          <cell r="J669">
            <v>15502.2</v>
          </cell>
          <cell r="K669">
            <v>3698.8</v>
          </cell>
          <cell r="L669">
            <v>11803.4</v>
          </cell>
          <cell r="M669">
            <v>0</v>
          </cell>
          <cell r="N669">
            <v>17148.7</v>
          </cell>
        </row>
        <row r="676">
          <cell r="F676">
            <v>46941.1</v>
          </cell>
          <cell r="G676">
            <v>0</v>
          </cell>
          <cell r="H676">
            <v>46941.1</v>
          </cell>
          <cell r="I676">
            <v>0</v>
          </cell>
          <cell r="J676">
            <v>33626.7</v>
          </cell>
          <cell r="K676">
            <v>0</v>
          </cell>
          <cell r="L676">
            <v>33626.7</v>
          </cell>
          <cell r="M676">
            <v>0</v>
          </cell>
          <cell r="N676">
            <v>33271.5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5"/>
  <sheetViews>
    <sheetView view="pageBreakPreview" zoomScale="70" zoomScaleNormal="85" zoomScaleSheetLayoutView="70" zoomScalePageLayoutView="0" workbookViewId="0" topLeftCell="A10">
      <selection activeCell="C7" sqref="C7:L7"/>
    </sheetView>
  </sheetViews>
  <sheetFormatPr defaultColWidth="9.00390625" defaultRowHeight="12.75"/>
  <cols>
    <col min="1" max="1" width="87.625" style="6" customWidth="1"/>
    <col min="2" max="2" width="11.25390625" style="1" customWidth="1"/>
    <col min="3" max="3" width="12.75390625" style="1" customWidth="1"/>
    <col min="4" max="4" width="17.75390625" style="1" customWidth="1"/>
    <col min="5" max="6" width="15.75390625" style="1" hidden="1" customWidth="1"/>
    <col min="7" max="7" width="3.875" style="1" hidden="1" customWidth="1"/>
    <col min="8" max="8" width="15.625" style="1" customWidth="1"/>
    <col min="9" max="11" width="15.75390625" style="1" hidden="1" customWidth="1"/>
    <col min="12" max="12" width="15.625" style="1" customWidth="1"/>
    <col min="13" max="15" width="15.75390625" style="1" hidden="1" customWidth="1"/>
    <col min="16" max="16" width="15.75390625" style="1" customWidth="1"/>
    <col min="17" max="16384" width="9.125" style="1" customWidth="1"/>
  </cols>
  <sheetData>
    <row r="1" ht="25.5" customHeight="1">
      <c r="C1" s="125" t="s">
        <v>732</v>
      </c>
    </row>
    <row r="2" spans="3:12" ht="20.25">
      <c r="C2" s="148" t="s">
        <v>169</v>
      </c>
      <c r="D2" s="149"/>
      <c r="E2" s="149"/>
      <c r="F2" s="149"/>
      <c r="G2" s="149"/>
      <c r="H2" s="149"/>
      <c r="I2" s="149"/>
      <c r="J2" s="149"/>
      <c r="K2" s="149"/>
      <c r="L2" s="149"/>
    </row>
    <row r="3" spans="3:12" ht="20.25">
      <c r="C3" s="148" t="s">
        <v>148</v>
      </c>
      <c r="D3" s="149"/>
      <c r="E3" s="149"/>
      <c r="F3" s="149"/>
      <c r="G3" s="149"/>
      <c r="H3" s="149"/>
      <c r="I3" s="149"/>
      <c r="J3" s="149"/>
      <c r="K3" s="149"/>
      <c r="L3" s="149"/>
    </row>
    <row r="4" spans="3:12" ht="20.25">
      <c r="C4" s="148" t="s">
        <v>733</v>
      </c>
      <c r="D4" s="149"/>
      <c r="E4" s="149"/>
      <c r="F4" s="149"/>
      <c r="G4" s="149"/>
      <c r="H4" s="149"/>
      <c r="I4" s="149"/>
      <c r="J4" s="149"/>
      <c r="K4" s="149"/>
      <c r="L4" s="149"/>
    </row>
    <row r="5" spans="3:12" ht="20.25">
      <c r="C5" s="148" t="s">
        <v>710</v>
      </c>
      <c r="D5" s="149"/>
      <c r="E5" s="149"/>
      <c r="F5" s="149"/>
      <c r="G5" s="149"/>
      <c r="H5" s="149"/>
      <c r="I5" s="149"/>
      <c r="J5" s="149"/>
      <c r="K5" s="149"/>
      <c r="L5" s="149"/>
    </row>
    <row r="6" spans="1:15" ht="20.25">
      <c r="A6" s="25"/>
      <c r="B6" s="69"/>
      <c r="C6" s="148" t="s">
        <v>169</v>
      </c>
      <c r="D6" s="149"/>
      <c r="E6" s="149"/>
      <c r="F6" s="149"/>
      <c r="G6" s="149"/>
      <c r="H6" s="149"/>
      <c r="I6" s="149"/>
      <c r="J6" s="149"/>
      <c r="K6" s="149"/>
      <c r="L6" s="149"/>
      <c r="M6" s="19"/>
      <c r="N6" s="19"/>
      <c r="O6" s="19"/>
    </row>
    <row r="7" spans="1:15" ht="20.25">
      <c r="A7" s="25"/>
      <c r="B7" s="69"/>
      <c r="C7" s="148" t="s">
        <v>148</v>
      </c>
      <c r="D7" s="149"/>
      <c r="E7" s="149"/>
      <c r="F7" s="149"/>
      <c r="G7" s="149"/>
      <c r="H7" s="149"/>
      <c r="I7" s="149"/>
      <c r="J7" s="149"/>
      <c r="K7" s="149"/>
      <c r="L7" s="149"/>
      <c r="M7" s="19"/>
      <c r="N7" s="19"/>
      <c r="O7" s="19"/>
    </row>
    <row r="8" spans="1:15" ht="20.25">
      <c r="A8" s="25"/>
      <c r="B8" s="69"/>
      <c r="C8" s="148" t="s">
        <v>692</v>
      </c>
      <c r="D8" s="149"/>
      <c r="E8" s="149"/>
      <c r="F8" s="149"/>
      <c r="G8" s="149"/>
      <c r="H8" s="149"/>
      <c r="I8" s="149"/>
      <c r="J8" s="149"/>
      <c r="K8" s="149"/>
      <c r="L8" s="149"/>
      <c r="M8" s="19"/>
      <c r="N8" s="19"/>
      <c r="O8" s="19"/>
    </row>
    <row r="9" spans="1:15" ht="20.25">
      <c r="A9" s="25"/>
      <c r="B9" s="69"/>
      <c r="C9" s="148" t="s">
        <v>711</v>
      </c>
      <c r="D9" s="149"/>
      <c r="E9" s="149"/>
      <c r="F9" s="149"/>
      <c r="G9" s="149"/>
      <c r="H9" s="149"/>
      <c r="I9" s="149"/>
      <c r="J9" s="149"/>
      <c r="K9" s="149"/>
      <c r="L9" s="149"/>
      <c r="M9" s="19"/>
      <c r="N9" s="19"/>
      <c r="O9" s="19"/>
    </row>
    <row r="10" spans="1:15" ht="31.5" customHeight="1">
      <c r="A10" s="152" t="s">
        <v>397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9"/>
      <c r="N10" s="19"/>
      <c r="O10" s="19"/>
    </row>
    <row r="11" spans="1:19" ht="28.5" customHeight="1">
      <c r="A11" s="153" t="s">
        <v>398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9"/>
      <c r="N11" s="19"/>
      <c r="O11" s="19"/>
      <c r="S11" s="1" t="s">
        <v>165</v>
      </c>
    </row>
    <row r="12" spans="1:15" ht="23.25" customHeight="1">
      <c r="A12" s="153" t="s">
        <v>686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9"/>
      <c r="N12" s="19"/>
      <c r="O12" s="19"/>
    </row>
    <row r="13" spans="1:15" ht="2.25" customHeight="1" hidden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9"/>
      <c r="N13" s="19"/>
      <c r="O13" s="19"/>
    </row>
    <row r="14" spans="1:15" ht="19.5" customHeight="1" hidden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9"/>
      <c r="N14" s="19"/>
      <c r="O14" s="19"/>
    </row>
    <row r="15" spans="1:15" ht="16.5" customHeight="1">
      <c r="A15" s="20"/>
      <c r="B15" s="21"/>
      <c r="C15" s="21"/>
      <c r="D15" s="19"/>
      <c r="E15" s="22" t="s">
        <v>292</v>
      </c>
      <c r="F15" s="22"/>
      <c r="G15" s="19"/>
      <c r="H15" s="19"/>
      <c r="I15" s="19"/>
      <c r="J15" s="19"/>
      <c r="K15" s="19"/>
      <c r="L15" s="7" t="s">
        <v>223</v>
      </c>
      <c r="M15" s="19"/>
      <c r="N15" s="19"/>
      <c r="O15" s="19"/>
    </row>
    <row r="16" spans="1:15" ht="48" customHeight="1">
      <c r="A16" s="154" t="s">
        <v>117</v>
      </c>
      <c r="B16" s="154" t="s">
        <v>545</v>
      </c>
      <c r="C16" s="154" t="s">
        <v>546</v>
      </c>
      <c r="D16" s="157" t="s">
        <v>166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</row>
    <row r="17" spans="1:15" ht="30.75" customHeight="1">
      <c r="A17" s="155"/>
      <c r="B17" s="156"/>
      <c r="C17" s="156"/>
      <c r="D17" s="5" t="s">
        <v>432</v>
      </c>
      <c r="E17" s="5" t="s">
        <v>358</v>
      </c>
      <c r="F17" s="5" t="s">
        <v>356</v>
      </c>
      <c r="G17" s="5" t="s">
        <v>357</v>
      </c>
      <c r="H17" s="141" t="s">
        <v>585</v>
      </c>
      <c r="I17" s="5" t="s">
        <v>358</v>
      </c>
      <c r="J17" s="5" t="s">
        <v>356</v>
      </c>
      <c r="K17" s="5" t="s">
        <v>357</v>
      </c>
      <c r="L17" s="141" t="s">
        <v>648</v>
      </c>
      <c r="M17" s="5" t="s">
        <v>358</v>
      </c>
      <c r="N17" s="5" t="s">
        <v>356</v>
      </c>
      <c r="O17" s="5" t="s">
        <v>357</v>
      </c>
    </row>
    <row r="18" spans="1:15" ht="21.75" customHeight="1">
      <c r="A18" s="141">
        <v>1</v>
      </c>
      <c r="B18" s="139">
        <v>2</v>
      </c>
      <c r="C18" s="139">
        <v>3</v>
      </c>
      <c r="D18" s="28">
        <v>4</v>
      </c>
      <c r="E18" s="5"/>
      <c r="F18" s="5"/>
      <c r="G18" s="5"/>
      <c r="H18" s="141">
        <v>5</v>
      </c>
      <c r="I18" s="5"/>
      <c r="J18" s="5"/>
      <c r="K18" s="5"/>
      <c r="L18" s="141">
        <v>6</v>
      </c>
      <c r="M18" s="5"/>
      <c r="N18" s="5"/>
      <c r="O18" s="5"/>
    </row>
    <row r="19" spans="1:15" ht="18.75">
      <c r="A19" s="143" t="s">
        <v>210</v>
      </c>
      <c r="B19" s="10" t="s">
        <v>118</v>
      </c>
      <c r="C19" s="10" t="s">
        <v>389</v>
      </c>
      <c r="D19" s="11">
        <f aca="true" t="shared" si="0" ref="D19:O19">D20+D21+D22+D23+D24+D25+D26</f>
        <v>93392.7</v>
      </c>
      <c r="E19" s="11" t="e">
        <f t="shared" si="0"/>
        <v>#REF!</v>
      </c>
      <c r="F19" s="11" t="e">
        <f t="shared" si="0"/>
        <v>#REF!</v>
      </c>
      <c r="G19" s="11" t="e">
        <f t="shared" si="0"/>
        <v>#REF!</v>
      </c>
      <c r="H19" s="11">
        <f t="shared" si="0"/>
        <v>82398.9</v>
      </c>
      <c r="I19" s="11" t="e">
        <f t="shared" si="0"/>
        <v>#REF!</v>
      </c>
      <c r="J19" s="11" t="e">
        <f t="shared" si="0"/>
        <v>#REF!</v>
      </c>
      <c r="K19" s="11" t="e">
        <f t="shared" si="0"/>
        <v>#REF!</v>
      </c>
      <c r="L19" s="11">
        <f t="shared" si="0"/>
        <v>82994.40000000001</v>
      </c>
      <c r="M19" s="11" t="e">
        <f t="shared" si="0"/>
        <v>#REF!</v>
      </c>
      <c r="N19" s="11" t="e">
        <f t="shared" si="0"/>
        <v>#REF!</v>
      </c>
      <c r="O19" s="11" t="e">
        <f t="shared" si="0"/>
        <v>#REF!</v>
      </c>
    </row>
    <row r="20" spans="1:15" ht="37.5">
      <c r="A20" s="12" t="s">
        <v>99</v>
      </c>
      <c r="B20" s="13" t="s">
        <v>118</v>
      </c>
      <c r="C20" s="13" t="s">
        <v>122</v>
      </c>
      <c r="D20" s="9">
        <f>'[1]7 целевые 1 '!F16</f>
        <v>2697.3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>
        <f>'[1]7 целевые 1 '!J16</f>
        <v>1728.8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>
        <f>'[1]7 целевые 1 '!N16</f>
        <v>1728.8</v>
      </c>
      <c r="M20" s="9" t="e">
        <f>#REF!</f>
        <v>#REF!</v>
      </c>
      <c r="N20" s="9" t="e">
        <f>#REF!</f>
        <v>#REF!</v>
      </c>
      <c r="O20" s="9" t="e">
        <f>#REF!</f>
        <v>#REF!</v>
      </c>
    </row>
    <row r="21" spans="1:15" ht="56.25">
      <c r="A21" s="142" t="s">
        <v>194</v>
      </c>
      <c r="B21" s="13" t="s">
        <v>118</v>
      </c>
      <c r="C21" s="13" t="s">
        <v>121</v>
      </c>
      <c r="D21" s="9">
        <f>'[1]7 целевые 1 '!F23</f>
        <v>1890.3999999999999</v>
      </c>
      <c r="E21" s="9" t="e">
        <f>#REF!</f>
        <v>#REF!</v>
      </c>
      <c r="F21" s="9" t="e">
        <f>#REF!</f>
        <v>#REF!</v>
      </c>
      <c r="G21" s="9" t="e">
        <f>#REF!</f>
        <v>#REF!</v>
      </c>
      <c r="H21" s="9">
        <f>'[1]7 целевые 1 '!J23</f>
        <v>2424.6000000000004</v>
      </c>
      <c r="I21" s="9" t="e">
        <f>#REF!</f>
        <v>#REF!</v>
      </c>
      <c r="J21" s="9" t="e">
        <f>#REF!</f>
        <v>#REF!</v>
      </c>
      <c r="K21" s="9" t="e">
        <f>#REF!</f>
        <v>#REF!</v>
      </c>
      <c r="L21" s="9">
        <f>'[1]7 целевые 1 '!N23</f>
        <v>2507</v>
      </c>
      <c r="M21" s="9" t="e">
        <f>#REF!</f>
        <v>#REF!</v>
      </c>
      <c r="N21" s="9" t="e">
        <f>#REF!</f>
        <v>#REF!</v>
      </c>
      <c r="O21" s="9" t="e">
        <f>#REF!</f>
        <v>#REF!</v>
      </c>
    </row>
    <row r="22" spans="1:15" ht="56.25">
      <c r="A22" s="142" t="s">
        <v>95</v>
      </c>
      <c r="B22" s="13" t="s">
        <v>118</v>
      </c>
      <c r="C22" s="13" t="s">
        <v>119</v>
      </c>
      <c r="D22" s="9">
        <f>'7 целевые  '!F35</f>
        <v>39058.49999999999</v>
      </c>
      <c r="E22" s="9" t="e">
        <f>#REF!</f>
        <v>#REF!</v>
      </c>
      <c r="F22" s="9" t="e">
        <f>#REF!</f>
        <v>#REF!</v>
      </c>
      <c r="G22" s="9" t="e">
        <f>#REF!</f>
        <v>#REF!</v>
      </c>
      <c r="H22" s="9">
        <f>'[1]7 целевые 1 '!J35</f>
        <v>38568.899999999994</v>
      </c>
      <c r="I22" s="9" t="e">
        <f>#REF!</f>
        <v>#REF!</v>
      </c>
      <c r="J22" s="9" t="e">
        <f>#REF!</f>
        <v>#REF!</v>
      </c>
      <c r="K22" s="9" t="e">
        <f>#REF!</f>
        <v>#REF!</v>
      </c>
      <c r="L22" s="9">
        <f>'[1]7 целевые 1 '!N35</f>
        <v>39203.600000000006</v>
      </c>
      <c r="M22" s="9" t="e">
        <f>#REF!</f>
        <v>#REF!</v>
      </c>
      <c r="N22" s="9" t="e">
        <f>#REF!</f>
        <v>#REF!</v>
      </c>
      <c r="O22" s="9" t="e">
        <f>#REF!</f>
        <v>#REF!</v>
      </c>
    </row>
    <row r="23" spans="1:15" ht="18.75">
      <c r="A23" s="142" t="s">
        <v>164</v>
      </c>
      <c r="B23" s="13" t="s">
        <v>118</v>
      </c>
      <c r="C23" s="13" t="s">
        <v>126</v>
      </c>
      <c r="D23" s="9">
        <f>'[1]7 целевые 1 '!F103</f>
        <v>29.1</v>
      </c>
      <c r="E23" s="9" t="e">
        <f>#REF!</f>
        <v>#REF!</v>
      </c>
      <c r="F23" s="9" t="e">
        <f>#REF!</f>
        <v>#REF!</v>
      </c>
      <c r="G23" s="9" t="e">
        <f>#REF!</f>
        <v>#REF!</v>
      </c>
      <c r="H23" s="9">
        <f>'[1]7 целевые 1 '!J103</f>
        <v>3.5</v>
      </c>
      <c r="I23" s="9" t="e">
        <f>#REF!</f>
        <v>#REF!</v>
      </c>
      <c r="J23" s="9" t="e">
        <f>#REF!</f>
        <v>#REF!</v>
      </c>
      <c r="K23" s="9" t="e">
        <f>#REF!</f>
        <v>#REF!</v>
      </c>
      <c r="L23" s="9">
        <f>'[1]7 целевые 1 '!N103</f>
        <v>3.1</v>
      </c>
      <c r="M23" s="9" t="e">
        <f>#REF!</f>
        <v>#REF!</v>
      </c>
      <c r="N23" s="9" t="e">
        <f>#REF!</f>
        <v>#REF!</v>
      </c>
      <c r="O23" s="9" t="e">
        <f>#REF!</f>
        <v>#REF!</v>
      </c>
    </row>
    <row r="24" spans="1:15" ht="37.5">
      <c r="A24" s="35" t="s">
        <v>196</v>
      </c>
      <c r="B24" s="13" t="s">
        <v>118</v>
      </c>
      <c r="C24" s="13" t="s">
        <v>134</v>
      </c>
      <c r="D24" s="9">
        <f>'[1]7 целевые 1 '!F107</f>
        <v>9515.199999999999</v>
      </c>
      <c r="E24" s="9" t="e">
        <f>#REF!</f>
        <v>#REF!</v>
      </c>
      <c r="F24" s="9" t="e">
        <f>#REF!</f>
        <v>#REF!</v>
      </c>
      <c r="G24" s="9" t="e">
        <f>#REF!</f>
        <v>#REF!</v>
      </c>
      <c r="H24" s="9">
        <f>'[1]7 целевые 1 '!J107</f>
        <v>9174.9</v>
      </c>
      <c r="I24" s="9" t="e">
        <f>#REF!</f>
        <v>#REF!</v>
      </c>
      <c r="J24" s="9" t="e">
        <f>#REF!</f>
        <v>#REF!</v>
      </c>
      <c r="K24" s="9" t="e">
        <f>#REF!</f>
        <v>#REF!</v>
      </c>
      <c r="L24" s="9">
        <f>'[1]7 целевые 1 '!N107</f>
        <v>9306</v>
      </c>
      <c r="M24" s="9" t="e">
        <f>#REF!</f>
        <v>#REF!</v>
      </c>
      <c r="N24" s="9" t="e">
        <f>#REF!</f>
        <v>#REF!</v>
      </c>
      <c r="O24" s="9" t="e">
        <f>#REF!</f>
        <v>#REF!</v>
      </c>
    </row>
    <row r="25" spans="1:15" ht="18.75">
      <c r="A25" s="142" t="s">
        <v>120</v>
      </c>
      <c r="B25" s="13" t="s">
        <v>118</v>
      </c>
      <c r="C25" s="13" t="s">
        <v>140</v>
      </c>
      <c r="D25" s="9">
        <f>'[1]7 целевые 1 '!F126</f>
        <v>15860.6</v>
      </c>
      <c r="E25" s="9">
        <f>'[1]7 целевые 1 '!G126</f>
        <v>0</v>
      </c>
      <c r="F25" s="9">
        <f>'[1]7 целевые 1 '!H126</f>
        <v>15860.6</v>
      </c>
      <c r="G25" s="9">
        <f>'[1]7 целевые 1 '!I126</f>
        <v>0</v>
      </c>
      <c r="H25" s="9">
        <f>'[1]7 целевые 1 '!J126</f>
        <v>6305.7</v>
      </c>
      <c r="I25" s="9">
        <f>'[1]7 целевые 1 '!K126</f>
        <v>0</v>
      </c>
      <c r="J25" s="9">
        <f>'[1]7 целевые 1 '!L126</f>
        <v>6305.7</v>
      </c>
      <c r="K25" s="9">
        <f>'[1]7 целевые 1 '!M126</f>
        <v>0</v>
      </c>
      <c r="L25" s="9">
        <f>'[1]7 целевые 1 '!N126</f>
        <v>5991.9</v>
      </c>
      <c r="M25" s="9" t="e">
        <f>#REF!</f>
        <v>#REF!</v>
      </c>
      <c r="N25" s="9" t="e">
        <f>#REF!</f>
        <v>#REF!</v>
      </c>
      <c r="O25" s="9" t="e">
        <f>#REF!</f>
        <v>#REF!</v>
      </c>
    </row>
    <row r="26" spans="1:15" ht="24.75" customHeight="1">
      <c r="A26" s="142" t="s">
        <v>141</v>
      </c>
      <c r="B26" s="13" t="s">
        <v>118</v>
      </c>
      <c r="C26" s="13" t="s">
        <v>155</v>
      </c>
      <c r="D26" s="9">
        <f>'[1]7 целевые 1 '!F130</f>
        <v>24341.600000000002</v>
      </c>
      <c r="E26" s="9">
        <f>'[1]7 целевые 1 '!G130</f>
        <v>5524.2</v>
      </c>
      <c r="F26" s="9">
        <f>'[1]7 целевые 1 '!H130</f>
        <v>16617</v>
      </c>
      <c r="G26" s="9">
        <f>'[1]7 целевые 1 '!I130</f>
        <v>2200.3999999999996</v>
      </c>
      <c r="H26" s="9">
        <f>'[1]7 целевые 1 '!J130</f>
        <v>24192.5</v>
      </c>
      <c r="I26" s="9">
        <f>'[1]7 целевые 1 '!K130</f>
        <v>5088.6</v>
      </c>
      <c r="J26" s="9">
        <f>'[1]7 целевые 1 '!L130</f>
        <v>16903.5</v>
      </c>
      <c r="K26" s="9">
        <f>'[1]7 целевые 1 '!M130</f>
        <v>2200.3999999999996</v>
      </c>
      <c r="L26" s="9">
        <f>'[1]7 целевые 1 '!N130</f>
        <v>24254</v>
      </c>
      <c r="M26" s="9" t="e">
        <f>#REF!</f>
        <v>#REF!</v>
      </c>
      <c r="N26" s="9" t="e">
        <f>#REF!</f>
        <v>#REF!</v>
      </c>
      <c r="O26" s="9" t="e">
        <f>#REF!</f>
        <v>#REF!</v>
      </c>
    </row>
    <row r="27" spans="1:15" ht="37.5">
      <c r="A27" s="143" t="s">
        <v>202</v>
      </c>
      <c r="B27" s="10" t="s">
        <v>121</v>
      </c>
      <c r="C27" s="10" t="s">
        <v>389</v>
      </c>
      <c r="D27" s="11">
        <f>D29+D30+D28</f>
        <v>709.9</v>
      </c>
      <c r="E27" s="11">
        <f aca="true" t="shared" si="1" ref="E27:O27">E29+E30+E28</f>
        <v>242.1</v>
      </c>
      <c r="F27" s="11">
        <f t="shared" si="1"/>
        <v>413.1</v>
      </c>
      <c r="G27" s="11">
        <f t="shared" si="1"/>
        <v>54.7</v>
      </c>
      <c r="H27" s="11">
        <f t="shared" si="1"/>
        <v>639.9</v>
      </c>
      <c r="I27" s="11">
        <f t="shared" si="1"/>
        <v>255.5</v>
      </c>
      <c r="J27" s="11">
        <f t="shared" si="1"/>
        <v>329.7</v>
      </c>
      <c r="K27" s="11">
        <f t="shared" si="1"/>
        <v>54.7</v>
      </c>
      <c r="L27" s="11">
        <f t="shared" si="1"/>
        <v>639.9</v>
      </c>
      <c r="M27" s="11" t="e">
        <f t="shared" si="1"/>
        <v>#REF!</v>
      </c>
      <c r="N27" s="11" t="e">
        <f t="shared" si="1"/>
        <v>#REF!</v>
      </c>
      <c r="O27" s="11" t="e">
        <f t="shared" si="1"/>
        <v>#REF!</v>
      </c>
    </row>
    <row r="28" spans="1:15" ht="18.75">
      <c r="A28" s="142" t="s">
        <v>602</v>
      </c>
      <c r="B28" s="13" t="s">
        <v>121</v>
      </c>
      <c r="C28" s="13" t="s">
        <v>123</v>
      </c>
      <c r="D28" s="9">
        <f>'[1]7 целевые 1 '!F170</f>
        <v>147.4</v>
      </c>
      <c r="E28" s="9">
        <f>'[1]7 целевые 1 '!G170</f>
        <v>0</v>
      </c>
      <c r="F28" s="9">
        <f>'[1]7 целевые 1 '!H170</f>
        <v>120</v>
      </c>
      <c r="G28" s="9">
        <f>'[1]7 целевые 1 '!I170</f>
        <v>27.4</v>
      </c>
      <c r="H28" s="9">
        <f>'[1]7 целевые 1 '!J170</f>
        <v>147.4</v>
      </c>
      <c r="I28" s="9">
        <f>'[1]7 целевые 1 '!K170</f>
        <v>0</v>
      </c>
      <c r="J28" s="9">
        <f>'[1]7 целевые 1 '!L170</f>
        <v>120</v>
      </c>
      <c r="K28" s="9">
        <f>'[1]7 целевые 1 '!M170</f>
        <v>27.4</v>
      </c>
      <c r="L28" s="9">
        <f>'[1]7 целевые 1 '!N170</f>
        <v>147.4</v>
      </c>
      <c r="M28" s="9" t="e">
        <f>#REF!</f>
        <v>#REF!</v>
      </c>
      <c r="N28" s="9" t="e">
        <f>#REF!</f>
        <v>#REF!</v>
      </c>
      <c r="O28" s="9" t="e">
        <f>#REF!</f>
        <v>#REF!</v>
      </c>
    </row>
    <row r="29" spans="1:16" ht="43.5" customHeight="1">
      <c r="A29" s="142" t="s">
        <v>596</v>
      </c>
      <c r="B29" s="13" t="s">
        <v>121</v>
      </c>
      <c r="C29" s="13" t="s">
        <v>124</v>
      </c>
      <c r="D29" s="9">
        <f>'[1]7 целевые 1 '!F179</f>
        <v>167.3</v>
      </c>
      <c r="E29" s="9">
        <f>'[1]7 целевые 1 '!G179</f>
        <v>0</v>
      </c>
      <c r="F29" s="9">
        <f>'[1]7 целевые 1 '!H179</f>
        <v>140</v>
      </c>
      <c r="G29" s="9">
        <f>'[1]7 целевые 1 '!I179</f>
        <v>27.3</v>
      </c>
      <c r="H29" s="9">
        <f>'[1]7 целевые 1 '!J179</f>
        <v>167.3</v>
      </c>
      <c r="I29" s="9">
        <f>'[1]7 целевые 1 '!K179</f>
        <v>0</v>
      </c>
      <c r="J29" s="9">
        <f>'[1]7 целевые 1 '!L179</f>
        <v>140</v>
      </c>
      <c r="K29" s="9">
        <f>'[1]7 целевые 1 '!M179</f>
        <v>27.3</v>
      </c>
      <c r="L29" s="9">
        <f>'[1]7 целевые 1 '!N179</f>
        <v>167.3</v>
      </c>
      <c r="M29" s="9" t="e">
        <f>#REF!</f>
        <v>#REF!</v>
      </c>
      <c r="N29" s="9" t="e">
        <f>#REF!</f>
        <v>#REF!</v>
      </c>
      <c r="O29" s="9" t="e">
        <f>#REF!</f>
        <v>#REF!</v>
      </c>
      <c r="P29" s="55"/>
    </row>
    <row r="30" spans="1:15" ht="37.5">
      <c r="A30" s="12" t="s">
        <v>203</v>
      </c>
      <c r="B30" s="13" t="s">
        <v>121</v>
      </c>
      <c r="C30" s="13" t="s">
        <v>143</v>
      </c>
      <c r="D30" s="9">
        <f>'[1]7 целевые 1 '!F188</f>
        <v>395.2</v>
      </c>
      <c r="E30" s="9">
        <f>'[1]7 целевые 1 '!G188</f>
        <v>242.1</v>
      </c>
      <c r="F30" s="9">
        <f>'[1]7 целевые 1 '!H188</f>
        <v>153.10000000000002</v>
      </c>
      <c r="G30" s="9">
        <f>'[1]7 целевые 1 '!I188</f>
        <v>0</v>
      </c>
      <c r="H30" s="9">
        <f>'[1]7 целевые 1 '!J188</f>
        <v>325.2</v>
      </c>
      <c r="I30" s="9">
        <f>'[1]7 целевые 1 '!K188</f>
        <v>255.5</v>
      </c>
      <c r="J30" s="9">
        <f>'[1]7 целевые 1 '!L188</f>
        <v>69.7</v>
      </c>
      <c r="K30" s="9">
        <f>'[1]7 целевые 1 '!M188</f>
        <v>0</v>
      </c>
      <c r="L30" s="9">
        <f>'[1]7 целевые 1 '!N188</f>
        <v>325.2</v>
      </c>
      <c r="M30" s="9" t="e">
        <f>#REF!</f>
        <v>#REF!</v>
      </c>
      <c r="N30" s="9" t="e">
        <f>#REF!</f>
        <v>#REF!</v>
      </c>
      <c r="O30" s="9" t="e">
        <f>#REF!</f>
        <v>#REF!</v>
      </c>
    </row>
    <row r="31" spans="1:15" ht="18.75">
      <c r="A31" s="143" t="s">
        <v>125</v>
      </c>
      <c r="B31" s="10" t="s">
        <v>119</v>
      </c>
      <c r="C31" s="10" t="s">
        <v>389</v>
      </c>
      <c r="D31" s="11">
        <f>D34+D35+D33+D32</f>
        <v>49965.1</v>
      </c>
      <c r="E31" s="11">
        <f aca="true" t="shared" si="2" ref="E31:L31">E34+E35+E33+E32</f>
        <v>34292.100000000006</v>
      </c>
      <c r="F31" s="11">
        <f t="shared" si="2"/>
        <v>15673</v>
      </c>
      <c r="G31" s="11">
        <f t="shared" si="2"/>
        <v>0</v>
      </c>
      <c r="H31" s="11">
        <f t="shared" si="2"/>
        <v>30947.300000000003</v>
      </c>
      <c r="I31" s="11">
        <f t="shared" si="2"/>
        <v>16035.3</v>
      </c>
      <c r="J31" s="11">
        <f t="shared" si="2"/>
        <v>14912</v>
      </c>
      <c r="K31" s="11">
        <f t="shared" si="2"/>
        <v>0</v>
      </c>
      <c r="L31" s="11">
        <f t="shared" si="2"/>
        <v>31603.100000000002</v>
      </c>
      <c r="M31" s="11" t="e">
        <f>M34+M35+M33</f>
        <v>#REF!</v>
      </c>
      <c r="N31" s="11" t="e">
        <f>N34+N35+N33</f>
        <v>#REF!</v>
      </c>
      <c r="O31" s="11" t="e">
        <f>O34+O35+O33</f>
        <v>#REF!</v>
      </c>
    </row>
    <row r="32" spans="1:15" ht="18.75">
      <c r="A32" s="59" t="s">
        <v>667</v>
      </c>
      <c r="B32" s="57" t="s">
        <v>119</v>
      </c>
      <c r="C32" s="57" t="s">
        <v>118</v>
      </c>
      <c r="D32" s="9">
        <f>'[1]7 целевые 1 '!F208</f>
        <v>500</v>
      </c>
      <c r="E32" s="9">
        <f>'[1]7 целевые 1 '!G208</f>
        <v>500</v>
      </c>
      <c r="F32" s="9">
        <f>'[1]7 целевые 1 '!H208</f>
        <v>0</v>
      </c>
      <c r="G32" s="9">
        <f>'[1]7 целевые 1 '!I208</f>
        <v>0</v>
      </c>
      <c r="H32" s="9">
        <f>'[1]7 целевые 1 '!J208</f>
        <v>0</v>
      </c>
      <c r="I32" s="9">
        <f>'[1]7 целевые 1 '!K208</f>
        <v>0</v>
      </c>
      <c r="J32" s="9">
        <f>'[1]7 целевые 1 '!L208</f>
        <v>0</v>
      </c>
      <c r="K32" s="9">
        <f>'[1]7 целевые 1 '!M208</f>
        <v>0</v>
      </c>
      <c r="L32" s="9">
        <f>'[1]7 целевые 1 '!N208</f>
        <v>0</v>
      </c>
      <c r="M32" s="11"/>
      <c r="N32" s="11"/>
      <c r="O32" s="11"/>
    </row>
    <row r="33" spans="1:15" ht="18.75">
      <c r="A33" s="142" t="s">
        <v>564</v>
      </c>
      <c r="B33" s="13" t="s">
        <v>119</v>
      </c>
      <c r="C33" s="13" t="s">
        <v>131</v>
      </c>
      <c r="D33" s="9">
        <f>'[1]7 целевые 1 '!F215</f>
        <v>2723.7</v>
      </c>
      <c r="E33" s="9">
        <f>'[1]7 целевые 1 '!G215</f>
        <v>2642</v>
      </c>
      <c r="F33" s="9">
        <f>'[1]7 целевые 1 '!H215</f>
        <v>81.7</v>
      </c>
      <c r="G33" s="9">
        <f>'[1]7 целевые 1 '!I215</f>
        <v>0</v>
      </c>
      <c r="H33" s="9">
        <f>'[1]7 целевые 1 '!J215</f>
        <v>2723.7</v>
      </c>
      <c r="I33" s="9">
        <f>'[1]7 целевые 1 '!K215</f>
        <v>2642</v>
      </c>
      <c r="J33" s="9">
        <f>'[1]7 целевые 1 '!L215</f>
        <v>81.7</v>
      </c>
      <c r="K33" s="9">
        <f>'[1]7 целевые 1 '!M215</f>
        <v>0</v>
      </c>
      <c r="L33" s="9">
        <f>'[1]7 целевые 1 '!N215</f>
        <v>2723.7</v>
      </c>
      <c r="M33" s="9" t="e">
        <f>#REF!</f>
        <v>#REF!</v>
      </c>
      <c r="N33" s="9" t="e">
        <f>#REF!</f>
        <v>#REF!</v>
      </c>
      <c r="O33" s="9" t="e">
        <f>#REF!</f>
        <v>#REF!</v>
      </c>
    </row>
    <row r="34" spans="1:15" ht="22.5" customHeight="1">
      <c r="A34" s="142" t="s">
        <v>156</v>
      </c>
      <c r="B34" s="13" t="s">
        <v>119</v>
      </c>
      <c r="C34" s="13" t="s">
        <v>123</v>
      </c>
      <c r="D34" s="9">
        <f>'[1]7 целевые 1 '!F221</f>
        <v>45241.3</v>
      </c>
      <c r="E34" s="9">
        <f>'[1]7 целевые 1 '!G221</f>
        <v>29801.9</v>
      </c>
      <c r="F34" s="9">
        <f>'[1]7 целевые 1 '!H221</f>
        <v>15439.4</v>
      </c>
      <c r="G34" s="9">
        <f>'[1]7 целевые 1 '!I221</f>
        <v>0</v>
      </c>
      <c r="H34" s="9">
        <f>'[1]7 целевые 1 '!J221</f>
        <v>26830.4</v>
      </c>
      <c r="I34" s="9">
        <f>'[1]7 целевые 1 '!K221</f>
        <v>12141.4</v>
      </c>
      <c r="J34" s="9">
        <f>'[1]7 целевые 1 '!L221</f>
        <v>14689</v>
      </c>
      <c r="K34" s="9">
        <f>'[1]7 целевые 1 '!M221</f>
        <v>0</v>
      </c>
      <c r="L34" s="9">
        <f>'[1]7 целевые 1 '!N221</f>
        <v>27400.4</v>
      </c>
      <c r="M34" s="9" t="e">
        <f>#REF!</f>
        <v>#REF!</v>
      </c>
      <c r="N34" s="9" t="e">
        <f>#REF!</f>
        <v>#REF!</v>
      </c>
      <c r="O34" s="9" t="e">
        <f>#REF!</f>
        <v>#REF!</v>
      </c>
    </row>
    <row r="35" spans="1:15" ht="21.75" customHeight="1">
      <c r="A35" s="12" t="s">
        <v>167</v>
      </c>
      <c r="B35" s="13" t="s">
        <v>119</v>
      </c>
      <c r="C35" s="13" t="s">
        <v>168</v>
      </c>
      <c r="D35" s="9">
        <f>'[1]7 целевые 1 '!F235</f>
        <v>1500.1000000000001</v>
      </c>
      <c r="E35" s="9">
        <f>'[1]7 целевые 1 '!G235</f>
        <v>1348.2</v>
      </c>
      <c r="F35" s="9">
        <f>'[1]7 целевые 1 '!H235</f>
        <v>151.89999999999998</v>
      </c>
      <c r="G35" s="9">
        <f>'[1]7 целевые 1 '!I235</f>
        <v>0</v>
      </c>
      <c r="H35" s="9">
        <f>'[1]7 целевые 1 '!J235</f>
        <v>1393.2</v>
      </c>
      <c r="I35" s="9">
        <f>'[1]7 целевые 1 '!K235</f>
        <v>1251.9</v>
      </c>
      <c r="J35" s="9">
        <f>'[1]7 целевые 1 '!L235</f>
        <v>141.29999999999998</v>
      </c>
      <c r="K35" s="9">
        <f>'[1]7 целевые 1 '!M235</f>
        <v>0</v>
      </c>
      <c r="L35" s="9">
        <f>'[1]7 целевые 1 '!N235</f>
        <v>1479</v>
      </c>
      <c r="M35" s="9" t="e">
        <f>#REF!</f>
        <v>#REF!</v>
      </c>
      <c r="N35" s="9" t="e">
        <f>#REF!</f>
        <v>#REF!</v>
      </c>
      <c r="O35" s="9" t="e">
        <f>#REF!</f>
        <v>#REF!</v>
      </c>
    </row>
    <row r="36" spans="1:15" ht="26.25" customHeight="1">
      <c r="A36" s="143" t="s">
        <v>162</v>
      </c>
      <c r="B36" s="10" t="s">
        <v>126</v>
      </c>
      <c r="C36" s="10" t="s">
        <v>389</v>
      </c>
      <c r="D36" s="11">
        <f>D37+D38+D39</f>
        <v>7647.2</v>
      </c>
      <c r="E36" s="11">
        <f aca="true" t="shared" si="3" ref="E36:O36">E37+E38+E39</f>
        <v>5071</v>
      </c>
      <c r="F36" s="11">
        <f t="shared" si="3"/>
        <v>2397</v>
      </c>
      <c r="G36" s="11">
        <f t="shared" si="3"/>
        <v>179.2</v>
      </c>
      <c r="H36" s="11">
        <f t="shared" si="3"/>
        <v>2859.6</v>
      </c>
      <c r="I36" s="11">
        <f t="shared" si="3"/>
        <v>1637.6</v>
      </c>
      <c r="J36" s="11">
        <f t="shared" si="3"/>
        <v>1040</v>
      </c>
      <c r="K36" s="11">
        <f t="shared" si="3"/>
        <v>182</v>
      </c>
      <c r="L36" s="11">
        <f t="shared" si="3"/>
        <v>2999.9</v>
      </c>
      <c r="M36" s="11" t="e">
        <f t="shared" si="3"/>
        <v>#REF!</v>
      </c>
      <c r="N36" s="11" t="e">
        <f t="shared" si="3"/>
        <v>#REF!</v>
      </c>
      <c r="O36" s="11" t="e">
        <f t="shared" si="3"/>
        <v>#REF!</v>
      </c>
    </row>
    <row r="37" spans="1:15" ht="22.5" customHeight="1">
      <c r="A37" s="142" t="s">
        <v>163</v>
      </c>
      <c r="B37" s="13" t="s">
        <v>126</v>
      </c>
      <c r="C37" s="13" t="s">
        <v>118</v>
      </c>
      <c r="D37" s="9">
        <f>'[1]7 целевые 1 '!F254</f>
        <v>300</v>
      </c>
      <c r="E37" s="9">
        <f>'[1]7 целевые 1 '!G254</f>
        <v>0</v>
      </c>
      <c r="F37" s="9">
        <f>'[1]7 целевые 1 '!H254</f>
        <v>300</v>
      </c>
      <c r="G37" s="9">
        <f>'[1]7 целевые 1 '!I254</f>
        <v>0</v>
      </c>
      <c r="H37" s="9">
        <f>'[1]7 целевые 1 '!J254</f>
        <v>800</v>
      </c>
      <c r="I37" s="9">
        <f>'[1]7 целевые 1 '!K254</f>
        <v>0</v>
      </c>
      <c r="J37" s="9">
        <f>'[1]7 целевые 1 '!L254</f>
        <v>800</v>
      </c>
      <c r="K37" s="9">
        <f>'[1]7 целевые 1 '!M254</f>
        <v>0</v>
      </c>
      <c r="L37" s="9">
        <f>'[1]7 целевые 1 '!N254</f>
        <v>800</v>
      </c>
      <c r="M37" s="9" t="e">
        <f>#REF!</f>
        <v>#REF!</v>
      </c>
      <c r="N37" s="9" t="e">
        <f>#REF!</f>
        <v>#REF!</v>
      </c>
      <c r="O37" s="9" t="e">
        <f>#REF!</f>
        <v>#REF!</v>
      </c>
    </row>
    <row r="38" spans="1:15" ht="21" customHeight="1">
      <c r="A38" s="12" t="s">
        <v>154</v>
      </c>
      <c r="B38" s="13" t="s">
        <v>126</v>
      </c>
      <c r="C38" s="13" t="s">
        <v>122</v>
      </c>
      <c r="D38" s="9">
        <f>'[1]7 целевые 1 '!F264</f>
        <v>5555</v>
      </c>
      <c r="E38" s="9">
        <f>'[1]7 целевые 1 '!G264</f>
        <v>3458</v>
      </c>
      <c r="F38" s="9">
        <f>'[1]7 целевые 1 '!H264</f>
        <v>2097</v>
      </c>
      <c r="G38" s="9">
        <f>'[1]7 целевые 1 '!I264</f>
        <v>0</v>
      </c>
      <c r="H38" s="9">
        <f>'[1]7 целевые 1 '!J264</f>
        <v>240</v>
      </c>
      <c r="I38" s="9">
        <f>'[1]7 целевые 1 '!K264</f>
        <v>0</v>
      </c>
      <c r="J38" s="9">
        <f>'[1]7 целевые 1 '!L264</f>
        <v>240</v>
      </c>
      <c r="K38" s="9">
        <f>'[1]7 целевые 1 '!M264</f>
        <v>0</v>
      </c>
      <c r="L38" s="9">
        <f>'[1]7 целевые 1 '!N264</f>
        <v>240</v>
      </c>
      <c r="M38" s="9" t="e">
        <f>#REF!</f>
        <v>#REF!</v>
      </c>
      <c r="N38" s="9" t="e">
        <f>#REF!</f>
        <v>#REF!</v>
      </c>
      <c r="O38" s="9" t="e">
        <f>#REF!</f>
        <v>#REF!</v>
      </c>
    </row>
    <row r="39" spans="1:15" ht="18" customHeight="1">
      <c r="A39" s="142" t="s">
        <v>405</v>
      </c>
      <c r="B39" s="13" t="s">
        <v>126</v>
      </c>
      <c r="C39" s="13" t="s">
        <v>121</v>
      </c>
      <c r="D39" s="9">
        <f>'[1]7 целевые 1 '!F279</f>
        <v>1792.2</v>
      </c>
      <c r="E39" s="9">
        <f>'[1]7 целевые 1 '!G279</f>
        <v>1613</v>
      </c>
      <c r="F39" s="9">
        <f>'[1]7 целевые 1 '!H279</f>
        <v>0</v>
      </c>
      <c r="G39" s="9">
        <f>'[1]7 целевые 1 '!I279</f>
        <v>179.2</v>
      </c>
      <c r="H39" s="9">
        <f>'[1]7 целевые 1 '!J279</f>
        <v>1819.6</v>
      </c>
      <c r="I39" s="9">
        <f>'[1]7 целевые 1 '!K279</f>
        <v>1637.6</v>
      </c>
      <c r="J39" s="9">
        <f>'[1]7 целевые 1 '!L279</f>
        <v>0</v>
      </c>
      <c r="K39" s="9">
        <f>'[1]7 целевые 1 '!M279</f>
        <v>182</v>
      </c>
      <c r="L39" s="9">
        <f>'[1]7 целевые 1 '!N279</f>
        <v>1959.9</v>
      </c>
      <c r="M39" s="9" t="e">
        <f>#REF!</f>
        <v>#REF!</v>
      </c>
      <c r="N39" s="9" t="e">
        <f>#REF!</f>
        <v>#REF!</v>
      </c>
      <c r="O39" s="9" t="e">
        <f>#REF!</f>
        <v>#REF!</v>
      </c>
    </row>
    <row r="40" spans="1:15" ht="18.75">
      <c r="A40" s="143" t="s">
        <v>138</v>
      </c>
      <c r="B40" s="10" t="s">
        <v>134</v>
      </c>
      <c r="C40" s="10" t="s">
        <v>389</v>
      </c>
      <c r="D40" s="11">
        <f>D41</f>
        <v>710.3</v>
      </c>
      <c r="E40" s="11">
        <f aca="true" t="shared" si="4" ref="E40:O40">E41</f>
        <v>210.3</v>
      </c>
      <c r="F40" s="11">
        <f t="shared" si="4"/>
        <v>500</v>
      </c>
      <c r="G40" s="11">
        <f t="shared" si="4"/>
        <v>0</v>
      </c>
      <c r="H40" s="11">
        <f t="shared" si="4"/>
        <v>3753.1000000000004</v>
      </c>
      <c r="I40" s="11">
        <f t="shared" si="4"/>
        <v>3210.3</v>
      </c>
      <c r="J40" s="11">
        <f t="shared" si="4"/>
        <v>542.8</v>
      </c>
      <c r="K40" s="11">
        <f t="shared" si="4"/>
        <v>0</v>
      </c>
      <c r="L40" s="11">
        <f t="shared" si="4"/>
        <v>859.8</v>
      </c>
      <c r="M40" s="11" t="e">
        <f t="shared" si="4"/>
        <v>#REF!</v>
      </c>
      <c r="N40" s="11" t="e">
        <f t="shared" si="4"/>
        <v>#REF!</v>
      </c>
      <c r="O40" s="11" t="e">
        <f t="shared" si="4"/>
        <v>#REF!</v>
      </c>
    </row>
    <row r="41" spans="1:15" ht="18.75">
      <c r="A41" s="142" t="s">
        <v>161</v>
      </c>
      <c r="B41" s="13" t="s">
        <v>134</v>
      </c>
      <c r="C41" s="13" t="s">
        <v>126</v>
      </c>
      <c r="D41" s="9">
        <f>'[1]7 целевые 1 '!F285</f>
        <v>710.3</v>
      </c>
      <c r="E41" s="9">
        <f>'[1]7 целевые 1 '!G285</f>
        <v>210.3</v>
      </c>
      <c r="F41" s="9">
        <f>'[1]7 целевые 1 '!H285</f>
        <v>500</v>
      </c>
      <c r="G41" s="9">
        <f>'[1]7 целевые 1 '!I285</f>
        <v>0</v>
      </c>
      <c r="H41" s="9">
        <f>'[1]7 целевые 1 '!J285</f>
        <v>3753.1000000000004</v>
      </c>
      <c r="I41" s="9">
        <f>'[1]7 целевые 1 '!K285</f>
        <v>3210.3</v>
      </c>
      <c r="J41" s="9">
        <f>'[1]7 целевые 1 '!L285</f>
        <v>542.8</v>
      </c>
      <c r="K41" s="9">
        <f>'[1]7 целевые 1 '!M285</f>
        <v>0</v>
      </c>
      <c r="L41" s="9">
        <f>'[1]7 целевые 1 '!N285</f>
        <v>859.8</v>
      </c>
      <c r="M41" s="9" t="e">
        <f>#REF!</f>
        <v>#REF!</v>
      </c>
      <c r="N41" s="9" t="e">
        <f>#REF!</f>
        <v>#REF!</v>
      </c>
      <c r="O41" s="9" t="e">
        <f>#REF!</f>
        <v>#REF!</v>
      </c>
    </row>
    <row r="42" spans="1:15" ht="18.75">
      <c r="A42" s="143" t="s">
        <v>128</v>
      </c>
      <c r="B42" s="10" t="s">
        <v>127</v>
      </c>
      <c r="C42" s="10" t="s">
        <v>389</v>
      </c>
      <c r="D42" s="11">
        <f aca="true" t="shared" si="5" ref="D42:O42">D43+D44+D45+D46+D47</f>
        <v>701549.8000000002</v>
      </c>
      <c r="E42" s="11">
        <f t="shared" si="5"/>
        <v>472797</v>
      </c>
      <c r="F42" s="11">
        <f t="shared" si="5"/>
        <v>227279.09999999998</v>
      </c>
      <c r="G42" s="11">
        <f t="shared" si="5"/>
        <v>0</v>
      </c>
      <c r="H42" s="11">
        <f t="shared" si="5"/>
        <v>646001.9</v>
      </c>
      <c r="I42" s="11">
        <f t="shared" si="5"/>
        <v>412857.30000000005</v>
      </c>
      <c r="J42" s="11">
        <f t="shared" si="5"/>
        <v>233144.6</v>
      </c>
      <c r="K42" s="11">
        <f t="shared" si="5"/>
        <v>0</v>
      </c>
      <c r="L42" s="11">
        <f t="shared" si="5"/>
        <v>605523.0000000002</v>
      </c>
      <c r="M42" s="11" t="e">
        <f t="shared" si="5"/>
        <v>#REF!</v>
      </c>
      <c r="N42" s="11" t="e">
        <f t="shared" si="5"/>
        <v>#REF!</v>
      </c>
      <c r="O42" s="11" t="e">
        <f t="shared" si="5"/>
        <v>#REF!</v>
      </c>
    </row>
    <row r="43" spans="1:15" ht="18.75">
      <c r="A43" s="142" t="s">
        <v>129</v>
      </c>
      <c r="B43" s="13" t="s">
        <v>127</v>
      </c>
      <c r="C43" s="13" t="s">
        <v>118</v>
      </c>
      <c r="D43" s="9">
        <f>'[1]7 целевые 1 '!F301</f>
        <v>183152.90000000002</v>
      </c>
      <c r="E43" s="9">
        <f>'[1]7 целевые 1 '!G301</f>
        <v>142510.30000000002</v>
      </c>
      <c r="F43" s="9">
        <f>'[1]7 целевые 1 '!H301</f>
        <v>40642.6</v>
      </c>
      <c r="G43" s="9">
        <f>'[1]7 целевые 1 '!I301</f>
        <v>0</v>
      </c>
      <c r="H43" s="9">
        <f>'[1]7 целевые 1 '!J301</f>
        <v>149211.80000000002</v>
      </c>
      <c r="I43" s="9">
        <f>'[1]7 целевые 1 '!K301</f>
        <v>108110.3</v>
      </c>
      <c r="J43" s="9">
        <f>'[1]7 целевые 1 '!L301</f>
        <v>41101.5</v>
      </c>
      <c r="K43" s="9">
        <f>'[1]7 целевые 1 '!M301</f>
        <v>0</v>
      </c>
      <c r="L43" s="9">
        <f>'[1]7 целевые 1 '!N301</f>
        <v>150412.90000000002</v>
      </c>
      <c r="M43" s="9" t="e">
        <f>#REF!</f>
        <v>#REF!</v>
      </c>
      <c r="N43" s="9" t="e">
        <f>#REF!</f>
        <v>#REF!</v>
      </c>
      <c r="O43" s="9" t="e">
        <f>#REF!</f>
        <v>#REF!</v>
      </c>
    </row>
    <row r="44" spans="1:15" ht="18.75">
      <c r="A44" s="8" t="s">
        <v>107</v>
      </c>
      <c r="B44" s="13" t="s">
        <v>127</v>
      </c>
      <c r="C44" s="13" t="s">
        <v>122</v>
      </c>
      <c r="D44" s="9">
        <f>'[1]7 целевые 1 '!F326</f>
        <v>419882.1000000001</v>
      </c>
      <c r="E44" s="9">
        <f>'[1]7 целевые 1 '!G326</f>
        <v>323515.2</v>
      </c>
      <c r="F44" s="9">
        <f>'[1]7 целевые 1 '!H326</f>
        <v>96366.89999999998</v>
      </c>
      <c r="G44" s="9">
        <f>'[1]7 целевые 1 '!I326</f>
        <v>0</v>
      </c>
      <c r="H44" s="9">
        <f>'[1]7 целевые 1 '!J326</f>
        <v>404671.7</v>
      </c>
      <c r="I44" s="9">
        <f>'[1]7 целевые 1 '!K326</f>
        <v>303155.80000000005</v>
      </c>
      <c r="J44" s="9">
        <f>'[1]7 целевые 1 '!L326</f>
        <v>101515.90000000001</v>
      </c>
      <c r="K44" s="9">
        <f>'[1]7 целевые 1 '!M326</f>
        <v>0</v>
      </c>
      <c r="L44" s="9">
        <f>'[1]7 целевые 1 '!N326</f>
        <v>362686.10000000015</v>
      </c>
      <c r="M44" s="9" t="e">
        <f>#REF!</f>
        <v>#REF!</v>
      </c>
      <c r="N44" s="9" t="e">
        <f>#REF!</f>
        <v>#REF!</v>
      </c>
      <c r="O44" s="9" t="e">
        <f>#REF!</f>
        <v>#REF!</v>
      </c>
    </row>
    <row r="45" spans="1:15" ht="18.75">
      <c r="A45" s="142" t="s">
        <v>104</v>
      </c>
      <c r="B45" s="13" t="s">
        <v>127</v>
      </c>
      <c r="C45" s="13" t="s">
        <v>121</v>
      </c>
      <c r="D45" s="9">
        <f>'[1]7 целевые 1 '!F376</f>
        <v>34761.4</v>
      </c>
      <c r="E45" s="9">
        <f>'[1]7 целевые 1 '!G376</f>
        <v>5152.3</v>
      </c>
      <c r="F45" s="9">
        <f>'[1]7 целевые 1 '!H376</f>
        <v>29609.100000000002</v>
      </c>
      <c r="G45" s="9">
        <f>'[1]7 целевые 1 '!I376</f>
        <v>0</v>
      </c>
      <c r="H45" s="9">
        <f>'[1]7 целевые 1 '!J376</f>
        <v>31064.4</v>
      </c>
      <c r="I45" s="9">
        <f>'[1]7 целевые 1 '!K376</f>
        <v>0</v>
      </c>
      <c r="J45" s="9">
        <f>'[1]7 целевые 1 '!L376</f>
        <v>31064.4</v>
      </c>
      <c r="K45" s="9">
        <f>'[1]7 целевые 1 '!M376</f>
        <v>0</v>
      </c>
      <c r="L45" s="9">
        <f>'[1]7 целевые 1 '!N376</f>
        <v>31454.2</v>
      </c>
      <c r="M45" s="9" t="e">
        <f>#REF!</f>
        <v>#REF!</v>
      </c>
      <c r="N45" s="9" t="e">
        <f>#REF!</f>
        <v>#REF!</v>
      </c>
      <c r="O45" s="9" t="e">
        <f>#REF!</f>
        <v>#REF!</v>
      </c>
    </row>
    <row r="46" spans="1:15" ht="18.75">
      <c r="A46" s="142" t="s">
        <v>106</v>
      </c>
      <c r="B46" s="13" t="s">
        <v>127</v>
      </c>
      <c r="C46" s="13" t="s">
        <v>127</v>
      </c>
      <c r="D46" s="9">
        <f>'[1]7 целевые 1 '!F399</f>
        <v>5929.9</v>
      </c>
      <c r="E46" s="9">
        <f>'[1]7 целевые 1 '!G399</f>
        <v>1500</v>
      </c>
      <c r="F46" s="9">
        <f>'[1]7 целевые 1 '!H399</f>
        <v>4429.9</v>
      </c>
      <c r="G46" s="9">
        <f>'[1]7 целевые 1 '!I399</f>
        <v>0</v>
      </c>
      <c r="H46" s="9">
        <f>'[1]7 целевые 1 '!J399</f>
        <v>6052.3</v>
      </c>
      <c r="I46" s="9">
        <f>'[1]7 целевые 1 '!K399</f>
        <v>1500</v>
      </c>
      <c r="J46" s="9">
        <f>'[1]7 целевые 1 '!L399</f>
        <v>4552.3</v>
      </c>
      <c r="K46" s="9">
        <f>'[1]7 целевые 1 '!M399</f>
        <v>0</v>
      </c>
      <c r="L46" s="9">
        <f>'[1]7 целевые 1 '!N399</f>
        <v>6098.4</v>
      </c>
      <c r="M46" s="9" t="e">
        <f>#REF!</f>
        <v>#REF!</v>
      </c>
      <c r="N46" s="9" t="e">
        <f>#REF!</f>
        <v>#REF!</v>
      </c>
      <c r="O46" s="9" t="e">
        <f>#REF!</f>
        <v>#REF!</v>
      </c>
    </row>
    <row r="47" spans="1:15" ht="18.75">
      <c r="A47" s="142" t="s">
        <v>151</v>
      </c>
      <c r="B47" s="13" t="s">
        <v>127</v>
      </c>
      <c r="C47" s="13" t="s">
        <v>123</v>
      </c>
      <c r="D47" s="9">
        <f>'7 целевые  '!F437</f>
        <v>57823.50000000001</v>
      </c>
      <c r="E47" s="9">
        <f>'[1]7 целевые 1 '!G437</f>
        <v>119.19999999999999</v>
      </c>
      <c r="F47" s="9">
        <f>'[1]7 целевые 1 '!H437</f>
        <v>56230.600000000006</v>
      </c>
      <c r="G47" s="9">
        <f>'[1]7 целевые 1 '!I437</f>
        <v>0</v>
      </c>
      <c r="H47" s="9">
        <f>'[1]7 целевые 1 '!J437</f>
        <v>55001.7</v>
      </c>
      <c r="I47" s="9">
        <f>'[1]7 целевые 1 '!K437</f>
        <v>91.2</v>
      </c>
      <c r="J47" s="9">
        <f>'[1]7 целевые 1 '!L437</f>
        <v>54910.5</v>
      </c>
      <c r="K47" s="9">
        <f>'[1]7 целевые 1 '!M437</f>
        <v>0</v>
      </c>
      <c r="L47" s="9">
        <f>'[1]7 целевые 1 '!N437</f>
        <v>54871.4</v>
      </c>
      <c r="M47" s="9" t="e">
        <f>#REF!</f>
        <v>#REF!</v>
      </c>
      <c r="N47" s="9" t="e">
        <f>#REF!</f>
        <v>#REF!</v>
      </c>
      <c r="O47" s="9" t="e">
        <f>#REF!</f>
        <v>#REF!</v>
      </c>
    </row>
    <row r="48" spans="1:15" ht="23.25" customHeight="1">
      <c r="A48" s="143" t="s">
        <v>388</v>
      </c>
      <c r="B48" s="10" t="s">
        <v>131</v>
      </c>
      <c r="C48" s="10" t="s">
        <v>389</v>
      </c>
      <c r="D48" s="11">
        <f>D49+D50</f>
        <v>91042.9</v>
      </c>
      <c r="E48" s="11">
        <f aca="true" t="shared" si="6" ref="E48:O48">E49+E50</f>
        <v>46525.7</v>
      </c>
      <c r="F48" s="11">
        <f t="shared" si="6"/>
        <v>44417.2</v>
      </c>
      <c r="G48" s="11">
        <f t="shared" si="6"/>
        <v>100</v>
      </c>
      <c r="H48" s="11">
        <f t="shared" si="6"/>
        <v>43335.6</v>
      </c>
      <c r="I48" s="11">
        <f t="shared" si="6"/>
        <v>2037.2</v>
      </c>
      <c r="J48" s="11">
        <f t="shared" si="6"/>
        <v>41198.399999999994</v>
      </c>
      <c r="K48" s="11">
        <f t="shared" si="6"/>
        <v>100</v>
      </c>
      <c r="L48" s="11">
        <f t="shared" si="6"/>
        <v>43791.3</v>
      </c>
      <c r="M48" s="11" t="e">
        <f t="shared" si="6"/>
        <v>#REF!</v>
      </c>
      <c r="N48" s="11" t="e">
        <f t="shared" si="6"/>
        <v>#REF!</v>
      </c>
      <c r="O48" s="11" t="e">
        <f t="shared" si="6"/>
        <v>#REF!</v>
      </c>
    </row>
    <row r="49" spans="1:15" ht="21.75" customHeight="1">
      <c r="A49" s="142" t="s">
        <v>132</v>
      </c>
      <c r="B49" s="13" t="s">
        <v>131</v>
      </c>
      <c r="C49" s="13" t="s">
        <v>118</v>
      </c>
      <c r="D49" s="9">
        <f>'[1]7 целевые 1 '!F487</f>
        <v>86317.79999999999</v>
      </c>
      <c r="E49" s="9">
        <f>'[1]7 целевые 1 '!G487</f>
        <v>46525.7</v>
      </c>
      <c r="F49" s="9">
        <f>'[1]7 целевые 1 '!H487</f>
        <v>39692.1</v>
      </c>
      <c r="G49" s="9">
        <f>'[1]7 целевые 1 '!I487</f>
        <v>100</v>
      </c>
      <c r="H49" s="9">
        <f>'[1]7 целевые 1 '!J487</f>
        <v>38357.4</v>
      </c>
      <c r="I49" s="9">
        <f>'[1]7 целевые 1 '!K487</f>
        <v>2037.2</v>
      </c>
      <c r="J49" s="9">
        <f>'[1]7 целевые 1 '!L487</f>
        <v>36220.2</v>
      </c>
      <c r="K49" s="9">
        <f>'[1]7 целевые 1 '!M487</f>
        <v>100</v>
      </c>
      <c r="L49" s="9">
        <f>'[1]7 целевые 1 '!N487</f>
        <v>38751.100000000006</v>
      </c>
      <c r="M49" s="9" t="e">
        <f>#REF!</f>
        <v>#REF!</v>
      </c>
      <c r="N49" s="9" t="e">
        <f>#REF!</f>
        <v>#REF!</v>
      </c>
      <c r="O49" s="9" t="e">
        <f>#REF!</f>
        <v>#REF!</v>
      </c>
    </row>
    <row r="50" spans="1:15" ht="23.25" customHeight="1">
      <c r="A50" s="142" t="s">
        <v>159</v>
      </c>
      <c r="B50" s="13" t="s">
        <v>131</v>
      </c>
      <c r="C50" s="13" t="s">
        <v>119</v>
      </c>
      <c r="D50" s="9">
        <f>'[1]7 целевые 1 '!F540</f>
        <v>4725.1</v>
      </c>
      <c r="E50" s="9">
        <f>'[1]7 целевые 1 '!G540</f>
        <v>0</v>
      </c>
      <c r="F50" s="9">
        <f>'[1]7 целевые 1 '!H540</f>
        <v>4725.1</v>
      </c>
      <c r="G50" s="9">
        <f>'[1]7 целевые 1 '!I540</f>
        <v>0</v>
      </c>
      <c r="H50" s="9">
        <f>'[1]7 целевые 1 '!J540</f>
        <v>4978.2</v>
      </c>
      <c r="I50" s="9">
        <f>'[1]7 целевые 1 '!K540</f>
        <v>0</v>
      </c>
      <c r="J50" s="9">
        <f>'[1]7 целевые 1 '!L540</f>
        <v>4978.2</v>
      </c>
      <c r="K50" s="9">
        <f>'[1]7 целевые 1 '!M540</f>
        <v>0</v>
      </c>
      <c r="L50" s="9">
        <f>'[1]7 целевые 1 '!N540</f>
        <v>5040.2</v>
      </c>
      <c r="M50" s="9" t="e">
        <f>#REF!</f>
        <v>#REF!</v>
      </c>
      <c r="N50" s="9" t="e">
        <f>#REF!</f>
        <v>#REF!</v>
      </c>
      <c r="O50" s="9" t="e">
        <f>#REF!</f>
        <v>#REF!</v>
      </c>
    </row>
    <row r="51" spans="1:15" ht="18.75">
      <c r="A51" s="143" t="s">
        <v>149</v>
      </c>
      <c r="B51" s="10" t="s">
        <v>123</v>
      </c>
      <c r="C51" s="10" t="s">
        <v>389</v>
      </c>
      <c r="D51" s="11">
        <f>D52+D53</f>
        <v>989.5</v>
      </c>
      <c r="E51" s="11">
        <f aca="true" t="shared" si="7" ref="E51:O51">E52+E53</f>
        <v>551.5</v>
      </c>
      <c r="F51" s="11">
        <f t="shared" si="7"/>
        <v>438</v>
      </c>
      <c r="G51" s="11">
        <f t="shared" si="7"/>
        <v>0</v>
      </c>
      <c r="H51" s="11">
        <f t="shared" si="7"/>
        <v>989.5</v>
      </c>
      <c r="I51" s="11">
        <f t="shared" si="7"/>
        <v>551.5</v>
      </c>
      <c r="J51" s="11">
        <f t="shared" si="7"/>
        <v>438</v>
      </c>
      <c r="K51" s="11">
        <f t="shared" si="7"/>
        <v>0</v>
      </c>
      <c r="L51" s="11">
        <f t="shared" si="7"/>
        <v>989.5</v>
      </c>
      <c r="M51" s="11" t="e">
        <f t="shared" si="7"/>
        <v>#REF!</v>
      </c>
      <c r="N51" s="11" t="e">
        <f t="shared" si="7"/>
        <v>#REF!</v>
      </c>
      <c r="O51" s="11" t="e">
        <f t="shared" si="7"/>
        <v>#REF!</v>
      </c>
    </row>
    <row r="52" spans="1:15" ht="18.75">
      <c r="A52" s="142" t="s">
        <v>183</v>
      </c>
      <c r="B52" s="13" t="s">
        <v>123</v>
      </c>
      <c r="C52" s="13" t="s">
        <v>127</v>
      </c>
      <c r="D52" s="9">
        <f>'[1]7 целевые 1 '!F564</f>
        <v>551.5</v>
      </c>
      <c r="E52" s="9">
        <f>'[1]7 целевые 1 '!G564</f>
        <v>551.5</v>
      </c>
      <c r="F52" s="9">
        <f>'[1]7 целевые 1 '!H564</f>
        <v>0</v>
      </c>
      <c r="G52" s="9">
        <f>'[1]7 целевые 1 '!I564</f>
        <v>0</v>
      </c>
      <c r="H52" s="9">
        <f>'[1]7 целевые 1 '!J564</f>
        <v>551.5</v>
      </c>
      <c r="I52" s="9">
        <f>'[1]7 целевые 1 '!K564</f>
        <v>551.5</v>
      </c>
      <c r="J52" s="9">
        <f>'[1]7 целевые 1 '!L564</f>
        <v>0</v>
      </c>
      <c r="K52" s="9">
        <f>'[1]7 целевые 1 '!M564</f>
        <v>0</v>
      </c>
      <c r="L52" s="9">
        <f>'[1]7 целевые 1 '!N564</f>
        <v>551.5</v>
      </c>
      <c r="M52" s="9" t="e">
        <f>#REF!</f>
        <v>#REF!</v>
      </c>
      <c r="N52" s="9" t="e">
        <f>#REF!</f>
        <v>#REF!</v>
      </c>
      <c r="O52" s="9" t="e">
        <f>#REF!</f>
        <v>#REF!</v>
      </c>
    </row>
    <row r="53" spans="1:15" ht="18.75">
      <c r="A53" s="12" t="s">
        <v>225</v>
      </c>
      <c r="B53" s="13" t="s">
        <v>123</v>
      </c>
      <c r="C53" s="13" t="s">
        <v>123</v>
      </c>
      <c r="D53" s="9">
        <f>'[1]7 целевые 1 '!F570</f>
        <v>438</v>
      </c>
      <c r="E53" s="9">
        <f>'[1]7 целевые 1 '!G570</f>
        <v>0</v>
      </c>
      <c r="F53" s="9">
        <f>'[1]7 целевые 1 '!H570</f>
        <v>438</v>
      </c>
      <c r="G53" s="9">
        <f>'[1]7 целевые 1 '!I570</f>
        <v>0</v>
      </c>
      <c r="H53" s="9">
        <f>'[1]7 целевые 1 '!J570</f>
        <v>438</v>
      </c>
      <c r="I53" s="9">
        <f>'[1]7 целевые 1 '!K570</f>
        <v>0</v>
      </c>
      <c r="J53" s="9">
        <f>'[1]7 целевые 1 '!L570</f>
        <v>438</v>
      </c>
      <c r="K53" s="9">
        <f>'[1]7 целевые 1 '!M570</f>
        <v>0</v>
      </c>
      <c r="L53" s="9">
        <f>'[1]7 целевые 1 '!N570</f>
        <v>438</v>
      </c>
      <c r="M53" s="9" t="e">
        <f>#REF!</f>
        <v>#REF!</v>
      </c>
      <c r="N53" s="9" t="e">
        <f>#REF!</f>
        <v>#REF!</v>
      </c>
      <c r="O53" s="9" t="e">
        <f>#REF!</f>
        <v>#REF!</v>
      </c>
    </row>
    <row r="54" spans="1:15" ht="18.75">
      <c r="A54" s="143" t="s">
        <v>135</v>
      </c>
      <c r="B54" s="10" t="s">
        <v>124</v>
      </c>
      <c r="C54" s="10" t="s">
        <v>389</v>
      </c>
      <c r="D54" s="11">
        <f>D55+D56+D57+D58</f>
        <v>34833.5</v>
      </c>
      <c r="E54" s="11">
        <f aca="true" t="shared" si="8" ref="E54:O54">E55+E56+E57+E58</f>
        <v>31395.7</v>
      </c>
      <c r="F54" s="11">
        <f t="shared" si="8"/>
        <v>3315.2</v>
      </c>
      <c r="G54" s="11">
        <f t="shared" si="8"/>
        <v>0</v>
      </c>
      <c r="H54" s="11">
        <f t="shared" si="8"/>
        <v>36058.799999999996</v>
      </c>
      <c r="I54" s="11">
        <f t="shared" si="8"/>
        <v>32832.7</v>
      </c>
      <c r="J54" s="11">
        <f t="shared" si="8"/>
        <v>3226.1</v>
      </c>
      <c r="K54" s="11">
        <f t="shared" si="8"/>
        <v>0</v>
      </c>
      <c r="L54" s="11">
        <f t="shared" si="8"/>
        <v>35969.5</v>
      </c>
      <c r="M54" s="11" t="e">
        <f t="shared" si="8"/>
        <v>#REF!</v>
      </c>
      <c r="N54" s="11" t="e">
        <f t="shared" si="8"/>
        <v>#REF!</v>
      </c>
      <c r="O54" s="11" t="e">
        <f t="shared" si="8"/>
        <v>#REF!</v>
      </c>
    </row>
    <row r="55" spans="1:15" ht="18.75">
      <c r="A55" s="142" t="s">
        <v>139</v>
      </c>
      <c r="B55" s="13" t="s">
        <v>124</v>
      </c>
      <c r="C55" s="13" t="s">
        <v>118</v>
      </c>
      <c r="D55" s="9">
        <f>'[1]7 целевые 1 '!F579</f>
        <v>1941.7</v>
      </c>
      <c r="E55" s="9">
        <f>'[1]7 целевые 1 '!G579</f>
        <v>0</v>
      </c>
      <c r="F55" s="9">
        <f>'[1]7 целевые 1 '!H579</f>
        <v>1941.7</v>
      </c>
      <c r="G55" s="9">
        <f>'[1]7 целевые 1 '!I579</f>
        <v>0</v>
      </c>
      <c r="H55" s="9">
        <f>'[1]7 целевые 1 '!J579</f>
        <v>1941.7</v>
      </c>
      <c r="I55" s="9">
        <f>'[1]7 целевые 1 '!K579</f>
        <v>0</v>
      </c>
      <c r="J55" s="9">
        <f>'[1]7 целевые 1 '!L579</f>
        <v>1941.7</v>
      </c>
      <c r="K55" s="9">
        <f>'[1]7 целевые 1 '!M579</f>
        <v>0</v>
      </c>
      <c r="L55" s="9">
        <f>'[1]7 целевые 1 '!N579</f>
        <v>1941.7</v>
      </c>
      <c r="M55" s="9" t="e">
        <f>#REF!</f>
        <v>#REF!</v>
      </c>
      <c r="N55" s="9" t="e">
        <f>#REF!</f>
        <v>#REF!</v>
      </c>
      <c r="O55" s="9" t="e">
        <f>#REF!</f>
        <v>#REF!</v>
      </c>
    </row>
    <row r="56" spans="1:15" ht="18.75">
      <c r="A56" s="142" t="s">
        <v>136</v>
      </c>
      <c r="B56" s="13" t="s">
        <v>124</v>
      </c>
      <c r="C56" s="13" t="s">
        <v>121</v>
      </c>
      <c r="D56" s="9">
        <f>'7 целевые  '!F586</f>
        <v>27235.5</v>
      </c>
      <c r="E56" s="9">
        <f>'[1]7 целевые 1 '!G586</f>
        <v>26217</v>
      </c>
      <c r="F56" s="9">
        <f>'[1]7 целевые 1 '!H586</f>
        <v>895.9</v>
      </c>
      <c r="G56" s="9">
        <f>'[1]7 целевые 1 '!I586</f>
        <v>0</v>
      </c>
      <c r="H56" s="9">
        <f>'[1]7 целевые 1 '!J586</f>
        <v>28560.799999999996</v>
      </c>
      <c r="I56" s="9">
        <f>'[1]7 целевые 1 '!K586</f>
        <v>27654</v>
      </c>
      <c r="J56" s="9">
        <f>'[1]7 целевые 1 '!L586</f>
        <v>906.8</v>
      </c>
      <c r="K56" s="9">
        <f>'[1]7 целевые 1 '!M586</f>
        <v>0</v>
      </c>
      <c r="L56" s="9">
        <f>'[1]7 целевые 1 '!N586</f>
        <v>28471.5</v>
      </c>
      <c r="M56" s="9" t="e">
        <f>#REF!</f>
        <v>#REF!</v>
      </c>
      <c r="N56" s="9" t="e">
        <f>#REF!</f>
        <v>#REF!</v>
      </c>
      <c r="O56" s="9" t="e">
        <f>#REF!</f>
        <v>#REF!</v>
      </c>
    </row>
    <row r="57" spans="1:15" ht="18.75">
      <c r="A57" s="142" t="s">
        <v>144</v>
      </c>
      <c r="B57" s="13" t="s">
        <v>124</v>
      </c>
      <c r="C57" s="13" t="s">
        <v>119</v>
      </c>
      <c r="D57" s="9">
        <f>'[1]7 целевые 1 '!F610</f>
        <v>5178.7</v>
      </c>
      <c r="E57" s="9">
        <f>'[1]7 целевые 1 '!G610</f>
        <v>5178.7</v>
      </c>
      <c r="F57" s="9">
        <f>'[1]7 целевые 1 '!H610</f>
        <v>0</v>
      </c>
      <c r="G57" s="9">
        <f>'[1]7 целевые 1 '!I610</f>
        <v>0</v>
      </c>
      <c r="H57" s="9">
        <f>'[1]7 целевые 1 '!J610</f>
        <v>5178.7</v>
      </c>
      <c r="I57" s="9">
        <f>'[1]7 целевые 1 '!K610</f>
        <v>5178.7</v>
      </c>
      <c r="J57" s="9">
        <f>'[1]7 целевые 1 '!L610</f>
        <v>0</v>
      </c>
      <c r="K57" s="9">
        <f>'[1]7 целевые 1 '!M610</f>
        <v>0</v>
      </c>
      <c r="L57" s="9">
        <f>'[1]7 целевые 1 '!N610</f>
        <v>5178.7</v>
      </c>
      <c r="M57" s="9" t="e">
        <f>#REF!</f>
        <v>#REF!</v>
      </c>
      <c r="N57" s="9" t="e">
        <f>#REF!</f>
        <v>#REF!</v>
      </c>
      <c r="O57" s="9" t="e">
        <f>#REF!</f>
        <v>#REF!</v>
      </c>
    </row>
    <row r="58" spans="1:15" ht="18.75">
      <c r="A58" s="142" t="s">
        <v>428</v>
      </c>
      <c r="B58" s="13" t="s">
        <v>124</v>
      </c>
      <c r="C58" s="13" t="s">
        <v>134</v>
      </c>
      <c r="D58" s="9">
        <f>'[1]7 целевые 1 '!F617</f>
        <v>477.6</v>
      </c>
      <c r="E58" s="9">
        <f>'[1]7 целевые 1 '!G617</f>
        <v>0</v>
      </c>
      <c r="F58" s="9">
        <f>'[1]7 целевые 1 '!H617</f>
        <v>477.6</v>
      </c>
      <c r="G58" s="9">
        <f>'[1]7 целевые 1 '!I617</f>
        <v>0</v>
      </c>
      <c r="H58" s="9">
        <f>'[1]7 целевые 1 '!J617</f>
        <v>377.6</v>
      </c>
      <c r="I58" s="9">
        <f>'[1]7 целевые 1 '!K617</f>
        <v>0</v>
      </c>
      <c r="J58" s="9">
        <f>'[1]7 целевые 1 '!L617</f>
        <v>377.6</v>
      </c>
      <c r="K58" s="9">
        <f>'[1]7 целевые 1 '!M617</f>
        <v>0</v>
      </c>
      <c r="L58" s="9">
        <f>'[1]7 целевые 1 '!N617</f>
        <v>377.6</v>
      </c>
      <c r="M58" s="9" t="e">
        <f>#REF!</f>
        <v>#REF!</v>
      </c>
      <c r="N58" s="9" t="e">
        <f>#REF!</f>
        <v>#REF!</v>
      </c>
      <c r="O58" s="9" t="e">
        <f>#REF!</f>
        <v>#REF!</v>
      </c>
    </row>
    <row r="59" spans="1:15" ht="18.75">
      <c r="A59" s="143" t="s">
        <v>157</v>
      </c>
      <c r="B59" s="10" t="s">
        <v>140</v>
      </c>
      <c r="C59" s="10" t="s">
        <v>389</v>
      </c>
      <c r="D59" s="11">
        <f>D60+D61</f>
        <v>24803.699999999997</v>
      </c>
      <c r="E59" s="11">
        <f aca="true" t="shared" si="9" ref="E59:L59">E60+E61</f>
        <v>12402.2</v>
      </c>
      <c r="F59" s="11">
        <f t="shared" si="9"/>
        <v>8441.400000000001</v>
      </c>
      <c r="G59" s="11">
        <f t="shared" si="9"/>
        <v>537.5</v>
      </c>
      <c r="H59" s="11">
        <f t="shared" si="9"/>
        <v>8559</v>
      </c>
      <c r="I59" s="11">
        <f t="shared" si="9"/>
        <v>0</v>
      </c>
      <c r="J59" s="11">
        <f t="shared" si="9"/>
        <v>8021.500000000001</v>
      </c>
      <c r="K59" s="11">
        <f t="shared" si="9"/>
        <v>537.5</v>
      </c>
      <c r="L59" s="11">
        <f t="shared" si="9"/>
        <v>8644.6</v>
      </c>
      <c r="M59" s="11" t="e">
        <f>M60</f>
        <v>#REF!</v>
      </c>
      <c r="N59" s="11" t="e">
        <f>N60</f>
        <v>#REF!</v>
      </c>
      <c r="O59" s="11" t="e">
        <f>O60</f>
        <v>#REF!</v>
      </c>
    </row>
    <row r="60" spans="1:15" ht="18.75">
      <c r="A60" s="142" t="s">
        <v>158</v>
      </c>
      <c r="B60" s="13" t="s">
        <v>140</v>
      </c>
      <c r="C60" s="13" t="s">
        <v>122</v>
      </c>
      <c r="D60" s="9">
        <f>'[1]7 целевые 1 '!F623</f>
        <v>21381.1</v>
      </c>
      <c r="E60" s="9">
        <f>'[1]7 целевые 1 '!G623</f>
        <v>12402.2</v>
      </c>
      <c r="F60" s="9">
        <f>'[1]7 целевые 1 '!H623</f>
        <v>8441.400000000001</v>
      </c>
      <c r="G60" s="9">
        <f>'[1]7 целевые 1 '!I623</f>
        <v>537.5</v>
      </c>
      <c r="H60" s="9">
        <f>'[1]7 целевые 1 '!J623</f>
        <v>8559</v>
      </c>
      <c r="I60" s="9">
        <f>'[1]7 целевые 1 '!K623</f>
        <v>0</v>
      </c>
      <c r="J60" s="9">
        <f>'[1]7 целевые 1 '!L623</f>
        <v>8021.500000000001</v>
      </c>
      <c r="K60" s="9">
        <f>'[1]7 целевые 1 '!M623</f>
        <v>537.5</v>
      </c>
      <c r="L60" s="9">
        <f>'[1]7 целевые 1 '!N623</f>
        <v>8644.6</v>
      </c>
      <c r="M60" s="9" t="e">
        <f>#REF!</f>
        <v>#REF!</v>
      </c>
      <c r="N60" s="9" t="e">
        <f>#REF!</f>
        <v>#REF!</v>
      </c>
      <c r="O60" s="9" t="e">
        <f>#REF!</f>
        <v>#REF!</v>
      </c>
    </row>
    <row r="61" spans="1:15" ht="18.75">
      <c r="A61" s="56" t="s">
        <v>704</v>
      </c>
      <c r="B61" s="57" t="s">
        <v>140</v>
      </c>
      <c r="C61" s="57" t="s">
        <v>126</v>
      </c>
      <c r="D61" s="9">
        <f>'[1]7 целевые 1 '!F663</f>
        <v>3422.6000000000004</v>
      </c>
      <c r="E61" s="9"/>
      <c r="F61" s="9"/>
      <c r="G61" s="9"/>
      <c r="H61" s="9">
        <f>'[1]7 целевые 1 '!J663</f>
        <v>0</v>
      </c>
      <c r="I61" s="9"/>
      <c r="J61" s="9"/>
      <c r="K61" s="9"/>
      <c r="L61" s="9">
        <f>'[1]7 целевые 1 '!N663</f>
        <v>0</v>
      </c>
      <c r="M61" s="9"/>
      <c r="N61" s="9"/>
      <c r="O61" s="9"/>
    </row>
    <row r="62" spans="1:15" ht="40.5" customHeight="1">
      <c r="A62" s="143" t="s">
        <v>487</v>
      </c>
      <c r="B62" s="10" t="s">
        <v>143</v>
      </c>
      <c r="C62" s="10" t="s">
        <v>389</v>
      </c>
      <c r="D62" s="11">
        <f>D63+D64</f>
        <v>63918.899999999994</v>
      </c>
      <c r="E62" s="11">
        <f aca="true" t="shared" si="10" ref="E62:O62">E63+E64</f>
        <v>3576.4</v>
      </c>
      <c r="F62" s="11">
        <f t="shared" si="10"/>
        <v>60342.5</v>
      </c>
      <c r="G62" s="11">
        <f t="shared" si="10"/>
        <v>0</v>
      </c>
      <c r="H62" s="11">
        <f t="shared" si="10"/>
        <v>49128.899999999994</v>
      </c>
      <c r="I62" s="11">
        <f t="shared" si="10"/>
        <v>3698.8</v>
      </c>
      <c r="J62" s="11">
        <f t="shared" si="10"/>
        <v>45430.1</v>
      </c>
      <c r="K62" s="11">
        <f t="shared" si="10"/>
        <v>0</v>
      </c>
      <c r="L62" s="11">
        <f t="shared" si="10"/>
        <v>50420.2</v>
      </c>
      <c r="M62" s="11" t="e">
        <f t="shared" si="10"/>
        <v>#REF!</v>
      </c>
      <c r="N62" s="11" t="e">
        <f t="shared" si="10"/>
        <v>#REF!</v>
      </c>
      <c r="O62" s="11" t="e">
        <f t="shared" si="10"/>
        <v>#REF!</v>
      </c>
    </row>
    <row r="63" spans="1:15" ht="35.25" customHeight="1">
      <c r="A63" s="31" t="s">
        <v>212</v>
      </c>
      <c r="B63" s="13" t="s">
        <v>143</v>
      </c>
      <c r="C63" s="13" t="s">
        <v>118</v>
      </c>
      <c r="D63" s="9">
        <f>'[1]7 целевые 1 '!F669</f>
        <v>16977.8</v>
      </c>
      <c r="E63" s="9">
        <f>'[1]7 целевые 1 '!G669</f>
        <v>3576.4</v>
      </c>
      <c r="F63" s="9">
        <f>'[1]7 целевые 1 '!H669</f>
        <v>13401.4</v>
      </c>
      <c r="G63" s="9">
        <f>'[1]7 целевые 1 '!I669</f>
        <v>0</v>
      </c>
      <c r="H63" s="9">
        <f>'[1]7 целевые 1 '!J669</f>
        <v>15502.2</v>
      </c>
      <c r="I63" s="9">
        <f>'[1]7 целевые 1 '!K669</f>
        <v>3698.8</v>
      </c>
      <c r="J63" s="9">
        <f>'[1]7 целевые 1 '!L669</f>
        <v>11803.4</v>
      </c>
      <c r="K63" s="9">
        <f>'[1]7 целевые 1 '!M669</f>
        <v>0</v>
      </c>
      <c r="L63" s="9">
        <f>'[1]7 целевые 1 '!N669</f>
        <v>17148.7</v>
      </c>
      <c r="M63" s="9" t="e">
        <f>#REF!</f>
        <v>#REF!</v>
      </c>
      <c r="N63" s="9" t="e">
        <f>#REF!</f>
        <v>#REF!</v>
      </c>
      <c r="O63" s="9" t="e">
        <f>#REF!</f>
        <v>#REF!</v>
      </c>
    </row>
    <row r="64" spans="1:15" ht="18.75" customHeight="1">
      <c r="A64" s="31" t="s">
        <v>486</v>
      </c>
      <c r="B64" s="13" t="s">
        <v>143</v>
      </c>
      <c r="C64" s="13" t="s">
        <v>122</v>
      </c>
      <c r="D64" s="9">
        <f>'[1]7 целевые 1 '!F676</f>
        <v>46941.1</v>
      </c>
      <c r="E64" s="9">
        <f>'[1]7 целевые 1 '!G676</f>
        <v>0</v>
      </c>
      <c r="F64" s="9">
        <f>'[1]7 целевые 1 '!H676</f>
        <v>46941.1</v>
      </c>
      <c r="G64" s="9">
        <f>'[1]7 целевые 1 '!I676</f>
        <v>0</v>
      </c>
      <c r="H64" s="9">
        <f>'[1]7 целевые 1 '!J676</f>
        <v>33626.7</v>
      </c>
      <c r="I64" s="9">
        <f>'[1]7 целевые 1 '!K676</f>
        <v>0</v>
      </c>
      <c r="J64" s="9">
        <f>'[1]7 целевые 1 '!L676</f>
        <v>33626.7</v>
      </c>
      <c r="K64" s="9">
        <f>'[1]7 целевые 1 '!M676</f>
        <v>0</v>
      </c>
      <c r="L64" s="9">
        <f>'[1]7 целевые 1 '!N676</f>
        <v>33271.5</v>
      </c>
      <c r="M64" s="9" t="e">
        <f>#REF!</f>
        <v>#REF!</v>
      </c>
      <c r="N64" s="9" t="e">
        <f>#REF!</f>
        <v>#REF!</v>
      </c>
      <c r="O64" s="9" t="e">
        <f>#REF!</f>
        <v>#REF!</v>
      </c>
    </row>
    <row r="65" spans="1:15" ht="18.75">
      <c r="A65" s="150" t="s">
        <v>319</v>
      </c>
      <c r="B65" s="151"/>
      <c r="C65" s="151"/>
      <c r="D65" s="11">
        <f>D19+D27+D31+D36+D40+D42+D48+D51+D54+D59+D62</f>
        <v>1069563.5</v>
      </c>
      <c r="E65" s="11" t="e">
        <f aca="true" t="shared" si="11" ref="E65:O65">E19+E27+E31+E36+E40+E42+E48+E51+E54+E59+E62</f>
        <v>#REF!</v>
      </c>
      <c r="F65" s="11" t="e">
        <f t="shared" si="11"/>
        <v>#REF!</v>
      </c>
      <c r="G65" s="11" t="e">
        <f t="shared" si="11"/>
        <v>#REF!</v>
      </c>
      <c r="H65" s="11">
        <f t="shared" si="11"/>
        <v>904672.5000000001</v>
      </c>
      <c r="I65" s="11" t="e">
        <f t="shared" si="11"/>
        <v>#REF!</v>
      </c>
      <c r="J65" s="11" t="e">
        <f t="shared" si="11"/>
        <v>#REF!</v>
      </c>
      <c r="K65" s="11" t="e">
        <f t="shared" si="11"/>
        <v>#REF!</v>
      </c>
      <c r="L65" s="11">
        <f t="shared" si="11"/>
        <v>864435.2000000002</v>
      </c>
      <c r="M65" s="11" t="e">
        <f t="shared" si="11"/>
        <v>#REF!</v>
      </c>
      <c r="N65" s="11" t="e">
        <f t="shared" si="11"/>
        <v>#REF!</v>
      </c>
      <c r="O65" s="11" t="e">
        <f t="shared" si="11"/>
        <v>#REF!</v>
      </c>
    </row>
    <row r="66" spans="1:15" ht="18.75">
      <c r="A66" s="14" t="s">
        <v>387</v>
      </c>
      <c r="B66" s="15"/>
      <c r="C66" s="15"/>
      <c r="D66" s="29">
        <f>E66+F66+G66</f>
        <v>0</v>
      </c>
      <c r="E66" s="30"/>
      <c r="F66" s="30"/>
      <c r="G66" s="30"/>
      <c r="H66" s="29">
        <v>12000</v>
      </c>
      <c r="I66" s="9"/>
      <c r="J66" s="9">
        <v>10000</v>
      </c>
      <c r="K66" s="9"/>
      <c r="L66" s="29">
        <v>23000</v>
      </c>
      <c r="M66" s="16"/>
      <c r="N66" s="16">
        <v>20000</v>
      </c>
      <c r="O66" s="16"/>
    </row>
    <row r="67" spans="1:15" ht="18.75">
      <c r="A67" s="17" t="s">
        <v>137</v>
      </c>
      <c r="B67" s="18"/>
      <c r="C67" s="18"/>
      <c r="D67" s="11">
        <f>D65+D66</f>
        <v>1069563.5</v>
      </c>
      <c r="E67" s="11" t="e">
        <f aca="true" t="shared" si="12" ref="E67:O67">E65+E66</f>
        <v>#REF!</v>
      </c>
      <c r="F67" s="11" t="e">
        <f t="shared" si="12"/>
        <v>#REF!</v>
      </c>
      <c r="G67" s="11" t="e">
        <f t="shared" si="12"/>
        <v>#REF!</v>
      </c>
      <c r="H67" s="11">
        <f t="shared" si="12"/>
        <v>916672.5000000001</v>
      </c>
      <c r="I67" s="11" t="e">
        <f t="shared" si="12"/>
        <v>#REF!</v>
      </c>
      <c r="J67" s="11" t="e">
        <f t="shared" si="12"/>
        <v>#REF!</v>
      </c>
      <c r="K67" s="11" t="e">
        <f t="shared" si="12"/>
        <v>#REF!</v>
      </c>
      <c r="L67" s="11">
        <f t="shared" si="12"/>
        <v>887435.2000000002</v>
      </c>
      <c r="M67" s="11" t="e">
        <f t="shared" si="12"/>
        <v>#REF!</v>
      </c>
      <c r="N67" s="11" t="e">
        <f t="shared" si="12"/>
        <v>#REF!</v>
      </c>
      <c r="O67" s="11" t="e">
        <f t="shared" si="12"/>
        <v>#REF!</v>
      </c>
    </row>
    <row r="68" spans="4:15" ht="25.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4:15" ht="12.7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1" spans="4:15" ht="12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3" spans="4:15" ht="12.7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4:15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ht="12.75">
      <c r="L75" s="3"/>
    </row>
  </sheetData>
  <sheetProtection/>
  <mergeCells count="16">
    <mergeCell ref="A65:C65"/>
    <mergeCell ref="C8:L8"/>
    <mergeCell ref="C9:L9"/>
    <mergeCell ref="A10:L10"/>
    <mergeCell ref="A11:L11"/>
    <mergeCell ref="A12:L12"/>
    <mergeCell ref="A16:A17"/>
    <mergeCell ref="B16:B17"/>
    <mergeCell ref="C16:C17"/>
    <mergeCell ref="D16:O16"/>
    <mergeCell ref="C2:L2"/>
    <mergeCell ref="C3:L3"/>
    <mergeCell ref="C4:L4"/>
    <mergeCell ref="C5:L5"/>
    <mergeCell ref="C6:L6"/>
    <mergeCell ref="C7:L7"/>
  </mergeCells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702"/>
  <sheetViews>
    <sheetView view="pageBreakPreview" zoomScale="71" zoomScaleSheetLayoutView="71" zoomScalePageLayoutView="0" workbookViewId="0" topLeftCell="A1">
      <pane xSplit="5" ySplit="15" topLeftCell="F5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6" sqref="E6:N6"/>
    </sheetView>
  </sheetViews>
  <sheetFormatPr defaultColWidth="9.00390625" defaultRowHeight="12.75"/>
  <cols>
    <col min="1" max="1" width="81.625" style="6" customWidth="1"/>
    <col min="2" max="2" width="8.875" style="58" customWidth="1"/>
    <col min="3" max="3" width="8.625" style="58" customWidth="1"/>
    <col min="4" max="4" width="17.375" style="1" customWidth="1"/>
    <col min="5" max="5" width="7.75390625" style="1" customWidth="1"/>
    <col min="6" max="6" width="15.00390625" style="26" customWidth="1"/>
    <col min="7" max="7" width="25.625" style="26" customWidth="1"/>
    <col min="8" max="8" width="19.125" style="26" customWidth="1"/>
    <col min="9" max="9" width="22.75390625" style="1" customWidth="1"/>
    <col min="10" max="10" width="18.75390625" style="27" customWidth="1"/>
    <col min="11" max="12" width="0.2421875" style="1" hidden="1" customWidth="1"/>
    <col min="13" max="13" width="13.875" style="27" hidden="1" customWidth="1"/>
    <col min="14" max="14" width="14.625" style="36" customWidth="1"/>
    <col min="15" max="15" width="11.875" style="1" hidden="1" customWidth="1"/>
    <col min="16" max="16" width="13.625" style="36" hidden="1" customWidth="1"/>
    <col min="17" max="17" width="12.375" style="36" hidden="1" customWidth="1"/>
    <col min="18" max="16384" width="9.125" style="1" customWidth="1"/>
  </cols>
  <sheetData>
    <row r="1" spans="5:14" ht="20.25">
      <c r="E1" s="125" t="s">
        <v>715</v>
      </c>
      <c r="F1" s="67"/>
      <c r="G1" s="1"/>
      <c r="H1" s="1"/>
      <c r="J1" s="1"/>
      <c r="M1" s="1"/>
      <c r="N1" s="1"/>
    </row>
    <row r="2" spans="5:14" ht="20.25">
      <c r="E2" s="148" t="s">
        <v>169</v>
      </c>
      <c r="F2" s="149"/>
      <c r="G2" s="149"/>
      <c r="H2" s="149"/>
      <c r="I2" s="149"/>
      <c r="J2" s="149"/>
      <c r="K2" s="149"/>
      <c r="L2" s="149"/>
      <c r="M2" s="149"/>
      <c r="N2" s="149"/>
    </row>
    <row r="3" spans="5:14" ht="20.25">
      <c r="E3" s="148" t="s">
        <v>148</v>
      </c>
      <c r="F3" s="149"/>
      <c r="G3" s="149"/>
      <c r="H3" s="149"/>
      <c r="I3" s="149"/>
      <c r="J3" s="149"/>
      <c r="K3" s="149"/>
      <c r="L3" s="149"/>
      <c r="M3" s="149"/>
      <c r="N3" s="149"/>
    </row>
    <row r="4" spans="5:14" ht="20.25">
      <c r="E4" s="148" t="s">
        <v>734</v>
      </c>
      <c r="F4" s="149"/>
      <c r="G4" s="149"/>
      <c r="H4" s="149"/>
      <c r="I4" s="149"/>
      <c r="J4" s="149"/>
      <c r="K4" s="149"/>
      <c r="L4" s="149"/>
      <c r="M4" s="149"/>
      <c r="N4" s="149"/>
    </row>
    <row r="5" spans="1:17" ht="18.75">
      <c r="A5" s="25" t="s">
        <v>165</v>
      </c>
      <c r="B5" s="69"/>
      <c r="C5" s="19"/>
      <c r="D5" s="19"/>
      <c r="E5" s="158" t="s">
        <v>712</v>
      </c>
      <c r="F5" s="159"/>
      <c r="G5" s="159"/>
      <c r="H5" s="159"/>
      <c r="I5" s="159"/>
      <c r="J5" s="159"/>
      <c r="K5" s="159"/>
      <c r="L5" s="159"/>
      <c r="M5" s="159"/>
      <c r="N5" s="159"/>
      <c r="P5" s="1"/>
      <c r="Q5" s="1"/>
    </row>
    <row r="6" spans="1:17" ht="18.75">
      <c r="A6" s="25"/>
      <c r="B6" s="69"/>
      <c r="C6" s="19"/>
      <c r="D6" s="19"/>
      <c r="E6" s="158" t="s">
        <v>169</v>
      </c>
      <c r="F6" s="159"/>
      <c r="G6" s="159"/>
      <c r="H6" s="159"/>
      <c r="I6" s="159"/>
      <c r="J6" s="159"/>
      <c r="K6" s="159"/>
      <c r="L6" s="159"/>
      <c r="M6" s="159"/>
      <c r="N6" s="159"/>
      <c r="P6" s="1"/>
      <c r="Q6" s="1"/>
    </row>
    <row r="7" spans="1:17" ht="18.75">
      <c r="A7" s="25"/>
      <c r="B7" s="69"/>
      <c r="C7" s="19"/>
      <c r="D7" s="19"/>
      <c r="E7" s="158" t="s">
        <v>148</v>
      </c>
      <c r="F7" s="159"/>
      <c r="G7" s="159"/>
      <c r="H7" s="159"/>
      <c r="I7" s="159"/>
      <c r="J7" s="159"/>
      <c r="K7" s="159"/>
      <c r="L7" s="159"/>
      <c r="M7" s="159"/>
      <c r="N7" s="159"/>
      <c r="P7" s="1"/>
      <c r="Q7" s="1"/>
    </row>
    <row r="8" spans="1:17" ht="18.75">
      <c r="A8" s="25"/>
      <c r="B8" s="69"/>
      <c r="C8" s="19"/>
      <c r="D8" s="19"/>
      <c r="E8" s="158" t="s">
        <v>692</v>
      </c>
      <c r="F8" s="159"/>
      <c r="G8" s="159"/>
      <c r="H8" s="159"/>
      <c r="I8" s="159"/>
      <c r="J8" s="159"/>
      <c r="K8" s="159"/>
      <c r="L8" s="159"/>
      <c r="M8" s="159"/>
      <c r="N8" s="159"/>
      <c r="P8" s="1"/>
      <c r="Q8" s="1"/>
    </row>
    <row r="9" spans="1:17" ht="18.75">
      <c r="A9" s="25"/>
      <c r="B9" s="69"/>
      <c r="C9" s="19"/>
      <c r="D9" s="19"/>
      <c r="E9" s="158" t="s">
        <v>711</v>
      </c>
      <c r="F9" s="159"/>
      <c r="G9" s="159"/>
      <c r="H9" s="159"/>
      <c r="I9" s="159"/>
      <c r="J9" s="159"/>
      <c r="K9" s="159"/>
      <c r="L9" s="159"/>
      <c r="M9" s="159"/>
      <c r="N9" s="159"/>
      <c r="P9" s="1"/>
      <c r="Q9" s="1"/>
    </row>
    <row r="10" spans="1:18" ht="60.75" customHeight="1">
      <c r="A10" s="152" t="s">
        <v>687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P10" s="1"/>
      <c r="Q10" s="1"/>
      <c r="R10" s="64"/>
    </row>
    <row r="11" spans="5:18" ht="12.75">
      <c r="E11" s="67"/>
      <c r="F11" s="67"/>
      <c r="G11" s="67"/>
      <c r="H11" s="67"/>
      <c r="J11" s="67"/>
      <c r="M11" s="67"/>
      <c r="N11" s="67"/>
      <c r="P11" s="1"/>
      <c r="Q11" s="1"/>
      <c r="R11" s="64"/>
    </row>
    <row r="12" spans="1:18" ht="18.75" customHeight="1">
      <c r="A12" s="157" t="s">
        <v>117</v>
      </c>
      <c r="B12" s="154" t="s">
        <v>597</v>
      </c>
      <c r="C12" s="157" t="s">
        <v>544</v>
      </c>
      <c r="D12" s="154" t="s">
        <v>391</v>
      </c>
      <c r="E12" s="157" t="s">
        <v>392</v>
      </c>
      <c r="F12" s="157" t="s">
        <v>166</v>
      </c>
      <c r="G12" s="157"/>
      <c r="H12" s="157"/>
      <c r="I12" s="157"/>
      <c r="J12" s="157"/>
      <c r="K12" s="157"/>
      <c r="L12" s="157"/>
      <c r="M12" s="157"/>
      <c r="N12" s="157"/>
      <c r="O12" s="60"/>
      <c r="P12" s="60"/>
      <c r="Q12" s="60"/>
      <c r="R12" s="65"/>
    </row>
    <row r="13" spans="1:18" ht="18" customHeight="1">
      <c r="A13" s="157"/>
      <c r="B13" s="156"/>
      <c r="C13" s="157"/>
      <c r="D13" s="156"/>
      <c r="E13" s="157"/>
      <c r="F13" s="5" t="s">
        <v>432</v>
      </c>
      <c r="G13" s="5" t="s">
        <v>358</v>
      </c>
      <c r="H13" s="48" t="s">
        <v>356</v>
      </c>
      <c r="I13" s="5" t="s">
        <v>357</v>
      </c>
      <c r="J13" s="141" t="s">
        <v>585</v>
      </c>
      <c r="K13" s="5" t="s">
        <v>358</v>
      </c>
      <c r="L13" s="5" t="s">
        <v>356</v>
      </c>
      <c r="M13" s="5" t="s">
        <v>357</v>
      </c>
      <c r="N13" s="141" t="s">
        <v>648</v>
      </c>
      <c r="O13" s="61" t="s">
        <v>358</v>
      </c>
      <c r="P13" s="5" t="s">
        <v>356</v>
      </c>
      <c r="Q13" s="62" t="s">
        <v>357</v>
      </c>
      <c r="R13" s="64"/>
    </row>
    <row r="14" spans="1:18" ht="19.5" customHeight="1">
      <c r="A14" s="141">
        <v>1</v>
      </c>
      <c r="B14" s="141">
        <v>2</v>
      </c>
      <c r="C14" s="141">
        <v>3</v>
      </c>
      <c r="D14" s="5">
        <v>4</v>
      </c>
      <c r="E14" s="5">
        <v>5</v>
      </c>
      <c r="F14" s="5">
        <v>6</v>
      </c>
      <c r="G14" s="5">
        <v>7</v>
      </c>
      <c r="H14" s="141"/>
      <c r="I14" s="5"/>
      <c r="J14" s="5">
        <v>7</v>
      </c>
      <c r="K14" s="5">
        <v>8</v>
      </c>
      <c r="L14" s="141"/>
      <c r="M14" s="5"/>
      <c r="N14" s="141">
        <v>8</v>
      </c>
      <c r="O14" s="32">
        <v>9</v>
      </c>
      <c r="P14" s="49"/>
      <c r="Q14" s="63"/>
      <c r="R14" s="66"/>
    </row>
    <row r="15" spans="1:18" ht="19.5" customHeight="1">
      <c r="A15" s="70" t="s">
        <v>210</v>
      </c>
      <c r="B15" s="10" t="s">
        <v>118</v>
      </c>
      <c r="C15" s="10" t="s">
        <v>389</v>
      </c>
      <c r="D15" s="141"/>
      <c r="E15" s="10"/>
      <c r="F15" s="11">
        <f aca="true" t="shared" si="0" ref="F15:Q15">F16+F23+F35+F103+F107+F126+F130</f>
        <v>93392.7</v>
      </c>
      <c r="G15" s="11">
        <f t="shared" si="0"/>
        <v>8934.6</v>
      </c>
      <c r="H15" s="11">
        <f t="shared" si="0"/>
        <v>81224.79999999999</v>
      </c>
      <c r="I15" s="11">
        <f t="shared" si="0"/>
        <v>3233.2999999999997</v>
      </c>
      <c r="J15" s="11">
        <f t="shared" si="0"/>
        <v>82398.9</v>
      </c>
      <c r="K15" s="11">
        <f t="shared" si="0"/>
        <v>8472.4</v>
      </c>
      <c r="L15" s="11">
        <f t="shared" si="0"/>
        <v>70693.2</v>
      </c>
      <c r="M15" s="11">
        <f t="shared" si="0"/>
        <v>3233.2999999999997</v>
      </c>
      <c r="N15" s="11">
        <f t="shared" si="0"/>
        <v>82994.40000000001</v>
      </c>
      <c r="O15" s="71">
        <f t="shared" si="0"/>
        <v>8472.3</v>
      </c>
      <c r="P15" s="9">
        <f t="shared" si="0"/>
        <v>71288.8</v>
      </c>
      <c r="Q15" s="72">
        <f t="shared" si="0"/>
        <v>3233.2999999999997</v>
      </c>
      <c r="R15" s="64"/>
    </row>
    <row r="16" spans="1:17" ht="50.25" customHeight="1">
      <c r="A16" s="70" t="s">
        <v>99</v>
      </c>
      <c r="B16" s="10" t="s">
        <v>118</v>
      </c>
      <c r="C16" s="10" t="s">
        <v>122</v>
      </c>
      <c r="D16" s="10"/>
      <c r="E16" s="141"/>
      <c r="F16" s="11">
        <f aca="true" t="shared" si="1" ref="F16:Q17">F17</f>
        <v>2697.3</v>
      </c>
      <c r="G16" s="11">
        <f t="shared" si="1"/>
        <v>0</v>
      </c>
      <c r="H16" s="11">
        <f t="shared" si="1"/>
        <v>2697.3</v>
      </c>
      <c r="I16" s="11">
        <f t="shared" si="1"/>
        <v>0</v>
      </c>
      <c r="J16" s="11">
        <f t="shared" si="1"/>
        <v>1728.8</v>
      </c>
      <c r="K16" s="11">
        <f t="shared" si="1"/>
        <v>0</v>
      </c>
      <c r="L16" s="11">
        <f t="shared" si="1"/>
        <v>1728.8</v>
      </c>
      <c r="M16" s="11">
        <f t="shared" si="1"/>
        <v>0</v>
      </c>
      <c r="N16" s="11">
        <f t="shared" si="1"/>
        <v>1728.8</v>
      </c>
      <c r="O16" s="9">
        <f t="shared" si="1"/>
        <v>0</v>
      </c>
      <c r="P16" s="9">
        <f t="shared" si="1"/>
        <v>1728.8</v>
      </c>
      <c r="Q16" s="9">
        <f t="shared" si="1"/>
        <v>0</v>
      </c>
    </row>
    <row r="17" spans="1:17" ht="28.5" customHeight="1">
      <c r="A17" s="73" t="s">
        <v>206</v>
      </c>
      <c r="B17" s="13" t="s">
        <v>118</v>
      </c>
      <c r="C17" s="13" t="s">
        <v>122</v>
      </c>
      <c r="D17" s="13" t="s">
        <v>234</v>
      </c>
      <c r="E17" s="74"/>
      <c r="F17" s="9">
        <f t="shared" si="1"/>
        <v>2697.3</v>
      </c>
      <c r="G17" s="9">
        <f t="shared" si="1"/>
        <v>0</v>
      </c>
      <c r="H17" s="9">
        <f t="shared" si="1"/>
        <v>2697.3</v>
      </c>
      <c r="I17" s="9">
        <f t="shared" si="1"/>
        <v>0</v>
      </c>
      <c r="J17" s="9">
        <f t="shared" si="1"/>
        <v>1728.8</v>
      </c>
      <c r="K17" s="9">
        <f t="shared" si="1"/>
        <v>0</v>
      </c>
      <c r="L17" s="9">
        <f t="shared" si="1"/>
        <v>1728.8</v>
      </c>
      <c r="M17" s="9">
        <f t="shared" si="1"/>
        <v>0</v>
      </c>
      <c r="N17" s="9">
        <f t="shared" si="1"/>
        <v>1728.8</v>
      </c>
      <c r="O17" s="9">
        <f t="shared" si="1"/>
        <v>0</v>
      </c>
      <c r="P17" s="9">
        <f t="shared" si="1"/>
        <v>1728.8</v>
      </c>
      <c r="Q17" s="9">
        <f t="shared" si="1"/>
        <v>0</v>
      </c>
    </row>
    <row r="18" spans="1:17" ht="22.5" customHeight="1">
      <c r="A18" s="73" t="s">
        <v>142</v>
      </c>
      <c r="B18" s="13" t="s">
        <v>118</v>
      </c>
      <c r="C18" s="13" t="s">
        <v>299</v>
      </c>
      <c r="D18" s="13" t="s">
        <v>298</v>
      </c>
      <c r="E18" s="74"/>
      <c r="F18" s="9">
        <f aca="true" t="shared" si="2" ref="F18:Q18">F19+F21</f>
        <v>2697.3</v>
      </c>
      <c r="G18" s="9">
        <f t="shared" si="2"/>
        <v>0</v>
      </c>
      <c r="H18" s="9">
        <f t="shared" si="2"/>
        <v>2697.3</v>
      </c>
      <c r="I18" s="9">
        <f t="shared" si="2"/>
        <v>0</v>
      </c>
      <c r="J18" s="9">
        <f t="shared" si="2"/>
        <v>1728.8</v>
      </c>
      <c r="K18" s="9">
        <f t="shared" si="2"/>
        <v>0</v>
      </c>
      <c r="L18" s="9">
        <f t="shared" si="2"/>
        <v>1728.8</v>
      </c>
      <c r="M18" s="9">
        <f t="shared" si="2"/>
        <v>0</v>
      </c>
      <c r="N18" s="9">
        <f t="shared" si="2"/>
        <v>1728.8</v>
      </c>
      <c r="O18" s="9">
        <f t="shared" si="2"/>
        <v>0</v>
      </c>
      <c r="P18" s="9">
        <f t="shared" si="2"/>
        <v>1728.8</v>
      </c>
      <c r="Q18" s="9">
        <f t="shared" si="2"/>
        <v>0</v>
      </c>
    </row>
    <row r="19" spans="1:17" ht="43.5" customHeight="1">
      <c r="A19" s="73" t="s">
        <v>601</v>
      </c>
      <c r="B19" s="13" t="s">
        <v>118</v>
      </c>
      <c r="C19" s="13" t="s">
        <v>299</v>
      </c>
      <c r="D19" s="13" t="s">
        <v>235</v>
      </c>
      <c r="E19" s="74"/>
      <c r="F19" s="9">
        <f aca="true" t="shared" si="3" ref="F19:Q19">F20</f>
        <v>2353.5</v>
      </c>
      <c r="G19" s="9">
        <f t="shared" si="3"/>
        <v>0</v>
      </c>
      <c r="H19" s="9">
        <f t="shared" si="3"/>
        <v>2353.5</v>
      </c>
      <c r="I19" s="9">
        <f t="shared" si="3"/>
        <v>0</v>
      </c>
      <c r="J19" s="9">
        <f t="shared" si="3"/>
        <v>1385</v>
      </c>
      <c r="K19" s="9">
        <f t="shared" si="3"/>
        <v>0</v>
      </c>
      <c r="L19" s="9">
        <f t="shared" si="3"/>
        <v>1385</v>
      </c>
      <c r="M19" s="9">
        <f t="shared" si="3"/>
        <v>0</v>
      </c>
      <c r="N19" s="9">
        <f t="shared" si="3"/>
        <v>1385</v>
      </c>
      <c r="O19" s="9">
        <f t="shared" si="3"/>
        <v>0</v>
      </c>
      <c r="P19" s="9">
        <f t="shared" si="3"/>
        <v>1385</v>
      </c>
      <c r="Q19" s="9">
        <f t="shared" si="3"/>
        <v>0</v>
      </c>
    </row>
    <row r="20" spans="1:17" ht="40.5" customHeight="1">
      <c r="A20" s="73" t="s">
        <v>171</v>
      </c>
      <c r="B20" s="13" t="s">
        <v>118</v>
      </c>
      <c r="C20" s="13" t="s">
        <v>122</v>
      </c>
      <c r="D20" s="13" t="s">
        <v>235</v>
      </c>
      <c r="E20" s="74">
        <v>120</v>
      </c>
      <c r="F20" s="9">
        <f>G20+H20+I20</f>
        <v>2353.5</v>
      </c>
      <c r="G20" s="9"/>
      <c r="H20" s="9">
        <v>2353.5</v>
      </c>
      <c r="I20" s="9"/>
      <c r="J20" s="9">
        <f>K20+L20+M20</f>
        <v>1385</v>
      </c>
      <c r="K20" s="9"/>
      <c r="L20" s="9">
        <v>1385</v>
      </c>
      <c r="M20" s="9"/>
      <c r="N20" s="9">
        <f>O20+P20+Q20</f>
        <v>1385</v>
      </c>
      <c r="O20" s="9">
        <v>0</v>
      </c>
      <c r="P20" s="9">
        <v>1385</v>
      </c>
      <c r="Q20" s="9"/>
    </row>
    <row r="21" spans="1:17" ht="66" customHeight="1">
      <c r="A21" s="73" t="s">
        <v>437</v>
      </c>
      <c r="B21" s="13" t="s">
        <v>118</v>
      </c>
      <c r="C21" s="13" t="s">
        <v>122</v>
      </c>
      <c r="D21" s="13" t="s">
        <v>551</v>
      </c>
      <c r="E21" s="74"/>
      <c r="F21" s="9">
        <f aca="true" t="shared" si="4" ref="F21:Q21">F22</f>
        <v>343.8</v>
      </c>
      <c r="G21" s="9">
        <f t="shared" si="4"/>
        <v>0</v>
      </c>
      <c r="H21" s="9">
        <f t="shared" si="4"/>
        <v>343.8</v>
      </c>
      <c r="I21" s="9">
        <f t="shared" si="4"/>
        <v>0</v>
      </c>
      <c r="J21" s="9">
        <f t="shared" si="4"/>
        <v>343.8</v>
      </c>
      <c r="K21" s="9">
        <f t="shared" si="4"/>
        <v>0</v>
      </c>
      <c r="L21" s="9">
        <f t="shared" si="4"/>
        <v>343.8</v>
      </c>
      <c r="M21" s="9">
        <f t="shared" si="4"/>
        <v>0</v>
      </c>
      <c r="N21" s="9">
        <f t="shared" si="4"/>
        <v>343.8</v>
      </c>
      <c r="O21" s="9">
        <f t="shared" si="4"/>
        <v>0</v>
      </c>
      <c r="P21" s="9">
        <f t="shared" si="4"/>
        <v>343.8</v>
      </c>
      <c r="Q21" s="9">
        <f t="shared" si="4"/>
        <v>0</v>
      </c>
    </row>
    <row r="22" spans="1:17" ht="39" customHeight="1">
      <c r="A22" s="73" t="s">
        <v>171</v>
      </c>
      <c r="B22" s="13" t="s">
        <v>118</v>
      </c>
      <c r="C22" s="13" t="s">
        <v>122</v>
      </c>
      <c r="D22" s="13" t="s">
        <v>552</v>
      </c>
      <c r="E22" s="74">
        <v>120</v>
      </c>
      <c r="F22" s="9">
        <f>G22+H22+I22</f>
        <v>343.8</v>
      </c>
      <c r="G22" s="9"/>
      <c r="H22" s="9">
        <v>343.8</v>
      </c>
      <c r="I22" s="9"/>
      <c r="J22" s="9">
        <f>K22+L22+M22</f>
        <v>343.8</v>
      </c>
      <c r="K22" s="9"/>
      <c r="L22" s="9">
        <v>343.8</v>
      </c>
      <c r="M22" s="9"/>
      <c r="N22" s="9">
        <f>O22+P22+Q22</f>
        <v>343.8</v>
      </c>
      <c r="O22" s="75"/>
      <c r="P22" s="75">
        <v>343.8</v>
      </c>
      <c r="Q22" s="75"/>
    </row>
    <row r="23" spans="1:17" ht="63" customHeight="1">
      <c r="A23" s="70" t="s">
        <v>194</v>
      </c>
      <c r="B23" s="10" t="s">
        <v>118</v>
      </c>
      <c r="C23" s="10" t="s">
        <v>121</v>
      </c>
      <c r="D23" s="141"/>
      <c r="E23" s="141"/>
      <c r="F23" s="11">
        <f aca="true" t="shared" si="5" ref="F23:Q23">F24+F29</f>
        <v>1890.3999999999999</v>
      </c>
      <c r="G23" s="11">
        <f t="shared" si="5"/>
        <v>0</v>
      </c>
      <c r="H23" s="11">
        <f t="shared" si="5"/>
        <v>1565.6999999999998</v>
      </c>
      <c r="I23" s="11">
        <f t="shared" si="5"/>
        <v>324.70000000000005</v>
      </c>
      <c r="J23" s="11">
        <f t="shared" si="5"/>
        <v>2424.6000000000004</v>
      </c>
      <c r="K23" s="11">
        <f t="shared" si="5"/>
        <v>0</v>
      </c>
      <c r="L23" s="11">
        <f t="shared" si="5"/>
        <v>2099.9</v>
      </c>
      <c r="M23" s="11">
        <f t="shared" si="5"/>
        <v>324.70000000000005</v>
      </c>
      <c r="N23" s="11">
        <f t="shared" si="5"/>
        <v>2507</v>
      </c>
      <c r="O23" s="9">
        <f t="shared" si="5"/>
        <v>0</v>
      </c>
      <c r="P23" s="9">
        <f t="shared" si="5"/>
        <v>2182.3</v>
      </c>
      <c r="Q23" s="9">
        <f t="shared" si="5"/>
        <v>324.70000000000005</v>
      </c>
    </row>
    <row r="24" spans="1:17" ht="27.75" customHeight="1">
      <c r="A24" s="73" t="s">
        <v>331</v>
      </c>
      <c r="B24" s="13" t="s">
        <v>118</v>
      </c>
      <c r="C24" s="13" t="s">
        <v>121</v>
      </c>
      <c r="D24" s="74" t="s">
        <v>232</v>
      </c>
      <c r="E24" s="13"/>
      <c r="F24" s="9">
        <f aca="true" t="shared" si="6" ref="F24:Q25">F25</f>
        <v>324.70000000000005</v>
      </c>
      <c r="G24" s="9">
        <f t="shared" si="6"/>
        <v>0</v>
      </c>
      <c r="H24" s="9">
        <f t="shared" si="6"/>
        <v>0</v>
      </c>
      <c r="I24" s="9">
        <f t="shared" si="6"/>
        <v>324.70000000000005</v>
      </c>
      <c r="J24" s="9">
        <f t="shared" si="6"/>
        <v>324.70000000000005</v>
      </c>
      <c r="K24" s="9">
        <f t="shared" si="6"/>
        <v>0</v>
      </c>
      <c r="L24" s="9">
        <f t="shared" si="6"/>
        <v>0</v>
      </c>
      <c r="M24" s="9">
        <f t="shared" si="6"/>
        <v>324.70000000000005</v>
      </c>
      <c r="N24" s="9">
        <f t="shared" si="6"/>
        <v>324.70000000000005</v>
      </c>
      <c r="O24" s="9">
        <f t="shared" si="6"/>
        <v>0</v>
      </c>
      <c r="P24" s="9">
        <f t="shared" si="6"/>
        <v>0</v>
      </c>
      <c r="Q24" s="9">
        <f t="shared" si="6"/>
        <v>324.70000000000005</v>
      </c>
    </row>
    <row r="25" spans="1:17" ht="39" customHeight="1">
      <c r="A25" s="73" t="s">
        <v>226</v>
      </c>
      <c r="B25" s="13" t="s">
        <v>118</v>
      </c>
      <c r="C25" s="13" t="s">
        <v>121</v>
      </c>
      <c r="D25" s="74" t="s">
        <v>233</v>
      </c>
      <c r="E25" s="13"/>
      <c r="F25" s="9">
        <f t="shared" si="6"/>
        <v>324.70000000000005</v>
      </c>
      <c r="G25" s="9">
        <f t="shared" si="6"/>
        <v>0</v>
      </c>
      <c r="H25" s="9">
        <f t="shared" si="6"/>
        <v>0</v>
      </c>
      <c r="I25" s="9">
        <f t="shared" si="6"/>
        <v>324.70000000000005</v>
      </c>
      <c r="J25" s="9">
        <f t="shared" si="6"/>
        <v>324.70000000000005</v>
      </c>
      <c r="K25" s="9">
        <f t="shared" si="6"/>
        <v>0</v>
      </c>
      <c r="L25" s="9">
        <f t="shared" si="6"/>
        <v>0</v>
      </c>
      <c r="M25" s="9">
        <f t="shared" si="6"/>
        <v>324.70000000000005</v>
      </c>
      <c r="N25" s="9">
        <f t="shared" si="6"/>
        <v>324.70000000000005</v>
      </c>
      <c r="O25" s="9">
        <f t="shared" si="6"/>
        <v>0</v>
      </c>
      <c r="P25" s="9">
        <f t="shared" si="6"/>
        <v>0</v>
      </c>
      <c r="Q25" s="9">
        <f t="shared" si="6"/>
        <v>324.70000000000005</v>
      </c>
    </row>
    <row r="26" spans="1:17" ht="44.25" customHeight="1">
      <c r="A26" s="73" t="s">
        <v>538</v>
      </c>
      <c r="B26" s="13" t="s">
        <v>118</v>
      </c>
      <c r="C26" s="13" t="s">
        <v>121</v>
      </c>
      <c r="D26" s="74" t="s">
        <v>116</v>
      </c>
      <c r="E26" s="13"/>
      <c r="F26" s="9">
        <f aca="true" t="shared" si="7" ref="F26:Q26">F27+F28</f>
        <v>324.70000000000005</v>
      </c>
      <c r="G26" s="9">
        <f t="shared" si="7"/>
        <v>0</v>
      </c>
      <c r="H26" s="9">
        <f t="shared" si="7"/>
        <v>0</v>
      </c>
      <c r="I26" s="9">
        <f t="shared" si="7"/>
        <v>324.70000000000005</v>
      </c>
      <c r="J26" s="9">
        <f t="shared" si="7"/>
        <v>324.70000000000005</v>
      </c>
      <c r="K26" s="9">
        <f t="shared" si="7"/>
        <v>0</v>
      </c>
      <c r="L26" s="9">
        <f t="shared" si="7"/>
        <v>0</v>
      </c>
      <c r="M26" s="9">
        <f t="shared" si="7"/>
        <v>324.70000000000005</v>
      </c>
      <c r="N26" s="9">
        <f t="shared" si="7"/>
        <v>324.70000000000005</v>
      </c>
      <c r="O26" s="9">
        <f t="shared" si="7"/>
        <v>0</v>
      </c>
      <c r="P26" s="9">
        <f t="shared" si="7"/>
        <v>0</v>
      </c>
      <c r="Q26" s="9">
        <f t="shared" si="7"/>
        <v>324.70000000000005</v>
      </c>
    </row>
    <row r="27" spans="1:17" ht="36.75" customHeight="1">
      <c r="A27" s="76" t="s">
        <v>171</v>
      </c>
      <c r="B27" s="13" t="s">
        <v>118</v>
      </c>
      <c r="C27" s="13" t="s">
        <v>121</v>
      </c>
      <c r="D27" s="74" t="s">
        <v>116</v>
      </c>
      <c r="E27" s="13" t="s">
        <v>172</v>
      </c>
      <c r="F27" s="9">
        <f>G27+H26+I27</f>
        <v>237.3</v>
      </c>
      <c r="G27" s="9"/>
      <c r="H27" s="9"/>
      <c r="I27" s="9">
        <v>237.3</v>
      </c>
      <c r="J27" s="9">
        <f>K27+L27+M27</f>
        <v>237.3</v>
      </c>
      <c r="K27" s="9"/>
      <c r="L27" s="9"/>
      <c r="M27" s="9">
        <v>237.3</v>
      </c>
      <c r="N27" s="9">
        <f>O27+P27+Q27</f>
        <v>237.3</v>
      </c>
      <c r="O27" s="9"/>
      <c r="P27" s="9"/>
      <c r="Q27" s="9">
        <v>237.3</v>
      </c>
    </row>
    <row r="28" spans="1:17" ht="45" customHeight="1">
      <c r="A28" s="73" t="s">
        <v>92</v>
      </c>
      <c r="B28" s="13" t="s">
        <v>118</v>
      </c>
      <c r="C28" s="13" t="s">
        <v>121</v>
      </c>
      <c r="D28" s="74" t="s">
        <v>116</v>
      </c>
      <c r="E28" s="13" t="s">
        <v>175</v>
      </c>
      <c r="F28" s="9">
        <f>G28+H27+I28</f>
        <v>87.4</v>
      </c>
      <c r="G28" s="9"/>
      <c r="H28" s="9"/>
      <c r="I28" s="9">
        <v>87.4</v>
      </c>
      <c r="J28" s="9">
        <f>K28+L28+M28</f>
        <v>87.4</v>
      </c>
      <c r="K28" s="9"/>
      <c r="L28" s="9"/>
      <c r="M28" s="9">
        <v>87.4</v>
      </c>
      <c r="N28" s="9">
        <f>O28+P28+Q28</f>
        <v>87.4</v>
      </c>
      <c r="O28" s="9"/>
      <c r="P28" s="9"/>
      <c r="Q28" s="9">
        <v>87.4</v>
      </c>
    </row>
    <row r="29" spans="1:17" ht="27" customHeight="1">
      <c r="A29" s="73" t="s">
        <v>207</v>
      </c>
      <c r="B29" s="13" t="s">
        <v>118</v>
      </c>
      <c r="C29" s="13" t="s">
        <v>121</v>
      </c>
      <c r="D29" s="74" t="s">
        <v>229</v>
      </c>
      <c r="E29" s="13"/>
      <c r="F29" s="9">
        <f aca="true" t="shared" si="8" ref="F29:Q29">F30+F33</f>
        <v>1565.6999999999998</v>
      </c>
      <c r="G29" s="9">
        <f t="shared" si="8"/>
        <v>0</v>
      </c>
      <c r="H29" s="9">
        <f t="shared" si="8"/>
        <v>1565.6999999999998</v>
      </c>
      <c r="I29" s="9">
        <f t="shared" si="8"/>
        <v>0</v>
      </c>
      <c r="J29" s="9">
        <f t="shared" si="8"/>
        <v>2099.9</v>
      </c>
      <c r="K29" s="9">
        <f t="shared" si="8"/>
        <v>0</v>
      </c>
      <c r="L29" s="9">
        <f t="shared" si="8"/>
        <v>2099.9</v>
      </c>
      <c r="M29" s="9">
        <f t="shared" si="8"/>
        <v>0</v>
      </c>
      <c r="N29" s="9">
        <f t="shared" si="8"/>
        <v>2182.3</v>
      </c>
      <c r="O29" s="9">
        <f t="shared" si="8"/>
        <v>0</v>
      </c>
      <c r="P29" s="9">
        <f t="shared" si="8"/>
        <v>2182.3</v>
      </c>
      <c r="Q29" s="9">
        <f t="shared" si="8"/>
        <v>0</v>
      </c>
    </row>
    <row r="30" spans="1:17" ht="27.75" customHeight="1">
      <c r="A30" s="76" t="s">
        <v>185</v>
      </c>
      <c r="B30" s="13" t="s">
        <v>118</v>
      </c>
      <c r="C30" s="13" t="s">
        <v>121</v>
      </c>
      <c r="D30" s="74" t="s">
        <v>230</v>
      </c>
      <c r="E30" s="13"/>
      <c r="F30" s="9">
        <f aca="true" t="shared" si="9" ref="F30:Q30">F31+F32</f>
        <v>1245.3</v>
      </c>
      <c r="G30" s="9">
        <f t="shared" si="9"/>
        <v>0</v>
      </c>
      <c r="H30" s="9">
        <f t="shared" si="9"/>
        <v>1245.3</v>
      </c>
      <c r="I30" s="9">
        <f t="shared" si="9"/>
        <v>0</v>
      </c>
      <c r="J30" s="9">
        <f t="shared" si="9"/>
        <v>1669.5</v>
      </c>
      <c r="K30" s="9">
        <f t="shared" si="9"/>
        <v>0</v>
      </c>
      <c r="L30" s="9">
        <f t="shared" si="9"/>
        <v>1669.5</v>
      </c>
      <c r="M30" s="9">
        <f t="shared" si="9"/>
        <v>0</v>
      </c>
      <c r="N30" s="9">
        <f t="shared" si="9"/>
        <v>1751.9</v>
      </c>
      <c r="O30" s="9">
        <f t="shared" si="9"/>
        <v>0</v>
      </c>
      <c r="P30" s="9">
        <f t="shared" si="9"/>
        <v>1751.9</v>
      </c>
      <c r="Q30" s="9">
        <f t="shared" si="9"/>
        <v>0</v>
      </c>
    </row>
    <row r="31" spans="1:17" ht="41.25" customHeight="1">
      <c r="A31" s="73" t="s">
        <v>171</v>
      </c>
      <c r="B31" s="13" t="s">
        <v>118</v>
      </c>
      <c r="C31" s="13" t="s">
        <v>121</v>
      </c>
      <c r="D31" s="74" t="s">
        <v>230</v>
      </c>
      <c r="E31" s="13" t="s">
        <v>172</v>
      </c>
      <c r="F31" s="9">
        <f>G31+H31+I31</f>
        <v>574.5</v>
      </c>
      <c r="G31" s="9"/>
      <c r="H31" s="9">
        <v>574.5</v>
      </c>
      <c r="I31" s="9"/>
      <c r="J31" s="9">
        <f>K31+L31+M31</f>
        <v>905.6</v>
      </c>
      <c r="K31" s="9"/>
      <c r="L31" s="9">
        <v>905.6</v>
      </c>
      <c r="M31" s="9"/>
      <c r="N31" s="9">
        <f>O31+P31+Q31</f>
        <v>905.6</v>
      </c>
      <c r="O31" s="9"/>
      <c r="P31" s="9">
        <v>905.6</v>
      </c>
      <c r="Q31" s="9"/>
    </row>
    <row r="32" spans="1:17" ht="41.25" customHeight="1">
      <c r="A32" s="73" t="s">
        <v>92</v>
      </c>
      <c r="B32" s="13" t="s">
        <v>118</v>
      </c>
      <c r="C32" s="13" t="s">
        <v>121</v>
      </c>
      <c r="D32" s="74" t="s">
        <v>230</v>
      </c>
      <c r="E32" s="13" t="s">
        <v>175</v>
      </c>
      <c r="F32" s="9">
        <f>G32+H32+I32</f>
        <v>670.8</v>
      </c>
      <c r="G32" s="9"/>
      <c r="H32" s="9">
        <v>670.8</v>
      </c>
      <c r="I32" s="9"/>
      <c r="J32" s="9">
        <f>K32+L32+M32</f>
        <v>763.9</v>
      </c>
      <c r="K32" s="9"/>
      <c r="L32" s="9">
        <v>763.9</v>
      </c>
      <c r="M32" s="9"/>
      <c r="N32" s="9">
        <f>O32+P32+Q32</f>
        <v>846.3</v>
      </c>
      <c r="O32" s="9"/>
      <c r="P32" s="9">
        <v>846.3</v>
      </c>
      <c r="Q32" s="9"/>
    </row>
    <row r="33" spans="1:17" ht="61.5" customHeight="1">
      <c r="A33" s="73" t="s">
        <v>437</v>
      </c>
      <c r="B33" s="13" t="s">
        <v>118</v>
      </c>
      <c r="C33" s="13" t="s">
        <v>121</v>
      </c>
      <c r="D33" s="74" t="s">
        <v>553</v>
      </c>
      <c r="E33" s="13"/>
      <c r="F33" s="9">
        <f aca="true" t="shared" si="10" ref="F33:Q33">F34</f>
        <v>320.4</v>
      </c>
      <c r="G33" s="9">
        <f t="shared" si="10"/>
        <v>0</v>
      </c>
      <c r="H33" s="9">
        <f t="shared" si="10"/>
        <v>320.4</v>
      </c>
      <c r="I33" s="9">
        <f t="shared" si="10"/>
        <v>0</v>
      </c>
      <c r="J33" s="9">
        <f t="shared" si="10"/>
        <v>430.4</v>
      </c>
      <c r="K33" s="9">
        <f t="shared" si="10"/>
        <v>0</v>
      </c>
      <c r="L33" s="9">
        <f t="shared" si="10"/>
        <v>430.4</v>
      </c>
      <c r="M33" s="9">
        <f t="shared" si="10"/>
        <v>0</v>
      </c>
      <c r="N33" s="9">
        <f t="shared" si="10"/>
        <v>430.4</v>
      </c>
      <c r="O33" s="9">
        <f t="shared" si="10"/>
        <v>0</v>
      </c>
      <c r="P33" s="9">
        <f t="shared" si="10"/>
        <v>430.4</v>
      </c>
      <c r="Q33" s="9">
        <f t="shared" si="10"/>
        <v>0</v>
      </c>
    </row>
    <row r="34" spans="1:17" ht="45.75" customHeight="1">
      <c r="A34" s="73" t="s">
        <v>171</v>
      </c>
      <c r="B34" s="13" t="s">
        <v>118</v>
      </c>
      <c r="C34" s="13" t="s">
        <v>121</v>
      </c>
      <c r="D34" s="74" t="s">
        <v>553</v>
      </c>
      <c r="E34" s="13" t="s">
        <v>172</v>
      </c>
      <c r="F34" s="9">
        <f>G34+H34+I34</f>
        <v>320.4</v>
      </c>
      <c r="G34" s="9"/>
      <c r="H34" s="9">
        <v>320.4</v>
      </c>
      <c r="I34" s="9"/>
      <c r="J34" s="9">
        <f>K34+L34+M34</f>
        <v>430.4</v>
      </c>
      <c r="K34" s="9"/>
      <c r="L34" s="9">
        <v>430.4</v>
      </c>
      <c r="M34" s="9"/>
      <c r="N34" s="9">
        <f>O34+P34+Q34</f>
        <v>430.4</v>
      </c>
      <c r="O34" s="9"/>
      <c r="P34" s="9">
        <v>430.4</v>
      </c>
      <c r="Q34" s="9"/>
    </row>
    <row r="35" spans="1:17" ht="63.75" customHeight="1">
      <c r="A35" s="70" t="s">
        <v>95</v>
      </c>
      <c r="B35" s="10" t="s">
        <v>118</v>
      </c>
      <c r="C35" s="10" t="s">
        <v>119</v>
      </c>
      <c r="D35" s="141"/>
      <c r="E35" s="10"/>
      <c r="F35" s="11">
        <f>F96+F44+F36+F63+F54+F69</f>
        <v>39058.49999999999</v>
      </c>
      <c r="G35" s="11">
        <f aca="true" t="shared" si="11" ref="G35:Q35">G96+G44+G36+G63+G54+G69</f>
        <v>3381.3</v>
      </c>
      <c r="H35" s="11">
        <f t="shared" si="11"/>
        <v>35188.9</v>
      </c>
      <c r="I35" s="11">
        <f t="shared" si="11"/>
        <v>488.3</v>
      </c>
      <c r="J35" s="11">
        <f t="shared" si="11"/>
        <v>38568.899999999994</v>
      </c>
      <c r="K35" s="11">
        <f t="shared" si="11"/>
        <v>3380.2999999999997</v>
      </c>
      <c r="L35" s="11">
        <f t="shared" si="11"/>
        <v>34700.3</v>
      </c>
      <c r="M35" s="11">
        <f t="shared" si="11"/>
        <v>488.3</v>
      </c>
      <c r="N35" s="11">
        <f t="shared" si="11"/>
        <v>39203.600000000006</v>
      </c>
      <c r="O35" s="11">
        <f t="shared" si="11"/>
        <v>3380.6</v>
      </c>
      <c r="P35" s="11">
        <f t="shared" si="11"/>
        <v>35334.700000000004</v>
      </c>
      <c r="Q35" s="11">
        <f t="shared" si="11"/>
        <v>488.3</v>
      </c>
    </row>
    <row r="36" spans="1:17" ht="63.75" customHeight="1">
      <c r="A36" s="73" t="s">
        <v>450</v>
      </c>
      <c r="B36" s="13" t="s">
        <v>118</v>
      </c>
      <c r="C36" s="13" t="s">
        <v>119</v>
      </c>
      <c r="D36" s="13" t="s">
        <v>244</v>
      </c>
      <c r="E36" s="13"/>
      <c r="F36" s="9">
        <f aca="true" t="shared" si="12" ref="F36:Q36">F37</f>
        <v>1169</v>
      </c>
      <c r="G36" s="9">
        <f t="shared" si="12"/>
        <v>0</v>
      </c>
      <c r="H36" s="9">
        <f t="shared" si="12"/>
        <v>1169</v>
      </c>
      <c r="I36" s="9">
        <f t="shared" si="12"/>
        <v>0</v>
      </c>
      <c r="J36" s="9">
        <f t="shared" si="12"/>
        <v>169</v>
      </c>
      <c r="K36" s="9">
        <f t="shared" si="12"/>
        <v>0</v>
      </c>
      <c r="L36" s="9">
        <f t="shared" si="12"/>
        <v>169</v>
      </c>
      <c r="M36" s="9">
        <f t="shared" si="12"/>
        <v>0</v>
      </c>
      <c r="N36" s="9">
        <f t="shared" si="12"/>
        <v>169</v>
      </c>
      <c r="O36" s="9">
        <f t="shared" si="12"/>
        <v>0</v>
      </c>
      <c r="P36" s="9">
        <f t="shared" si="12"/>
        <v>169</v>
      </c>
      <c r="Q36" s="9">
        <f t="shared" si="12"/>
        <v>0</v>
      </c>
    </row>
    <row r="37" spans="1:17" ht="40.5" customHeight="1">
      <c r="A37" s="73" t="s">
        <v>451</v>
      </c>
      <c r="B37" s="13" t="s">
        <v>118</v>
      </c>
      <c r="C37" s="13" t="s">
        <v>119</v>
      </c>
      <c r="D37" s="13" t="s">
        <v>245</v>
      </c>
      <c r="E37" s="13"/>
      <c r="F37" s="9">
        <f aca="true" t="shared" si="13" ref="F37:Q37">F38+F41</f>
        <v>1169</v>
      </c>
      <c r="G37" s="9">
        <f t="shared" si="13"/>
        <v>0</v>
      </c>
      <c r="H37" s="9">
        <f t="shared" si="13"/>
        <v>1169</v>
      </c>
      <c r="I37" s="9">
        <f t="shared" si="13"/>
        <v>0</v>
      </c>
      <c r="J37" s="9">
        <f t="shared" si="13"/>
        <v>169</v>
      </c>
      <c r="K37" s="9">
        <f t="shared" si="13"/>
        <v>0</v>
      </c>
      <c r="L37" s="9">
        <f t="shared" si="13"/>
        <v>169</v>
      </c>
      <c r="M37" s="9">
        <f t="shared" si="13"/>
        <v>0</v>
      </c>
      <c r="N37" s="9">
        <f t="shared" si="13"/>
        <v>169</v>
      </c>
      <c r="O37" s="9">
        <f t="shared" si="13"/>
        <v>0</v>
      </c>
      <c r="P37" s="9">
        <f t="shared" si="13"/>
        <v>169</v>
      </c>
      <c r="Q37" s="9">
        <f t="shared" si="13"/>
        <v>0</v>
      </c>
    </row>
    <row r="38" spans="1:17" ht="42" customHeight="1">
      <c r="A38" s="73" t="s">
        <v>367</v>
      </c>
      <c r="B38" s="13" t="s">
        <v>118</v>
      </c>
      <c r="C38" s="13" t="s">
        <v>119</v>
      </c>
      <c r="D38" s="13" t="s">
        <v>368</v>
      </c>
      <c r="E38" s="13"/>
      <c r="F38" s="9">
        <f aca="true" t="shared" si="14" ref="F38:Q39">F39</f>
        <v>23</v>
      </c>
      <c r="G38" s="9">
        <f t="shared" si="14"/>
        <v>0</v>
      </c>
      <c r="H38" s="9">
        <f t="shared" si="14"/>
        <v>23</v>
      </c>
      <c r="I38" s="9">
        <f t="shared" si="14"/>
        <v>0</v>
      </c>
      <c r="J38" s="9">
        <f t="shared" si="14"/>
        <v>23</v>
      </c>
      <c r="K38" s="9">
        <f t="shared" si="14"/>
        <v>0</v>
      </c>
      <c r="L38" s="9">
        <f t="shared" si="14"/>
        <v>23</v>
      </c>
      <c r="M38" s="9">
        <f t="shared" si="14"/>
        <v>0</v>
      </c>
      <c r="N38" s="9">
        <f t="shared" si="14"/>
        <v>23</v>
      </c>
      <c r="O38" s="9">
        <f t="shared" si="14"/>
        <v>0</v>
      </c>
      <c r="P38" s="9">
        <f t="shared" si="14"/>
        <v>23</v>
      </c>
      <c r="Q38" s="9">
        <f t="shared" si="14"/>
        <v>0</v>
      </c>
    </row>
    <row r="39" spans="1:17" ht="21.75" customHeight="1">
      <c r="A39" s="76" t="s">
        <v>219</v>
      </c>
      <c r="B39" s="13" t="s">
        <v>118</v>
      </c>
      <c r="C39" s="13" t="s">
        <v>119</v>
      </c>
      <c r="D39" s="13" t="s">
        <v>369</v>
      </c>
      <c r="E39" s="13"/>
      <c r="F39" s="9">
        <f t="shared" si="14"/>
        <v>23</v>
      </c>
      <c r="G39" s="9">
        <f t="shared" si="14"/>
        <v>0</v>
      </c>
      <c r="H39" s="9">
        <f t="shared" si="14"/>
        <v>23</v>
      </c>
      <c r="I39" s="9">
        <f t="shared" si="14"/>
        <v>0</v>
      </c>
      <c r="J39" s="9">
        <f t="shared" si="14"/>
        <v>23</v>
      </c>
      <c r="K39" s="9">
        <f t="shared" si="14"/>
        <v>0</v>
      </c>
      <c r="L39" s="9">
        <f t="shared" si="14"/>
        <v>23</v>
      </c>
      <c r="M39" s="9">
        <f t="shared" si="14"/>
        <v>0</v>
      </c>
      <c r="N39" s="9">
        <f t="shared" si="14"/>
        <v>23</v>
      </c>
      <c r="O39" s="9">
        <f t="shared" si="14"/>
        <v>0</v>
      </c>
      <c r="P39" s="9">
        <f t="shared" si="14"/>
        <v>23</v>
      </c>
      <c r="Q39" s="9">
        <f t="shared" si="14"/>
        <v>0</v>
      </c>
    </row>
    <row r="40" spans="1:17" ht="46.5" customHeight="1">
      <c r="A40" s="73" t="s">
        <v>92</v>
      </c>
      <c r="B40" s="13" t="s">
        <v>118</v>
      </c>
      <c r="C40" s="13" t="s">
        <v>119</v>
      </c>
      <c r="D40" s="13" t="s">
        <v>369</v>
      </c>
      <c r="E40" s="13" t="s">
        <v>175</v>
      </c>
      <c r="F40" s="9">
        <f>G40+H40+I40</f>
        <v>23</v>
      </c>
      <c r="G40" s="9"/>
      <c r="H40" s="9">
        <v>23</v>
      </c>
      <c r="I40" s="9"/>
      <c r="J40" s="9">
        <f>K40+L40+M40</f>
        <v>23</v>
      </c>
      <c r="K40" s="9"/>
      <c r="L40" s="9">
        <v>23</v>
      </c>
      <c r="M40" s="9"/>
      <c r="N40" s="9">
        <f>O40+P40+Q40</f>
        <v>23</v>
      </c>
      <c r="O40" s="9"/>
      <c r="P40" s="9">
        <v>23</v>
      </c>
      <c r="Q40" s="9"/>
    </row>
    <row r="41" spans="1:17" ht="45.75" customHeight="1">
      <c r="A41" s="73" t="s">
        <v>401</v>
      </c>
      <c r="B41" s="13" t="s">
        <v>118</v>
      </c>
      <c r="C41" s="13" t="s">
        <v>119</v>
      </c>
      <c r="D41" s="13" t="s">
        <v>365</v>
      </c>
      <c r="E41" s="13"/>
      <c r="F41" s="9">
        <f aca="true" t="shared" si="15" ref="F41:Q42">F42</f>
        <v>1146</v>
      </c>
      <c r="G41" s="9">
        <f t="shared" si="15"/>
        <v>0</v>
      </c>
      <c r="H41" s="9">
        <f t="shared" si="15"/>
        <v>1146</v>
      </c>
      <c r="I41" s="9">
        <f t="shared" si="15"/>
        <v>0</v>
      </c>
      <c r="J41" s="9">
        <f t="shared" si="15"/>
        <v>146</v>
      </c>
      <c r="K41" s="9">
        <f t="shared" si="15"/>
        <v>0</v>
      </c>
      <c r="L41" s="9">
        <f t="shared" si="15"/>
        <v>146</v>
      </c>
      <c r="M41" s="9">
        <f t="shared" si="15"/>
        <v>0</v>
      </c>
      <c r="N41" s="9">
        <f t="shared" si="15"/>
        <v>146</v>
      </c>
      <c r="O41" s="9">
        <f t="shared" si="15"/>
        <v>0</v>
      </c>
      <c r="P41" s="9">
        <f t="shared" si="15"/>
        <v>146</v>
      </c>
      <c r="Q41" s="9">
        <f t="shared" si="15"/>
        <v>0</v>
      </c>
    </row>
    <row r="42" spans="1:17" ht="18.75">
      <c r="A42" s="73" t="s">
        <v>219</v>
      </c>
      <c r="B42" s="13" t="s">
        <v>118</v>
      </c>
      <c r="C42" s="13" t="s">
        <v>119</v>
      </c>
      <c r="D42" s="13" t="s">
        <v>377</v>
      </c>
      <c r="E42" s="13"/>
      <c r="F42" s="9">
        <f t="shared" si="15"/>
        <v>1146</v>
      </c>
      <c r="G42" s="9">
        <f t="shared" si="15"/>
        <v>0</v>
      </c>
      <c r="H42" s="9">
        <f t="shared" si="15"/>
        <v>1146</v>
      </c>
      <c r="I42" s="9">
        <f t="shared" si="15"/>
        <v>0</v>
      </c>
      <c r="J42" s="9">
        <f t="shared" si="15"/>
        <v>146</v>
      </c>
      <c r="K42" s="9">
        <f t="shared" si="15"/>
        <v>0</v>
      </c>
      <c r="L42" s="9">
        <f t="shared" si="15"/>
        <v>146</v>
      </c>
      <c r="M42" s="9">
        <f t="shared" si="15"/>
        <v>0</v>
      </c>
      <c r="N42" s="9">
        <f t="shared" si="15"/>
        <v>146</v>
      </c>
      <c r="O42" s="9">
        <f t="shared" si="15"/>
        <v>0</v>
      </c>
      <c r="P42" s="9">
        <f t="shared" si="15"/>
        <v>146</v>
      </c>
      <c r="Q42" s="9">
        <f t="shared" si="15"/>
        <v>0</v>
      </c>
    </row>
    <row r="43" spans="1:17" ht="46.5" customHeight="1">
      <c r="A43" s="73" t="s">
        <v>92</v>
      </c>
      <c r="B43" s="13" t="s">
        <v>118</v>
      </c>
      <c r="C43" s="13" t="s">
        <v>119</v>
      </c>
      <c r="D43" s="13" t="s">
        <v>377</v>
      </c>
      <c r="E43" s="13" t="s">
        <v>175</v>
      </c>
      <c r="F43" s="9">
        <f>G43+H43+I43</f>
        <v>1146</v>
      </c>
      <c r="G43" s="9"/>
      <c r="H43" s="9">
        <v>1146</v>
      </c>
      <c r="I43" s="9"/>
      <c r="J43" s="9">
        <f>K43+L43+M43</f>
        <v>146</v>
      </c>
      <c r="K43" s="9"/>
      <c r="L43" s="9">
        <v>146</v>
      </c>
      <c r="M43" s="9"/>
      <c r="N43" s="9">
        <f>O43+P43+Q43</f>
        <v>146</v>
      </c>
      <c r="O43" s="9"/>
      <c r="P43" s="9">
        <v>146</v>
      </c>
      <c r="Q43" s="9"/>
    </row>
    <row r="44" spans="1:17" ht="42" customHeight="1">
      <c r="A44" s="73" t="s">
        <v>501</v>
      </c>
      <c r="B44" s="13" t="s">
        <v>118</v>
      </c>
      <c r="C44" s="13" t="s">
        <v>119</v>
      </c>
      <c r="D44" s="13" t="s">
        <v>9</v>
      </c>
      <c r="E44" s="13"/>
      <c r="F44" s="9">
        <f aca="true" t="shared" si="16" ref="F44:Q44">F49+F45</f>
        <v>1768.6</v>
      </c>
      <c r="G44" s="9">
        <f t="shared" si="16"/>
        <v>1768.6</v>
      </c>
      <c r="H44" s="9">
        <f t="shared" si="16"/>
        <v>0</v>
      </c>
      <c r="I44" s="9">
        <f t="shared" si="16"/>
        <v>0</v>
      </c>
      <c r="J44" s="9">
        <f t="shared" si="16"/>
        <v>1766.7</v>
      </c>
      <c r="K44" s="9">
        <f t="shared" si="16"/>
        <v>1766.7</v>
      </c>
      <c r="L44" s="9">
        <f t="shared" si="16"/>
        <v>0</v>
      </c>
      <c r="M44" s="9">
        <f t="shared" si="16"/>
        <v>0</v>
      </c>
      <c r="N44" s="9">
        <f t="shared" si="16"/>
        <v>1766.7</v>
      </c>
      <c r="O44" s="9">
        <f t="shared" si="16"/>
        <v>1766.7</v>
      </c>
      <c r="P44" s="9">
        <f t="shared" si="16"/>
        <v>0</v>
      </c>
      <c r="Q44" s="9">
        <f t="shared" si="16"/>
        <v>0</v>
      </c>
    </row>
    <row r="45" spans="1:17" ht="40.5" customHeight="1">
      <c r="A45" s="73" t="s">
        <v>40</v>
      </c>
      <c r="B45" s="13" t="s">
        <v>118</v>
      </c>
      <c r="C45" s="13" t="s">
        <v>119</v>
      </c>
      <c r="D45" s="13" t="s">
        <v>41</v>
      </c>
      <c r="E45" s="13"/>
      <c r="F45" s="9">
        <f aca="true" t="shared" si="17" ref="F45:Q47">F46</f>
        <v>333.6</v>
      </c>
      <c r="G45" s="9">
        <f t="shared" si="17"/>
        <v>333.6</v>
      </c>
      <c r="H45" s="9">
        <f t="shared" si="17"/>
        <v>0</v>
      </c>
      <c r="I45" s="9">
        <f t="shared" si="17"/>
        <v>0</v>
      </c>
      <c r="J45" s="9">
        <f t="shared" si="17"/>
        <v>331.7</v>
      </c>
      <c r="K45" s="9">
        <f t="shared" si="17"/>
        <v>331.7</v>
      </c>
      <c r="L45" s="9">
        <f t="shared" si="17"/>
        <v>0</v>
      </c>
      <c r="M45" s="9">
        <f t="shared" si="17"/>
        <v>0</v>
      </c>
      <c r="N45" s="9">
        <f t="shared" si="17"/>
        <v>331.7</v>
      </c>
      <c r="O45" s="9">
        <f t="shared" si="17"/>
        <v>331.7</v>
      </c>
      <c r="P45" s="9">
        <f t="shared" si="17"/>
        <v>0</v>
      </c>
      <c r="Q45" s="9">
        <f t="shared" si="17"/>
        <v>0</v>
      </c>
    </row>
    <row r="46" spans="1:17" ht="97.5" customHeight="1">
      <c r="A46" s="73" t="s">
        <v>419</v>
      </c>
      <c r="B46" s="13" t="s">
        <v>118</v>
      </c>
      <c r="C46" s="13" t="s">
        <v>119</v>
      </c>
      <c r="D46" s="13" t="s">
        <v>417</v>
      </c>
      <c r="E46" s="13"/>
      <c r="F46" s="9">
        <f t="shared" si="17"/>
        <v>333.6</v>
      </c>
      <c r="G46" s="9">
        <f t="shared" si="17"/>
        <v>333.6</v>
      </c>
      <c r="H46" s="9">
        <f t="shared" si="17"/>
        <v>0</v>
      </c>
      <c r="I46" s="9">
        <f t="shared" si="17"/>
        <v>0</v>
      </c>
      <c r="J46" s="9">
        <f t="shared" si="17"/>
        <v>331.7</v>
      </c>
      <c r="K46" s="9">
        <f t="shared" si="17"/>
        <v>331.7</v>
      </c>
      <c r="L46" s="9">
        <f t="shared" si="17"/>
        <v>0</v>
      </c>
      <c r="M46" s="9">
        <f t="shared" si="17"/>
        <v>0</v>
      </c>
      <c r="N46" s="9">
        <f t="shared" si="17"/>
        <v>331.7</v>
      </c>
      <c r="O46" s="9">
        <f t="shared" si="17"/>
        <v>331.7</v>
      </c>
      <c r="P46" s="9">
        <f t="shared" si="17"/>
        <v>0</v>
      </c>
      <c r="Q46" s="9">
        <f t="shared" si="17"/>
        <v>0</v>
      </c>
    </row>
    <row r="47" spans="1:17" ht="124.5" customHeight="1">
      <c r="A47" s="77" t="s">
        <v>420</v>
      </c>
      <c r="B47" s="13" t="s">
        <v>118</v>
      </c>
      <c r="C47" s="13" t="s">
        <v>119</v>
      </c>
      <c r="D47" s="13" t="s">
        <v>416</v>
      </c>
      <c r="E47" s="13"/>
      <c r="F47" s="9">
        <f t="shared" si="17"/>
        <v>333.6</v>
      </c>
      <c r="G47" s="9">
        <f t="shared" si="17"/>
        <v>333.6</v>
      </c>
      <c r="H47" s="9">
        <f t="shared" si="17"/>
        <v>0</v>
      </c>
      <c r="I47" s="9">
        <f t="shared" si="17"/>
        <v>0</v>
      </c>
      <c r="J47" s="9">
        <f t="shared" si="17"/>
        <v>331.7</v>
      </c>
      <c r="K47" s="9">
        <f t="shared" si="17"/>
        <v>331.7</v>
      </c>
      <c r="L47" s="9">
        <f t="shared" si="17"/>
        <v>0</v>
      </c>
      <c r="M47" s="9">
        <f t="shared" si="17"/>
        <v>0</v>
      </c>
      <c r="N47" s="9">
        <f t="shared" si="17"/>
        <v>331.7</v>
      </c>
      <c r="O47" s="9">
        <f t="shared" si="17"/>
        <v>331.7</v>
      </c>
      <c r="P47" s="9">
        <f t="shared" si="17"/>
        <v>0</v>
      </c>
      <c r="Q47" s="9">
        <f t="shared" si="17"/>
        <v>0</v>
      </c>
    </row>
    <row r="48" spans="1:17" ht="41.25" customHeight="1">
      <c r="A48" s="73" t="s">
        <v>92</v>
      </c>
      <c r="B48" s="13" t="s">
        <v>118</v>
      </c>
      <c r="C48" s="13" t="s">
        <v>119</v>
      </c>
      <c r="D48" s="13" t="s">
        <v>416</v>
      </c>
      <c r="E48" s="13" t="s">
        <v>175</v>
      </c>
      <c r="F48" s="9">
        <f>G48+H48+I48</f>
        <v>333.6</v>
      </c>
      <c r="G48" s="147">
        <v>333.6</v>
      </c>
      <c r="H48" s="9"/>
      <c r="I48" s="9"/>
      <c r="J48" s="9">
        <f>L48+M48+K48</f>
        <v>331.7</v>
      </c>
      <c r="K48" s="9">
        <v>331.7</v>
      </c>
      <c r="L48" s="9"/>
      <c r="M48" s="9"/>
      <c r="N48" s="9">
        <f>O48+P48+Q48</f>
        <v>331.7</v>
      </c>
      <c r="O48" s="9">
        <v>331.7</v>
      </c>
      <c r="P48" s="9"/>
      <c r="Q48" s="9"/>
    </row>
    <row r="49" spans="1:17" ht="42" customHeight="1">
      <c r="A49" s="73" t="s">
        <v>46</v>
      </c>
      <c r="B49" s="13" t="s">
        <v>118</v>
      </c>
      <c r="C49" s="13" t="s">
        <v>119</v>
      </c>
      <c r="D49" s="13" t="s">
        <v>45</v>
      </c>
      <c r="E49" s="13"/>
      <c r="F49" s="9">
        <f aca="true" t="shared" si="18" ref="F49:Q50">F50</f>
        <v>1435</v>
      </c>
      <c r="G49" s="9">
        <f t="shared" si="18"/>
        <v>1435</v>
      </c>
      <c r="H49" s="9">
        <f t="shared" si="18"/>
        <v>0</v>
      </c>
      <c r="I49" s="9">
        <f t="shared" si="18"/>
        <v>0</v>
      </c>
      <c r="J49" s="9">
        <f t="shared" si="18"/>
        <v>1435</v>
      </c>
      <c r="K49" s="9">
        <f t="shared" si="18"/>
        <v>1435</v>
      </c>
      <c r="L49" s="9">
        <f t="shared" si="18"/>
        <v>0</v>
      </c>
      <c r="M49" s="9">
        <f t="shared" si="18"/>
        <v>0</v>
      </c>
      <c r="N49" s="9">
        <f t="shared" si="18"/>
        <v>1435</v>
      </c>
      <c r="O49" s="9">
        <f t="shared" si="18"/>
        <v>1435</v>
      </c>
      <c r="P49" s="9">
        <f t="shared" si="18"/>
        <v>0</v>
      </c>
      <c r="Q49" s="9">
        <f t="shared" si="18"/>
        <v>0</v>
      </c>
    </row>
    <row r="50" spans="1:17" ht="62.25" customHeight="1">
      <c r="A50" s="73" t="s">
        <v>311</v>
      </c>
      <c r="B50" s="13" t="s">
        <v>118</v>
      </c>
      <c r="C50" s="13" t="s">
        <v>119</v>
      </c>
      <c r="D50" s="13" t="s">
        <v>508</v>
      </c>
      <c r="E50" s="13"/>
      <c r="F50" s="9">
        <f t="shared" si="18"/>
        <v>1435</v>
      </c>
      <c r="G50" s="9">
        <f t="shared" si="18"/>
        <v>1435</v>
      </c>
      <c r="H50" s="9">
        <f t="shared" si="18"/>
        <v>0</v>
      </c>
      <c r="I50" s="9">
        <f t="shared" si="18"/>
        <v>0</v>
      </c>
      <c r="J50" s="9">
        <f t="shared" si="18"/>
        <v>1435</v>
      </c>
      <c r="K50" s="9">
        <f t="shared" si="18"/>
        <v>1435</v>
      </c>
      <c r="L50" s="9">
        <f t="shared" si="18"/>
        <v>0</v>
      </c>
      <c r="M50" s="9">
        <f t="shared" si="18"/>
        <v>0</v>
      </c>
      <c r="N50" s="9">
        <f t="shared" si="18"/>
        <v>1435</v>
      </c>
      <c r="O50" s="9">
        <f t="shared" si="18"/>
        <v>1435</v>
      </c>
      <c r="P50" s="9">
        <f t="shared" si="18"/>
        <v>0</v>
      </c>
      <c r="Q50" s="9">
        <f t="shared" si="18"/>
        <v>0</v>
      </c>
    </row>
    <row r="51" spans="1:17" ht="177" customHeight="1">
      <c r="A51" s="73" t="s">
        <v>421</v>
      </c>
      <c r="B51" s="13" t="s">
        <v>118</v>
      </c>
      <c r="C51" s="13" t="s">
        <v>119</v>
      </c>
      <c r="D51" s="13" t="s">
        <v>509</v>
      </c>
      <c r="E51" s="13"/>
      <c r="F51" s="9">
        <f aca="true" t="shared" si="19" ref="F51:Q51">F52+F53</f>
        <v>1435</v>
      </c>
      <c r="G51" s="9">
        <f t="shared" si="19"/>
        <v>1435</v>
      </c>
      <c r="H51" s="9">
        <f t="shared" si="19"/>
        <v>0</v>
      </c>
      <c r="I51" s="9">
        <f t="shared" si="19"/>
        <v>0</v>
      </c>
      <c r="J51" s="9">
        <f t="shared" si="19"/>
        <v>1435</v>
      </c>
      <c r="K51" s="9">
        <f t="shared" si="19"/>
        <v>1435</v>
      </c>
      <c r="L51" s="9">
        <f t="shared" si="19"/>
        <v>0</v>
      </c>
      <c r="M51" s="9">
        <f t="shared" si="19"/>
        <v>0</v>
      </c>
      <c r="N51" s="9">
        <f t="shared" si="19"/>
        <v>1435</v>
      </c>
      <c r="O51" s="9">
        <f t="shared" si="19"/>
        <v>1435</v>
      </c>
      <c r="P51" s="9">
        <f t="shared" si="19"/>
        <v>0</v>
      </c>
      <c r="Q51" s="9">
        <f t="shared" si="19"/>
        <v>0</v>
      </c>
    </row>
    <row r="52" spans="1:17" ht="39.75" customHeight="1">
      <c r="A52" s="73" t="s">
        <v>171</v>
      </c>
      <c r="B52" s="13" t="s">
        <v>118</v>
      </c>
      <c r="C52" s="13" t="s">
        <v>119</v>
      </c>
      <c r="D52" s="13" t="s">
        <v>509</v>
      </c>
      <c r="E52" s="13" t="s">
        <v>172</v>
      </c>
      <c r="F52" s="9">
        <f>G52+H52+I52</f>
        <v>1075</v>
      </c>
      <c r="G52" s="9">
        <v>1075</v>
      </c>
      <c r="H52" s="9"/>
      <c r="I52" s="9"/>
      <c r="J52" s="9">
        <f>K52+L52+M52</f>
        <v>1075</v>
      </c>
      <c r="K52" s="9">
        <v>1075</v>
      </c>
      <c r="L52" s="9"/>
      <c r="M52" s="9"/>
      <c r="N52" s="9">
        <f>O52+P52+Q52</f>
        <v>1075</v>
      </c>
      <c r="O52" s="9">
        <v>1075</v>
      </c>
      <c r="P52" s="75"/>
      <c r="Q52" s="75"/>
    </row>
    <row r="53" spans="1:17" ht="42.75" customHeight="1">
      <c r="A53" s="73" t="s">
        <v>92</v>
      </c>
      <c r="B53" s="13" t="s">
        <v>118</v>
      </c>
      <c r="C53" s="13" t="s">
        <v>119</v>
      </c>
      <c r="D53" s="13" t="s">
        <v>509</v>
      </c>
      <c r="E53" s="13" t="s">
        <v>175</v>
      </c>
      <c r="F53" s="9">
        <f>G53+H53+I53</f>
        <v>360</v>
      </c>
      <c r="G53" s="9">
        <v>360</v>
      </c>
      <c r="H53" s="9"/>
      <c r="I53" s="9"/>
      <c r="J53" s="9">
        <f>K53+L53+M53</f>
        <v>360</v>
      </c>
      <c r="K53" s="9">
        <v>360</v>
      </c>
      <c r="L53" s="9"/>
      <c r="M53" s="9"/>
      <c r="N53" s="9">
        <f>O53+P53+Q53</f>
        <v>360</v>
      </c>
      <c r="O53" s="9">
        <v>360</v>
      </c>
      <c r="P53" s="75"/>
      <c r="Q53" s="75"/>
    </row>
    <row r="54" spans="1:17" ht="49.5" customHeight="1">
      <c r="A54" s="73" t="s">
        <v>589</v>
      </c>
      <c r="B54" s="13" t="s">
        <v>118</v>
      </c>
      <c r="C54" s="13" t="s">
        <v>119</v>
      </c>
      <c r="D54" s="13" t="s">
        <v>255</v>
      </c>
      <c r="E54" s="13"/>
      <c r="F54" s="9">
        <f aca="true" t="shared" si="20" ref="F54:Q55">F55</f>
        <v>1677.2</v>
      </c>
      <c r="G54" s="9">
        <f t="shared" si="20"/>
        <v>300.20000000000005</v>
      </c>
      <c r="H54" s="9">
        <f t="shared" si="20"/>
        <v>1377</v>
      </c>
      <c r="I54" s="9">
        <f t="shared" si="20"/>
        <v>0</v>
      </c>
      <c r="J54" s="9">
        <f t="shared" si="20"/>
        <v>1678.1</v>
      </c>
      <c r="K54" s="9">
        <f t="shared" si="20"/>
        <v>301.1</v>
      </c>
      <c r="L54" s="9">
        <f t="shared" si="20"/>
        <v>1377</v>
      </c>
      <c r="M54" s="9">
        <f t="shared" si="20"/>
        <v>0</v>
      </c>
      <c r="N54" s="9">
        <f t="shared" si="20"/>
        <v>1678.4</v>
      </c>
      <c r="O54" s="9">
        <f t="shared" si="20"/>
        <v>301.4</v>
      </c>
      <c r="P54" s="9">
        <f t="shared" si="20"/>
        <v>1377</v>
      </c>
      <c r="Q54" s="9">
        <f t="shared" si="20"/>
        <v>0</v>
      </c>
    </row>
    <row r="55" spans="1:17" ht="33" customHeight="1">
      <c r="A55" s="73" t="s">
        <v>590</v>
      </c>
      <c r="B55" s="13" t="s">
        <v>118</v>
      </c>
      <c r="C55" s="13" t="s">
        <v>119</v>
      </c>
      <c r="D55" s="13" t="s">
        <v>586</v>
      </c>
      <c r="E55" s="13"/>
      <c r="F55" s="9">
        <f t="shared" si="20"/>
        <v>1677.2</v>
      </c>
      <c r="G55" s="9">
        <f t="shared" si="20"/>
        <v>300.20000000000005</v>
      </c>
      <c r="H55" s="9">
        <f t="shared" si="20"/>
        <v>1377</v>
      </c>
      <c r="I55" s="9">
        <f t="shared" si="20"/>
        <v>0</v>
      </c>
      <c r="J55" s="9">
        <f t="shared" si="20"/>
        <v>1678.1</v>
      </c>
      <c r="K55" s="9">
        <f t="shared" si="20"/>
        <v>301.1</v>
      </c>
      <c r="L55" s="9">
        <f t="shared" si="20"/>
        <v>1377</v>
      </c>
      <c r="M55" s="9">
        <f t="shared" si="20"/>
        <v>0</v>
      </c>
      <c r="N55" s="9">
        <f t="shared" si="20"/>
        <v>1678.4</v>
      </c>
      <c r="O55" s="9">
        <f t="shared" si="20"/>
        <v>301.4</v>
      </c>
      <c r="P55" s="9">
        <f t="shared" si="20"/>
        <v>1377</v>
      </c>
      <c r="Q55" s="9">
        <f t="shared" si="20"/>
        <v>0</v>
      </c>
    </row>
    <row r="56" spans="1:17" ht="48.75" customHeight="1">
      <c r="A56" s="73" t="s">
        <v>591</v>
      </c>
      <c r="B56" s="13" t="s">
        <v>118</v>
      </c>
      <c r="C56" s="13" t="s">
        <v>119</v>
      </c>
      <c r="D56" s="13" t="s">
        <v>587</v>
      </c>
      <c r="E56" s="13"/>
      <c r="F56" s="9">
        <f aca="true" t="shared" si="21" ref="F56:Q56">F60+F57</f>
        <v>1677.2</v>
      </c>
      <c r="G56" s="9">
        <f t="shared" si="21"/>
        <v>300.20000000000005</v>
      </c>
      <c r="H56" s="9">
        <f t="shared" si="21"/>
        <v>1377</v>
      </c>
      <c r="I56" s="9">
        <f t="shared" si="21"/>
        <v>0</v>
      </c>
      <c r="J56" s="9">
        <f t="shared" si="21"/>
        <v>1678.1</v>
      </c>
      <c r="K56" s="9">
        <f t="shared" si="21"/>
        <v>301.1</v>
      </c>
      <c r="L56" s="9">
        <f t="shared" si="21"/>
        <v>1377</v>
      </c>
      <c r="M56" s="9">
        <f t="shared" si="21"/>
        <v>0</v>
      </c>
      <c r="N56" s="9">
        <f t="shared" si="21"/>
        <v>1678.4</v>
      </c>
      <c r="O56" s="9">
        <f t="shared" si="21"/>
        <v>301.4</v>
      </c>
      <c r="P56" s="9">
        <f t="shared" si="21"/>
        <v>1377</v>
      </c>
      <c r="Q56" s="9">
        <f t="shared" si="21"/>
        <v>0</v>
      </c>
    </row>
    <row r="57" spans="1:17" ht="26.25" customHeight="1">
      <c r="A57" s="73" t="s">
        <v>185</v>
      </c>
      <c r="B57" s="13" t="s">
        <v>118</v>
      </c>
      <c r="C57" s="13" t="s">
        <v>119</v>
      </c>
      <c r="D57" s="13" t="s">
        <v>595</v>
      </c>
      <c r="E57" s="13"/>
      <c r="F57" s="9">
        <f aca="true" t="shared" si="22" ref="F57:Q57">F58+F59</f>
        <v>1377</v>
      </c>
      <c r="G57" s="9">
        <f t="shared" si="22"/>
        <v>0</v>
      </c>
      <c r="H57" s="9">
        <f t="shared" si="22"/>
        <v>1377</v>
      </c>
      <c r="I57" s="9">
        <f t="shared" si="22"/>
        <v>0</v>
      </c>
      <c r="J57" s="9">
        <f t="shared" si="22"/>
        <v>1377</v>
      </c>
      <c r="K57" s="9">
        <f t="shared" si="22"/>
        <v>0</v>
      </c>
      <c r="L57" s="9">
        <f t="shared" si="22"/>
        <v>1377</v>
      </c>
      <c r="M57" s="9">
        <f t="shared" si="22"/>
        <v>0</v>
      </c>
      <c r="N57" s="9">
        <f t="shared" si="22"/>
        <v>1377</v>
      </c>
      <c r="O57" s="9">
        <f t="shared" si="22"/>
        <v>0</v>
      </c>
      <c r="P57" s="9">
        <f t="shared" si="22"/>
        <v>1377</v>
      </c>
      <c r="Q57" s="9">
        <f t="shared" si="22"/>
        <v>0</v>
      </c>
    </row>
    <row r="58" spans="1:17" ht="42.75" customHeight="1">
      <c r="A58" s="73" t="s">
        <v>171</v>
      </c>
      <c r="B58" s="13" t="s">
        <v>118</v>
      </c>
      <c r="C58" s="13" t="s">
        <v>119</v>
      </c>
      <c r="D58" s="13" t="s">
        <v>595</v>
      </c>
      <c r="E58" s="13" t="s">
        <v>172</v>
      </c>
      <c r="F58" s="9">
        <f>G58+H58+I58</f>
        <v>1227</v>
      </c>
      <c r="G58" s="9"/>
      <c r="H58" s="9">
        <v>1227</v>
      </c>
      <c r="I58" s="9"/>
      <c r="J58" s="9">
        <f>K58+L58+M58</f>
        <v>1227</v>
      </c>
      <c r="K58" s="9"/>
      <c r="L58" s="9">
        <v>1227</v>
      </c>
      <c r="M58" s="9"/>
      <c r="N58" s="9">
        <f>O58+P58+Q58</f>
        <v>1227</v>
      </c>
      <c r="O58" s="9"/>
      <c r="P58" s="9">
        <v>1227</v>
      </c>
      <c r="Q58" s="9"/>
    </row>
    <row r="59" spans="1:17" ht="48" customHeight="1">
      <c r="A59" s="73" t="s">
        <v>92</v>
      </c>
      <c r="B59" s="13" t="s">
        <v>118</v>
      </c>
      <c r="C59" s="13" t="s">
        <v>119</v>
      </c>
      <c r="D59" s="13" t="s">
        <v>595</v>
      </c>
      <c r="E59" s="13" t="s">
        <v>175</v>
      </c>
      <c r="F59" s="9">
        <f>G59+H59+I59</f>
        <v>150</v>
      </c>
      <c r="G59" s="9"/>
      <c r="H59" s="9">
        <v>150</v>
      </c>
      <c r="I59" s="9"/>
      <c r="J59" s="9">
        <f>K59+L59+M59</f>
        <v>150</v>
      </c>
      <c r="K59" s="9"/>
      <c r="L59" s="9">
        <v>150</v>
      </c>
      <c r="M59" s="9"/>
      <c r="N59" s="9">
        <f>O59+P59+Q59</f>
        <v>150</v>
      </c>
      <c r="O59" s="9"/>
      <c r="P59" s="9">
        <v>150</v>
      </c>
      <c r="Q59" s="9"/>
    </row>
    <row r="60" spans="1:17" ht="97.5" customHeight="1">
      <c r="A60" s="77" t="s">
        <v>215</v>
      </c>
      <c r="B60" s="13" t="s">
        <v>118</v>
      </c>
      <c r="C60" s="13" t="s">
        <v>119</v>
      </c>
      <c r="D60" s="13" t="s">
        <v>588</v>
      </c>
      <c r="E60" s="13"/>
      <c r="F60" s="9">
        <f aca="true" t="shared" si="23" ref="F60:Q60">F61+F62</f>
        <v>300.20000000000005</v>
      </c>
      <c r="G60" s="9">
        <f t="shared" si="23"/>
        <v>300.20000000000005</v>
      </c>
      <c r="H60" s="9">
        <f t="shared" si="23"/>
        <v>0</v>
      </c>
      <c r="I60" s="9">
        <f t="shared" si="23"/>
        <v>0</v>
      </c>
      <c r="J60" s="9">
        <f t="shared" si="23"/>
        <v>301.1</v>
      </c>
      <c r="K60" s="9">
        <f t="shared" si="23"/>
        <v>301.1</v>
      </c>
      <c r="L60" s="9">
        <f t="shared" si="23"/>
        <v>0</v>
      </c>
      <c r="M60" s="9">
        <f t="shared" si="23"/>
        <v>0</v>
      </c>
      <c r="N60" s="9">
        <f t="shared" si="23"/>
        <v>301.4</v>
      </c>
      <c r="O60" s="9">
        <f t="shared" si="23"/>
        <v>301.4</v>
      </c>
      <c r="P60" s="9">
        <f t="shared" si="23"/>
        <v>0</v>
      </c>
      <c r="Q60" s="9">
        <f t="shared" si="23"/>
        <v>0</v>
      </c>
    </row>
    <row r="61" spans="1:17" ht="38.25" customHeight="1">
      <c r="A61" s="73" t="s">
        <v>171</v>
      </c>
      <c r="B61" s="13" t="s">
        <v>118</v>
      </c>
      <c r="C61" s="13" t="s">
        <v>119</v>
      </c>
      <c r="D61" s="13" t="s">
        <v>588</v>
      </c>
      <c r="E61" s="13" t="s">
        <v>172</v>
      </c>
      <c r="F61" s="9">
        <f>G61+H61+I61</f>
        <v>149.8</v>
      </c>
      <c r="G61" s="9">
        <v>149.8</v>
      </c>
      <c r="H61" s="9"/>
      <c r="I61" s="9"/>
      <c r="J61" s="9">
        <f>K61+L60+M61</f>
        <v>149.8</v>
      </c>
      <c r="K61" s="9">
        <v>149.8</v>
      </c>
      <c r="L61" s="9"/>
      <c r="M61" s="9"/>
      <c r="N61" s="9">
        <f>O61+P60+Q61</f>
        <v>149.8</v>
      </c>
      <c r="O61" s="9">
        <v>149.8</v>
      </c>
      <c r="P61" s="16"/>
      <c r="Q61" s="16"/>
    </row>
    <row r="62" spans="1:17" ht="44.25" customHeight="1">
      <c r="A62" s="73" t="s">
        <v>92</v>
      </c>
      <c r="B62" s="13" t="s">
        <v>118</v>
      </c>
      <c r="C62" s="13" t="s">
        <v>119</v>
      </c>
      <c r="D62" s="13" t="s">
        <v>588</v>
      </c>
      <c r="E62" s="13" t="s">
        <v>175</v>
      </c>
      <c r="F62" s="9">
        <f>G62+H62+I62</f>
        <v>150.4</v>
      </c>
      <c r="G62" s="9">
        <v>150.4</v>
      </c>
      <c r="H62" s="9"/>
      <c r="I62" s="9"/>
      <c r="J62" s="9">
        <f>K62+L61+M62</f>
        <v>151.3</v>
      </c>
      <c r="K62" s="9">
        <v>151.3</v>
      </c>
      <c r="L62" s="9"/>
      <c r="M62" s="9"/>
      <c r="N62" s="9">
        <f>O62+P61+Q62</f>
        <v>151.6</v>
      </c>
      <c r="O62" s="9">
        <v>151.6</v>
      </c>
      <c r="P62" s="16"/>
      <c r="Q62" s="16"/>
    </row>
    <row r="63" spans="1:17" ht="63" customHeight="1">
      <c r="A63" s="73" t="s">
        <v>554</v>
      </c>
      <c r="B63" s="13" t="s">
        <v>118</v>
      </c>
      <c r="C63" s="13" t="s">
        <v>119</v>
      </c>
      <c r="D63" s="74" t="s">
        <v>239</v>
      </c>
      <c r="E63" s="13"/>
      <c r="F63" s="9">
        <f aca="true" t="shared" si="24" ref="F63:Q65">F64</f>
        <v>1290.5</v>
      </c>
      <c r="G63" s="9">
        <f t="shared" si="24"/>
        <v>1290.5</v>
      </c>
      <c r="H63" s="9">
        <f t="shared" si="24"/>
        <v>0</v>
      </c>
      <c r="I63" s="9">
        <f t="shared" si="24"/>
        <v>0</v>
      </c>
      <c r="J63" s="9">
        <f t="shared" si="24"/>
        <v>1290.5</v>
      </c>
      <c r="K63" s="9">
        <f t="shared" si="24"/>
        <v>1290.5</v>
      </c>
      <c r="L63" s="9">
        <f t="shared" si="24"/>
        <v>0</v>
      </c>
      <c r="M63" s="9">
        <f t="shared" si="24"/>
        <v>0</v>
      </c>
      <c r="N63" s="9">
        <f t="shared" si="24"/>
        <v>1290.5</v>
      </c>
      <c r="O63" s="9">
        <f t="shared" si="24"/>
        <v>1290.5</v>
      </c>
      <c r="P63" s="9">
        <f t="shared" si="24"/>
        <v>0</v>
      </c>
      <c r="Q63" s="9">
        <f t="shared" si="24"/>
        <v>0</v>
      </c>
    </row>
    <row r="64" spans="1:17" ht="37.5" customHeight="1">
      <c r="A64" s="73" t="s">
        <v>192</v>
      </c>
      <c r="B64" s="13" t="s">
        <v>118</v>
      </c>
      <c r="C64" s="13" t="s">
        <v>119</v>
      </c>
      <c r="D64" s="74" t="s">
        <v>61</v>
      </c>
      <c r="E64" s="13"/>
      <c r="F64" s="9">
        <f t="shared" si="24"/>
        <v>1290.5</v>
      </c>
      <c r="G64" s="9">
        <f t="shared" si="24"/>
        <v>1290.5</v>
      </c>
      <c r="H64" s="9">
        <f t="shared" si="24"/>
        <v>0</v>
      </c>
      <c r="I64" s="9">
        <f t="shared" si="24"/>
        <v>0</v>
      </c>
      <c r="J64" s="9">
        <f t="shared" si="24"/>
        <v>1290.5</v>
      </c>
      <c r="K64" s="9">
        <f t="shared" si="24"/>
        <v>1290.5</v>
      </c>
      <c r="L64" s="9">
        <f t="shared" si="24"/>
        <v>0</v>
      </c>
      <c r="M64" s="9">
        <f t="shared" si="24"/>
        <v>0</v>
      </c>
      <c r="N64" s="9">
        <f t="shared" si="24"/>
        <v>1290.5</v>
      </c>
      <c r="O64" s="9">
        <f t="shared" si="24"/>
        <v>1290.5</v>
      </c>
      <c r="P64" s="9">
        <f t="shared" si="24"/>
        <v>0</v>
      </c>
      <c r="Q64" s="9">
        <f t="shared" si="24"/>
        <v>0</v>
      </c>
    </row>
    <row r="65" spans="1:17" ht="51" customHeight="1">
      <c r="A65" s="73" t="s">
        <v>394</v>
      </c>
      <c r="B65" s="13" t="s">
        <v>118</v>
      </c>
      <c r="C65" s="13" t="s">
        <v>119</v>
      </c>
      <c r="D65" s="74" t="s">
        <v>393</v>
      </c>
      <c r="E65" s="13"/>
      <c r="F65" s="9">
        <f t="shared" si="24"/>
        <v>1290.5</v>
      </c>
      <c r="G65" s="9">
        <f t="shared" si="24"/>
        <v>1290.5</v>
      </c>
      <c r="H65" s="9">
        <f t="shared" si="24"/>
        <v>0</v>
      </c>
      <c r="I65" s="9">
        <f t="shared" si="24"/>
        <v>0</v>
      </c>
      <c r="J65" s="9">
        <f t="shared" si="24"/>
        <v>1290.5</v>
      </c>
      <c r="K65" s="9">
        <f t="shared" si="24"/>
        <v>1290.5</v>
      </c>
      <c r="L65" s="9">
        <f t="shared" si="24"/>
        <v>0</v>
      </c>
      <c r="M65" s="9">
        <f t="shared" si="24"/>
        <v>0</v>
      </c>
      <c r="N65" s="9">
        <f t="shared" si="24"/>
        <v>1290.5</v>
      </c>
      <c r="O65" s="9">
        <f t="shared" si="24"/>
        <v>1290.5</v>
      </c>
      <c r="P65" s="9">
        <f t="shared" si="24"/>
        <v>0</v>
      </c>
      <c r="Q65" s="9">
        <f t="shared" si="24"/>
        <v>0</v>
      </c>
    </row>
    <row r="66" spans="1:17" ht="120.75" customHeight="1">
      <c r="A66" s="73" t="s">
        <v>422</v>
      </c>
      <c r="B66" s="13" t="s">
        <v>118</v>
      </c>
      <c r="C66" s="13" t="s">
        <v>119</v>
      </c>
      <c r="D66" s="74" t="s">
        <v>423</v>
      </c>
      <c r="E66" s="13"/>
      <c r="F66" s="9">
        <f aca="true" t="shared" si="25" ref="F66:Q66">F67+F68</f>
        <v>1290.5</v>
      </c>
      <c r="G66" s="9">
        <f t="shared" si="25"/>
        <v>1290.5</v>
      </c>
      <c r="H66" s="9">
        <f t="shared" si="25"/>
        <v>0</v>
      </c>
      <c r="I66" s="9">
        <f t="shared" si="25"/>
        <v>0</v>
      </c>
      <c r="J66" s="9">
        <f t="shared" si="25"/>
        <v>1290.5</v>
      </c>
      <c r="K66" s="9">
        <f t="shared" si="25"/>
        <v>1290.5</v>
      </c>
      <c r="L66" s="9">
        <f t="shared" si="25"/>
        <v>0</v>
      </c>
      <c r="M66" s="9">
        <f t="shared" si="25"/>
        <v>0</v>
      </c>
      <c r="N66" s="9">
        <f t="shared" si="25"/>
        <v>1290.5</v>
      </c>
      <c r="O66" s="9">
        <f t="shared" si="25"/>
        <v>1290.5</v>
      </c>
      <c r="P66" s="9">
        <f t="shared" si="25"/>
        <v>0</v>
      </c>
      <c r="Q66" s="9">
        <f t="shared" si="25"/>
        <v>0</v>
      </c>
    </row>
    <row r="67" spans="1:17" ht="36" customHeight="1">
      <c r="A67" s="73" t="s">
        <v>171</v>
      </c>
      <c r="B67" s="13" t="s">
        <v>118</v>
      </c>
      <c r="C67" s="13" t="s">
        <v>119</v>
      </c>
      <c r="D67" s="74" t="s">
        <v>423</v>
      </c>
      <c r="E67" s="13" t="s">
        <v>172</v>
      </c>
      <c r="F67" s="9">
        <f>G67+H67+I67</f>
        <v>918.5</v>
      </c>
      <c r="G67" s="9">
        <v>918.5</v>
      </c>
      <c r="H67" s="9"/>
      <c r="I67" s="9"/>
      <c r="J67" s="9">
        <f>K67+L67+M67</f>
        <v>918.5</v>
      </c>
      <c r="K67" s="9">
        <v>918.5</v>
      </c>
      <c r="L67" s="9"/>
      <c r="M67" s="9"/>
      <c r="N67" s="9">
        <f>O67+P67+Q67</f>
        <v>918.5</v>
      </c>
      <c r="O67" s="9">
        <v>918.5</v>
      </c>
      <c r="P67" s="75"/>
      <c r="Q67" s="75"/>
    </row>
    <row r="68" spans="1:17" ht="38.25" customHeight="1">
      <c r="A68" s="73" t="s">
        <v>92</v>
      </c>
      <c r="B68" s="13" t="s">
        <v>118</v>
      </c>
      <c r="C68" s="13" t="s">
        <v>119</v>
      </c>
      <c r="D68" s="74" t="s">
        <v>423</v>
      </c>
      <c r="E68" s="13" t="s">
        <v>175</v>
      </c>
      <c r="F68" s="9">
        <f>G68+H68+I68</f>
        <v>372</v>
      </c>
      <c r="G68" s="9">
        <v>372</v>
      </c>
      <c r="H68" s="9"/>
      <c r="I68" s="9"/>
      <c r="J68" s="9">
        <f>K68+L68+M68</f>
        <v>372</v>
      </c>
      <c r="K68" s="9">
        <v>372</v>
      </c>
      <c r="L68" s="9"/>
      <c r="M68" s="9"/>
      <c r="N68" s="9">
        <f>O68+P68+Q68</f>
        <v>372</v>
      </c>
      <c r="O68" s="9">
        <v>372</v>
      </c>
      <c r="P68" s="75"/>
      <c r="Q68" s="75"/>
    </row>
    <row r="69" spans="1:17" ht="69" customHeight="1">
      <c r="A69" s="73" t="s">
        <v>636</v>
      </c>
      <c r="B69" s="13" t="s">
        <v>118</v>
      </c>
      <c r="C69" s="13" t="s">
        <v>119</v>
      </c>
      <c r="D69" s="74" t="s">
        <v>637</v>
      </c>
      <c r="E69" s="13"/>
      <c r="F69" s="9">
        <f>F70+F75+F93+F73</f>
        <v>32902.399999999994</v>
      </c>
      <c r="G69" s="9">
        <f aca="true" t="shared" si="26" ref="G69:Q69">G70+G75+G93+G73</f>
        <v>22</v>
      </c>
      <c r="H69" s="9">
        <f t="shared" si="26"/>
        <v>32400.1</v>
      </c>
      <c r="I69" s="9">
        <f t="shared" si="26"/>
        <v>480.3</v>
      </c>
      <c r="J69" s="9">
        <f t="shared" si="26"/>
        <v>33413.799999999996</v>
      </c>
      <c r="K69" s="9">
        <f t="shared" si="26"/>
        <v>22</v>
      </c>
      <c r="L69" s="9">
        <f t="shared" si="26"/>
        <v>32911.5</v>
      </c>
      <c r="M69" s="9">
        <f t="shared" si="26"/>
        <v>480.3</v>
      </c>
      <c r="N69" s="9">
        <f t="shared" si="26"/>
        <v>34048.200000000004</v>
      </c>
      <c r="O69" s="9">
        <f t="shared" si="26"/>
        <v>22</v>
      </c>
      <c r="P69" s="9">
        <f t="shared" si="26"/>
        <v>33545.9</v>
      </c>
      <c r="Q69" s="9">
        <f t="shared" si="26"/>
        <v>480.3</v>
      </c>
    </row>
    <row r="70" spans="1:17" ht="48.75" customHeight="1">
      <c r="A70" s="73" t="s">
        <v>638</v>
      </c>
      <c r="B70" s="13" t="s">
        <v>118</v>
      </c>
      <c r="C70" s="13" t="s">
        <v>119</v>
      </c>
      <c r="D70" s="74" t="s">
        <v>639</v>
      </c>
      <c r="E70" s="13"/>
      <c r="F70" s="9">
        <f aca="true" t="shared" si="27" ref="F70:Q71">F71</f>
        <v>65</v>
      </c>
      <c r="G70" s="9">
        <f t="shared" si="27"/>
        <v>0</v>
      </c>
      <c r="H70" s="9">
        <f t="shared" si="27"/>
        <v>65</v>
      </c>
      <c r="I70" s="9">
        <f t="shared" si="27"/>
        <v>0</v>
      </c>
      <c r="J70" s="9">
        <f t="shared" si="27"/>
        <v>65</v>
      </c>
      <c r="K70" s="9">
        <f t="shared" si="27"/>
        <v>0</v>
      </c>
      <c r="L70" s="9">
        <f t="shared" si="27"/>
        <v>65</v>
      </c>
      <c r="M70" s="9">
        <f t="shared" si="27"/>
        <v>0</v>
      </c>
      <c r="N70" s="9">
        <f t="shared" si="27"/>
        <v>65</v>
      </c>
      <c r="O70" s="9">
        <f t="shared" si="27"/>
        <v>0</v>
      </c>
      <c r="P70" s="9">
        <f t="shared" si="27"/>
        <v>65</v>
      </c>
      <c r="Q70" s="9">
        <f t="shared" si="27"/>
        <v>0</v>
      </c>
    </row>
    <row r="71" spans="1:17" ht="31.5" customHeight="1">
      <c r="A71" s="73" t="s">
        <v>185</v>
      </c>
      <c r="B71" s="13" t="s">
        <v>118</v>
      </c>
      <c r="C71" s="13" t="s">
        <v>119</v>
      </c>
      <c r="D71" s="74" t="s">
        <v>640</v>
      </c>
      <c r="E71" s="13"/>
      <c r="F71" s="9">
        <f t="shared" si="27"/>
        <v>65</v>
      </c>
      <c r="G71" s="9">
        <f t="shared" si="27"/>
        <v>0</v>
      </c>
      <c r="H71" s="9">
        <f t="shared" si="27"/>
        <v>65</v>
      </c>
      <c r="I71" s="9">
        <f t="shared" si="27"/>
        <v>0</v>
      </c>
      <c r="J71" s="9">
        <f t="shared" si="27"/>
        <v>65</v>
      </c>
      <c r="K71" s="9">
        <f t="shared" si="27"/>
        <v>0</v>
      </c>
      <c r="L71" s="9">
        <f t="shared" si="27"/>
        <v>65</v>
      </c>
      <c r="M71" s="9">
        <f t="shared" si="27"/>
        <v>0</v>
      </c>
      <c r="N71" s="9">
        <f t="shared" si="27"/>
        <v>65</v>
      </c>
      <c r="O71" s="9">
        <f t="shared" si="27"/>
        <v>0</v>
      </c>
      <c r="P71" s="9">
        <f t="shared" si="27"/>
        <v>65</v>
      </c>
      <c r="Q71" s="9">
        <f t="shared" si="27"/>
        <v>0</v>
      </c>
    </row>
    <row r="72" spans="1:17" ht="48" customHeight="1">
      <c r="A72" s="73" t="s">
        <v>92</v>
      </c>
      <c r="B72" s="13" t="s">
        <v>118</v>
      </c>
      <c r="C72" s="13" t="s">
        <v>119</v>
      </c>
      <c r="D72" s="74" t="s">
        <v>640</v>
      </c>
      <c r="E72" s="13" t="s">
        <v>175</v>
      </c>
      <c r="F72" s="9">
        <f>G72+H72+I72</f>
        <v>65</v>
      </c>
      <c r="G72" s="9"/>
      <c r="H72" s="9">
        <v>65</v>
      </c>
      <c r="I72" s="9"/>
      <c r="J72" s="9">
        <f>K72+L72+M72</f>
        <v>65</v>
      </c>
      <c r="K72" s="9"/>
      <c r="L72" s="9">
        <v>65</v>
      </c>
      <c r="M72" s="9"/>
      <c r="N72" s="9">
        <f>O72+P72+Q72</f>
        <v>65</v>
      </c>
      <c r="O72" s="9"/>
      <c r="P72" s="75">
        <v>65</v>
      </c>
      <c r="Q72" s="75"/>
    </row>
    <row r="73" spans="1:17" ht="58.5" customHeight="1">
      <c r="A73" s="73" t="s">
        <v>378</v>
      </c>
      <c r="B73" s="13" t="s">
        <v>118</v>
      </c>
      <c r="C73" s="13" t="s">
        <v>119</v>
      </c>
      <c r="D73" s="74" t="s">
        <v>699</v>
      </c>
      <c r="E73" s="13"/>
      <c r="F73" s="9">
        <f>F74</f>
        <v>15.7</v>
      </c>
      <c r="G73" s="9">
        <f aca="true" t="shared" si="28" ref="G73:Q73">G74</f>
        <v>0</v>
      </c>
      <c r="H73" s="9">
        <f t="shared" si="28"/>
        <v>0</v>
      </c>
      <c r="I73" s="9">
        <f t="shared" si="28"/>
        <v>15.7</v>
      </c>
      <c r="J73" s="9">
        <f t="shared" si="28"/>
        <v>15.7</v>
      </c>
      <c r="K73" s="9">
        <f t="shared" si="28"/>
        <v>0</v>
      </c>
      <c r="L73" s="9">
        <f t="shared" si="28"/>
        <v>0</v>
      </c>
      <c r="M73" s="9">
        <f t="shared" si="28"/>
        <v>15.7</v>
      </c>
      <c r="N73" s="9">
        <f t="shared" si="28"/>
        <v>15.7</v>
      </c>
      <c r="O73" s="9">
        <f t="shared" si="28"/>
        <v>0</v>
      </c>
      <c r="P73" s="9">
        <f t="shared" si="28"/>
        <v>0</v>
      </c>
      <c r="Q73" s="9">
        <f t="shared" si="28"/>
        <v>15.7</v>
      </c>
    </row>
    <row r="74" spans="1:17" ht="48" customHeight="1">
      <c r="A74" s="73" t="s">
        <v>92</v>
      </c>
      <c r="B74" s="13" t="s">
        <v>118</v>
      </c>
      <c r="C74" s="13" t="s">
        <v>119</v>
      </c>
      <c r="D74" s="74" t="s">
        <v>699</v>
      </c>
      <c r="E74" s="13" t="s">
        <v>175</v>
      </c>
      <c r="F74" s="9">
        <f>G74+H74+I74</f>
        <v>15.7</v>
      </c>
      <c r="G74" s="9"/>
      <c r="H74" s="9"/>
      <c r="I74" s="9">
        <v>15.7</v>
      </c>
      <c r="J74" s="9">
        <f>K74+L74+M74</f>
        <v>15.7</v>
      </c>
      <c r="K74" s="9"/>
      <c r="L74" s="9"/>
      <c r="M74" s="9">
        <v>15.7</v>
      </c>
      <c r="N74" s="9">
        <f>O74+P74+Q74</f>
        <v>15.7</v>
      </c>
      <c r="O74" s="9"/>
      <c r="P74" s="75"/>
      <c r="Q74" s="75">
        <v>15.7</v>
      </c>
    </row>
    <row r="75" spans="1:17" ht="43.5" customHeight="1">
      <c r="A75" s="73" t="s">
        <v>641</v>
      </c>
      <c r="B75" s="13" t="s">
        <v>118</v>
      </c>
      <c r="C75" s="13" t="s">
        <v>119</v>
      </c>
      <c r="D75" s="74" t="s">
        <v>642</v>
      </c>
      <c r="E75" s="13"/>
      <c r="F75" s="9">
        <f>F76+F88+F90+F80+F82+F85</f>
        <v>32371.7</v>
      </c>
      <c r="G75" s="9">
        <f aca="true" t="shared" si="29" ref="G75:Q75">G76+G88+G90+G80+G82+G85</f>
        <v>22</v>
      </c>
      <c r="H75" s="9">
        <f t="shared" si="29"/>
        <v>31885.1</v>
      </c>
      <c r="I75" s="9">
        <f t="shared" si="29"/>
        <v>464.6</v>
      </c>
      <c r="J75" s="9">
        <f t="shared" si="29"/>
        <v>32883.1</v>
      </c>
      <c r="K75" s="9">
        <f t="shared" si="29"/>
        <v>22</v>
      </c>
      <c r="L75" s="9">
        <f t="shared" si="29"/>
        <v>32396.499999999996</v>
      </c>
      <c r="M75" s="9">
        <f t="shared" si="29"/>
        <v>464.6</v>
      </c>
      <c r="N75" s="9">
        <f t="shared" si="29"/>
        <v>33517.50000000001</v>
      </c>
      <c r="O75" s="9">
        <f t="shared" si="29"/>
        <v>22</v>
      </c>
      <c r="P75" s="9">
        <f t="shared" si="29"/>
        <v>33030.9</v>
      </c>
      <c r="Q75" s="9">
        <f t="shared" si="29"/>
        <v>464.6</v>
      </c>
    </row>
    <row r="76" spans="1:17" ht="26.25" customHeight="1">
      <c r="A76" s="73" t="s">
        <v>185</v>
      </c>
      <c r="B76" s="13" t="s">
        <v>118</v>
      </c>
      <c r="C76" s="13" t="s">
        <v>119</v>
      </c>
      <c r="D76" s="74" t="s">
        <v>643</v>
      </c>
      <c r="E76" s="13"/>
      <c r="F76" s="9">
        <f>F77+F78+F79</f>
        <v>25501.8</v>
      </c>
      <c r="G76" s="9">
        <f aca="true" t="shared" si="30" ref="G76:Q76">G77+G78+G79</f>
        <v>0</v>
      </c>
      <c r="H76" s="9">
        <f t="shared" si="30"/>
        <v>25501.8</v>
      </c>
      <c r="I76" s="9">
        <f t="shared" si="30"/>
        <v>0</v>
      </c>
      <c r="J76" s="9">
        <f t="shared" si="30"/>
        <v>26013.199999999997</v>
      </c>
      <c r="K76" s="9">
        <f t="shared" si="30"/>
        <v>0</v>
      </c>
      <c r="L76" s="9">
        <f t="shared" si="30"/>
        <v>26013.199999999997</v>
      </c>
      <c r="M76" s="9">
        <f t="shared" si="30"/>
        <v>0</v>
      </c>
      <c r="N76" s="9">
        <f t="shared" si="30"/>
        <v>26647.6</v>
      </c>
      <c r="O76" s="9">
        <f t="shared" si="30"/>
        <v>0</v>
      </c>
      <c r="P76" s="9">
        <f t="shared" si="30"/>
        <v>26647.6</v>
      </c>
      <c r="Q76" s="9">
        <f t="shared" si="30"/>
        <v>0</v>
      </c>
    </row>
    <row r="77" spans="1:17" ht="36.75" customHeight="1">
      <c r="A77" s="73" t="s">
        <v>171</v>
      </c>
      <c r="B77" s="13" t="s">
        <v>118</v>
      </c>
      <c r="C77" s="13" t="s">
        <v>119</v>
      </c>
      <c r="D77" s="74" t="s">
        <v>643</v>
      </c>
      <c r="E77" s="13" t="s">
        <v>172</v>
      </c>
      <c r="F77" s="9">
        <f>G77+H77+I77</f>
        <v>21344.3</v>
      </c>
      <c r="G77" s="9"/>
      <c r="H77" s="9">
        <v>21344.3</v>
      </c>
      <c r="I77" s="9"/>
      <c r="J77" s="9">
        <f>K77+L77+M77</f>
        <v>21344.3</v>
      </c>
      <c r="K77" s="9"/>
      <c r="L77" s="9">
        <v>21344.3</v>
      </c>
      <c r="M77" s="9"/>
      <c r="N77" s="9">
        <f>O77+P77+Q77</f>
        <v>21344.3</v>
      </c>
      <c r="O77" s="9"/>
      <c r="P77" s="75">
        <v>21344.3</v>
      </c>
      <c r="Q77" s="75"/>
    </row>
    <row r="78" spans="1:17" ht="43.5" customHeight="1">
      <c r="A78" s="73" t="s">
        <v>92</v>
      </c>
      <c r="B78" s="13" t="s">
        <v>118</v>
      </c>
      <c r="C78" s="13" t="s">
        <v>119</v>
      </c>
      <c r="D78" s="74" t="s">
        <v>643</v>
      </c>
      <c r="E78" s="13" t="s">
        <v>175</v>
      </c>
      <c r="F78" s="9">
        <f>G78+H78+I78</f>
        <v>4057.5</v>
      </c>
      <c r="G78" s="9"/>
      <c r="H78" s="9">
        <v>4057.5</v>
      </c>
      <c r="I78" s="9"/>
      <c r="J78" s="9">
        <f>K78+L78+M78</f>
        <v>4568.9</v>
      </c>
      <c r="K78" s="9"/>
      <c r="L78" s="9">
        <v>4568.9</v>
      </c>
      <c r="M78" s="9"/>
      <c r="N78" s="9">
        <f>O78+P78+Q78</f>
        <v>5203.3</v>
      </c>
      <c r="O78" s="9"/>
      <c r="P78" s="75">
        <v>5203.3</v>
      </c>
      <c r="Q78" s="75"/>
    </row>
    <row r="79" spans="1:17" ht="21" customHeight="1">
      <c r="A79" s="73" t="s">
        <v>173</v>
      </c>
      <c r="B79" s="13" t="s">
        <v>118</v>
      </c>
      <c r="C79" s="13" t="s">
        <v>119</v>
      </c>
      <c r="D79" s="74" t="s">
        <v>643</v>
      </c>
      <c r="E79" s="13" t="s">
        <v>174</v>
      </c>
      <c r="F79" s="9">
        <f>G79+H79+I79</f>
        <v>100</v>
      </c>
      <c r="G79" s="9"/>
      <c r="H79" s="9">
        <v>100</v>
      </c>
      <c r="I79" s="9"/>
      <c r="J79" s="9">
        <f>K79+L79+M79</f>
        <v>100</v>
      </c>
      <c r="K79" s="9"/>
      <c r="L79" s="9">
        <v>100</v>
      </c>
      <c r="M79" s="9"/>
      <c r="N79" s="9">
        <f>O79+P79+Q79</f>
        <v>100</v>
      </c>
      <c r="O79" s="9"/>
      <c r="P79" s="75">
        <v>100</v>
      </c>
      <c r="Q79" s="75"/>
    </row>
    <row r="80" spans="1:17" ht="63.75" customHeight="1">
      <c r="A80" s="73" t="s">
        <v>378</v>
      </c>
      <c r="B80" s="13" t="s">
        <v>118</v>
      </c>
      <c r="C80" s="13" t="s">
        <v>119</v>
      </c>
      <c r="D80" s="74" t="s">
        <v>700</v>
      </c>
      <c r="E80" s="13"/>
      <c r="F80" s="9">
        <f>F81</f>
        <v>36.4</v>
      </c>
      <c r="G80" s="9">
        <f aca="true" t="shared" si="31" ref="G80:Q80">G81</f>
        <v>0</v>
      </c>
      <c r="H80" s="9">
        <f t="shared" si="31"/>
        <v>0</v>
      </c>
      <c r="I80" s="9">
        <f t="shared" si="31"/>
        <v>36.4</v>
      </c>
      <c r="J80" s="9">
        <f t="shared" si="31"/>
        <v>36.4</v>
      </c>
      <c r="K80" s="9">
        <f t="shared" si="31"/>
        <v>0</v>
      </c>
      <c r="L80" s="9">
        <f t="shared" si="31"/>
        <v>0</v>
      </c>
      <c r="M80" s="9">
        <f t="shared" si="31"/>
        <v>36.4</v>
      </c>
      <c r="N80" s="9">
        <f t="shared" si="31"/>
        <v>36.4</v>
      </c>
      <c r="O80" s="9">
        <f t="shared" si="31"/>
        <v>0</v>
      </c>
      <c r="P80" s="9">
        <f t="shared" si="31"/>
        <v>0</v>
      </c>
      <c r="Q80" s="9">
        <f t="shared" si="31"/>
        <v>36.4</v>
      </c>
    </row>
    <row r="81" spans="1:17" ht="47.25" customHeight="1">
      <c r="A81" s="73" t="s">
        <v>92</v>
      </c>
      <c r="B81" s="13" t="s">
        <v>118</v>
      </c>
      <c r="C81" s="13" t="s">
        <v>119</v>
      </c>
      <c r="D81" s="74" t="s">
        <v>700</v>
      </c>
      <c r="E81" s="13" t="s">
        <v>175</v>
      </c>
      <c r="F81" s="9">
        <f>G81+H81+I81</f>
        <v>36.4</v>
      </c>
      <c r="G81" s="9"/>
      <c r="H81" s="9"/>
      <c r="I81" s="9">
        <v>36.4</v>
      </c>
      <c r="J81" s="9">
        <f>K81+L81+M81</f>
        <v>36.4</v>
      </c>
      <c r="K81" s="9"/>
      <c r="L81" s="9"/>
      <c r="M81" s="9">
        <v>36.4</v>
      </c>
      <c r="N81" s="9">
        <f>O81+P81+Q81</f>
        <v>36.4</v>
      </c>
      <c r="O81" s="9"/>
      <c r="P81" s="75"/>
      <c r="Q81" s="75">
        <v>36.4</v>
      </c>
    </row>
    <row r="82" spans="1:17" ht="47.25" customHeight="1">
      <c r="A82" s="76" t="s">
        <v>606</v>
      </c>
      <c r="B82" s="13" t="s">
        <v>118</v>
      </c>
      <c r="C82" s="13" t="s">
        <v>119</v>
      </c>
      <c r="D82" s="74" t="s">
        <v>701</v>
      </c>
      <c r="E82" s="13"/>
      <c r="F82" s="9">
        <f>F83+F84</f>
        <v>177.4</v>
      </c>
      <c r="G82" s="9">
        <f aca="true" t="shared" si="32" ref="G82:Q82">G83+G84</f>
        <v>0</v>
      </c>
      <c r="H82" s="9">
        <f t="shared" si="32"/>
        <v>0</v>
      </c>
      <c r="I82" s="9">
        <f t="shared" si="32"/>
        <v>177.4</v>
      </c>
      <c r="J82" s="9">
        <f t="shared" si="32"/>
        <v>177.4</v>
      </c>
      <c r="K82" s="9">
        <f t="shared" si="32"/>
        <v>0</v>
      </c>
      <c r="L82" s="9">
        <f t="shared" si="32"/>
        <v>0</v>
      </c>
      <c r="M82" s="9">
        <f t="shared" si="32"/>
        <v>177.4</v>
      </c>
      <c r="N82" s="9">
        <f t="shared" si="32"/>
        <v>177.4</v>
      </c>
      <c r="O82" s="9">
        <f t="shared" si="32"/>
        <v>0</v>
      </c>
      <c r="P82" s="9">
        <f t="shared" si="32"/>
        <v>0</v>
      </c>
      <c r="Q82" s="9">
        <f t="shared" si="32"/>
        <v>177.4</v>
      </c>
    </row>
    <row r="83" spans="1:17" ht="47.25" customHeight="1">
      <c r="A83" s="73" t="s">
        <v>171</v>
      </c>
      <c r="B83" s="13" t="s">
        <v>118</v>
      </c>
      <c r="C83" s="13" t="s">
        <v>119</v>
      </c>
      <c r="D83" s="74" t="s">
        <v>701</v>
      </c>
      <c r="E83" s="13" t="s">
        <v>172</v>
      </c>
      <c r="F83" s="9">
        <f>G83+H83+I83</f>
        <v>124.2</v>
      </c>
      <c r="G83" s="9"/>
      <c r="H83" s="9"/>
      <c r="I83" s="9">
        <v>124.2</v>
      </c>
      <c r="J83" s="9">
        <f>K83+L83+M83</f>
        <v>124.2</v>
      </c>
      <c r="K83" s="9"/>
      <c r="L83" s="9"/>
      <c r="M83" s="9">
        <v>124.2</v>
      </c>
      <c r="N83" s="9">
        <f>O83+P83+Q83</f>
        <v>124.2</v>
      </c>
      <c r="O83" s="9"/>
      <c r="P83" s="9"/>
      <c r="Q83" s="9">
        <v>124.2</v>
      </c>
    </row>
    <row r="84" spans="1:17" ht="47.25" customHeight="1">
      <c r="A84" s="73" t="s">
        <v>92</v>
      </c>
      <c r="B84" s="13" t="s">
        <v>118</v>
      </c>
      <c r="C84" s="13" t="s">
        <v>119</v>
      </c>
      <c r="D84" s="74" t="s">
        <v>701</v>
      </c>
      <c r="E84" s="13" t="s">
        <v>175</v>
      </c>
      <c r="F84" s="9">
        <f>G84+H84+I84</f>
        <v>53.2</v>
      </c>
      <c r="G84" s="9"/>
      <c r="H84" s="9"/>
      <c r="I84" s="9">
        <v>53.2</v>
      </c>
      <c r="J84" s="9">
        <f>K84+L84+M84</f>
        <v>53.2</v>
      </c>
      <c r="K84" s="9"/>
      <c r="L84" s="9"/>
      <c r="M84" s="9">
        <v>53.2</v>
      </c>
      <c r="N84" s="9">
        <f>O84+P84+Q84</f>
        <v>53.2</v>
      </c>
      <c r="O84" s="9"/>
      <c r="P84" s="9"/>
      <c r="Q84" s="9">
        <v>53.2</v>
      </c>
    </row>
    <row r="85" spans="1:17" ht="58.5" customHeight="1">
      <c r="A85" s="73" t="s">
        <v>605</v>
      </c>
      <c r="B85" s="13" t="s">
        <v>118</v>
      </c>
      <c r="C85" s="13" t="s">
        <v>119</v>
      </c>
      <c r="D85" s="74" t="s">
        <v>702</v>
      </c>
      <c r="E85" s="13"/>
      <c r="F85" s="9">
        <f>F86+F87</f>
        <v>250.8</v>
      </c>
      <c r="G85" s="9">
        <f aca="true" t="shared" si="33" ref="G85:Q85">G86+G87</f>
        <v>0</v>
      </c>
      <c r="H85" s="9">
        <f t="shared" si="33"/>
        <v>0</v>
      </c>
      <c r="I85" s="9">
        <f t="shared" si="33"/>
        <v>250.8</v>
      </c>
      <c r="J85" s="9">
        <f t="shared" si="33"/>
        <v>250.8</v>
      </c>
      <c r="K85" s="9">
        <f t="shared" si="33"/>
        <v>0</v>
      </c>
      <c r="L85" s="9">
        <f t="shared" si="33"/>
        <v>0</v>
      </c>
      <c r="M85" s="9">
        <f t="shared" si="33"/>
        <v>250.8</v>
      </c>
      <c r="N85" s="9">
        <f t="shared" si="33"/>
        <v>250.8</v>
      </c>
      <c r="O85" s="9">
        <f t="shared" si="33"/>
        <v>0</v>
      </c>
      <c r="P85" s="9">
        <f t="shared" si="33"/>
        <v>0</v>
      </c>
      <c r="Q85" s="9">
        <f t="shared" si="33"/>
        <v>250.8</v>
      </c>
    </row>
    <row r="86" spans="1:17" ht="47.25" customHeight="1">
      <c r="A86" s="73" t="s">
        <v>171</v>
      </c>
      <c r="B86" s="13" t="s">
        <v>118</v>
      </c>
      <c r="C86" s="13" t="s">
        <v>119</v>
      </c>
      <c r="D86" s="74" t="s">
        <v>702</v>
      </c>
      <c r="E86" s="13" t="s">
        <v>172</v>
      </c>
      <c r="F86" s="9">
        <f>G86+H86+I86</f>
        <v>175.5</v>
      </c>
      <c r="G86" s="9"/>
      <c r="H86" s="9"/>
      <c r="I86" s="9">
        <v>175.5</v>
      </c>
      <c r="J86" s="9">
        <f>K86+L86+M86</f>
        <v>175.5</v>
      </c>
      <c r="K86" s="9"/>
      <c r="L86" s="9"/>
      <c r="M86" s="9">
        <v>175.5</v>
      </c>
      <c r="N86" s="9">
        <f>O86+P86+Q86</f>
        <v>175.5</v>
      </c>
      <c r="O86" s="9"/>
      <c r="P86" s="9"/>
      <c r="Q86" s="9">
        <v>175.5</v>
      </c>
    </row>
    <row r="87" spans="1:17" ht="47.25" customHeight="1">
      <c r="A87" s="73" t="s">
        <v>92</v>
      </c>
      <c r="B87" s="13" t="s">
        <v>118</v>
      </c>
      <c r="C87" s="13" t="s">
        <v>119</v>
      </c>
      <c r="D87" s="74" t="s">
        <v>702</v>
      </c>
      <c r="E87" s="13" t="s">
        <v>175</v>
      </c>
      <c r="F87" s="9">
        <f>G87+H87+I87</f>
        <v>75.3</v>
      </c>
      <c r="G87" s="9"/>
      <c r="H87" s="9"/>
      <c r="I87" s="9">
        <v>75.3</v>
      </c>
      <c r="J87" s="9">
        <f>K87+L87+M87</f>
        <v>75.3</v>
      </c>
      <c r="K87" s="9"/>
      <c r="L87" s="9"/>
      <c r="M87" s="9">
        <v>75.3</v>
      </c>
      <c r="N87" s="9">
        <f>O87+P87+Q87</f>
        <v>75.3</v>
      </c>
      <c r="O87" s="9"/>
      <c r="P87" s="9"/>
      <c r="Q87" s="9">
        <v>75.3</v>
      </c>
    </row>
    <row r="88" spans="1:17" ht="66.75" customHeight="1">
      <c r="A88" s="78" t="s">
        <v>437</v>
      </c>
      <c r="B88" s="13" t="s">
        <v>118</v>
      </c>
      <c r="C88" s="13" t="s">
        <v>119</v>
      </c>
      <c r="D88" s="74" t="s">
        <v>644</v>
      </c>
      <c r="E88" s="13"/>
      <c r="F88" s="9">
        <f aca="true" t="shared" si="34" ref="F88:Q88">F89</f>
        <v>6383.3</v>
      </c>
      <c r="G88" s="9">
        <f t="shared" si="34"/>
        <v>0</v>
      </c>
      <c r="H88" s="9">
        <f t="shared" si="34"/>
        <v>6383.3</v>
      </c>
      <c r="I88" s="9">
        <f t="shared" si="34"/>
        <v>0</v>
      </c>
      <c r="J88" s="9">
        <f t="shared" si="34"/>
        <v>6383.3</v>
      </c>
      <c r="K88" s="9">
        <f t="shared" si="34"/>
        <v>0</v>
      </c>
      <c r="L88" s="9">
        <f t="shared" si="34"/>
        <v>6383.3</v>
      </c>
      <c r="M88" s="9">
        <f t="shared" si="34"/>
        <v>0</v>
      </c>
      <c r="N88" s="9">
        <f t="shared" si="34"/>
        <v>6383.3</v>
      </c>
      <c r="O88" s="9">
        <f t="shared" si="34"/>
        <v>0</v>
      </c>
      <c r="P88" s="9">
        <f t="shared" si="34"/>
        <v>6383.3</v>
      </c>
      <c r="Q88" s="9">
        <f t="shared" si="34"/>
        <v>0</v>
      </c>
    </row>
    <row r="89" spans="1:17" ht="40.5" customHeight="1">
      <c r="A89" s="73" t="s">
        <v>171</v>
      </c>
      <c r="B89" s="13" t="s">
        <v>118</v>
      </c>
      <c r="C89" s="13" t="s">
        <v>119</v>
      </c>
      <c r="D89" s="74" t="s">
        <v>644</v>
      </c>
      <c r="E89" s="13" t="s">
        <v>172</v>
      </c>
      <c r="F89" s="9">
        <f>G89+H89+I89</f>
        <v>6383.3</v>
      </c>
      <c r="G89" s="9"/>
      <c r="H89" s="9">
        <v>6383.3</v>
      </c>
      <c r="I89" s="9"/>
      <c r="J89" s="9">
        <f>K89+L89+M89</f>
        <v>6383.3</v>
      </c>
      <c r="K89" s="9"/>
      <c r="L89" s="9">
        <v>6383.3</v>
      </c>
      <c r="M89" s="9"/>
      <c r="N89" s="9">
        <f>O89+P89+Q89</f>
        <v>6383.3</v>
      </c>
      <c r="O89" s="9"/>
      <c r="P89" s="75">
        <v>6383.3</v>
      </c>
      <c r="Q89" s="75"/>
    </row>
    <row r="90" spans="1:17" ht="122.25" customHeight="1">
      <c r="A90" s="73" t="s">
        <v>424</v>
      </c>
      <c r="B90" s="13" t="s">
        <v>118</v>
      </c>
      <c r="C90" s="13" t="s">
        <v>119</v>
      </c>
      <c r="D90" s="13" t="s">
        <v>698</v>
      </c>
      <c r="E90" s="13"/>
      <c r="F90" s="9">
        <f>F91+F92</f>
        <v>22</v>
      </c>
      <c r="G90" s="9">
        <f aca="true" t="shared" si="35" ref="G90:Q90">G91+G92</f>
        <v>22</v>
      </c>
      <c r="H90" s="9">
        <f t="shared" si="35"/>
        <v>0</v>
      </c>
      <c r="I90" s="9">
        <f t="shared" si="35"/>
        <v>0</v>
      </c>
      <c r="J90" s="9">
        <f t="shared" si="35"/>
        <v>22</v>
      </c>
      <c r="K90" s="9">
        <f t="shared" si="35"/>
        <v>22</v>
      </c>
      <c r="L90" s="9">
        <f t="shared" si="35"/>
        <v>0</v>
      </c>
      <c r="M90" s="9">
        <f t="shared" si="35"/>
        <v>0</v>
      </c>
      <c r="N90" s="9">
        <f t="shared" si="35"/>
        <v>22</v>
      </c>
      <c r="O90" s="9">
        <f t="shared" si="35"/>
        <v>22</v>
      </c>
      <c r="P90" s="9">
        <f t="shared" si="35"/>
        <v>0</v>
      </c>
      <c r="Q90" s="9">
        <f t="shared" si="35"/>
        <v>0</v>
      </c>
    </row>
    <row r="91" spans="1:17" ht="40.5" customHeight="1">
      <c r="A91" s="73" t="s">
        <v>171</v>
      </c>
      <c r="B91" s="13" t="s">
        <v>118</v>
      </c>
      <c r="C91" s="13" t="s">
        <v>119</v>
      </c>
      <c r="D91" s="13" t="s">
        <v>698</v>
      </c>
      <c r="E91" s="13" t="s">
        <v>172</v>
      </c>
      <c r="F91" s="9">
        <f>G91+H91+I91</f>
        <v>16.3</v>
      </c>
      <c r="G91" s="9">
        <v>16.3</v>
      </c>
      <c r="H91" s="68"/>
      <c r="I91" s="9"/>
      <c r="J91" s="9">
        <f>K91+L91+M91</f>
        <v>16.3</v>
      </c>
      <c r="K91" s="9">
        <v>16.3</v>
      </c>
      <c r="L91" s="68"/>
      <c r="M91" s="9"/>
      <c r="N91" s="9">
        <f>O91+P91+Q91</f>
        <v>16.3</v>
      </c>
      <c r="O91" s="9">
        <v>16.3</v>
      </c>
      <c r="P91" s="75"/>
      <c r="Q91" s="75"/>
    </row>
    <row r="92" spans="1:17" ht="40.5" customHeight="1">
      <c r="A92" s="73" t="s">
        <v>92</v>
      </c>
      <c r="B92" s="13" t="s">
        <v>118</v>
      </c>
      <c r="C92" s="13" t="s">
        <v>119</v>
      </c>
      <c r="D92" s="13" t="s">
        <v>698</v>
      </c>
      <c r="E92" s="13" t="s">
        <v>175</v>
      </c>
      <c r="F92" s="9">
        <f>G92+H92+I92</f>
        <v>5.7</v>
      </c>
      <c r="G92" s="9">
        <v>5.7</v>
      </c>
      <c r="H92" s="68"/>
      <c r="I92" s="9"/>
      <c r="J92" s="9">
        <f>K92+L92+M92</f>
        <v>5.7</v>
      </c>
      <c r="K92" s="9">
        <v>5.7</v>
      </c>
      <c r="L92" s="68"/>
      <c r="M92" s="9"/>
      <c r="N92" s="9">
        <f>O92+P92+Q92</f>
        <v>5.7</v>
      </c>
      <c r="O92" s="9">
        <v>5.7</v>
      </c>
      <c r="P92" s="75"/>
      <c r="Q92" s="75"/>
    </row>
    <row r="93" spans="1:17" ht="45" customHeight="1">
      <c r="A93" s="73" t="s">
        <v>645</v>
      </c>
      <c r="B93" s="13" t="s">
        <v>118</v>
      </c>
      <c r="C93" s="13" t="s">
        <v>119</v>
      </c>
      <c r="D93" s="74" t="s">
        <v>646</v>
      </c>
      <c r="E93" s="13"/>
      <c r="F93" s="9">
        <f aca="true" t="shared" si="36" ref="F93:Q94">F94</f>
        <v>450</v>
      </c>
      <c r="G93" s="9">
        <f t="shared" si="36"/>
        <v>0</v>
      </c>
      <c r="H93" s="9">
        <f t="shared" si="36"/>
        <v>450</v>
      </c>
      <c r="I93" s="9">
        <f t="shared" si="36"/>
        <v>0</v>
      </c>
      <c r="J93" s="9">
        <f t="shared" si="36"/>
        <v>450</v>
      </c>
      <c r="K93" s="9">
        <f t="shared" si="36"/>
        <v>0</v>
      </c>
      <c r="L93" s="9">
        <f t="shared" si="36"/>
        <v>450</v>
      </c>
      <c r="M93" s="9">
        <f t="shared" si="36"/>
        <v>0</v>
      </c>
      <c r="N93" s="9">
        <f t="shared" si="36"/>
        <v>450</v>
      </c>
      <c r="O93" s="9">
        <f t="shared" si="36"/>
        <v>0</v>
      </c>
      <c r="P93" s="9">
        <f t="shared" si="36"/>
        <v>450</v>
      </c>
      <c r="Q93" s="9">
        <f t="shared" si="36"/>
        <v>0</v>
      </c>
    </row>
    <row r="94" spans="1:17" ht="33" customHeight="1">
      <c r="A94" s="73" t="s">
        <v>185</v>
      </c>
      <c r="B94" s="13" t="s">
        <v>118</v>
      </c>
      <c r="C94" s="13" t="s">
        <v>119</v>
      </c>
      <c r="D94" s="74" t="s">
        <v>647</v>
      </c>
      <c r="E94" s="13"/>
      <c r="F94" s="9">
        <f t="shared" si="36"/>
        <v>450</v>
      </c>
      <c r="G94" s="9">
        <f t="shared" si="36"/>
        <v>0</v>
      </c>
      <c r="H94" s="9">
        <f t="shared" si="36"/>
        <v>450</v>
      </c>
      <c r="I94" s="9">
        <f t="shared" si="36"/>
        <v>0</v>
      </c>
      <c r="J94" s="9">
        <f t="shared" si="36"/>
        <v>450</v>
      </c>
      <c r="K94" s="9">
        <f t="shared" si="36"/>
        <v>0</v>
      </c>
      <c r="L94" s="9">
        <f t="shared" si="36"/>
        <v>450</v>
      </c>
      <c r="M94" s="9">
        <f t="shared" si="36"/>
        <v>0</v>
      </c>
      <c r="N94" s="9">
        <f t="shared" si="36"/>
        <v>450</v>
      </c>
      <c r="O94" s="9">
        <f t="shared" si="36"/>
        <v>0</v>
      </c>
      <c r="P94" s="9">
        <f t="shared" si="36"/>
        <v>450</v>
      </c>
      <c r="Q94" s="9">
        <f t="shared" si="36"/>
        <v>0</v>
      </c>
    </row>
    <row r="95" spans="1:17" ht="43.5" customHeight="1">
      <c r="A95" s="76" t="s">
        <v>92</v>
      </c>
      <c r="B95" s="13" t="s">
        <v>118</v>
      </c>
      <c r="C95" s="13" t="s">
        <v>119</v>
      </c>
      <c r="D95" s="74" t="s">
        <v>647</v>
      </c>
      <c r="E95" s="13" t="s">
        <v>175</v>
      </c>
      <c r="F95" s="9">
        <f>G95+H95+I95</f>
        <v>450</v>
      </c>
      <c r="G95" s="9"/>
      <c r="H95" s="9">
        <v>450</v>
      </c>
      <c r="I95" s="9"/>
      <c r="J95" s="9">
        <f>K95+L95+M95</f>
        <v>450</v>
      </c>
      <c r="K95" s="9"/>
      <c r="L95" s="9">
        <v>450</v>
      </c>
      <c r="M95" s="9"/>
      <c r="N95" s="9">
        <f>O95+P95+Q95</f>
        <v>450</v>
      </c>
      <c r="O95" s="9"/>
      <c r="P95" s="75">
        <v>450</v>
      </c>
      <c r="Q95" s="75"/>
    </row>
    <row r="96" spans="1:17" ht="27" customHeight="1">
      <c r="A96" s="73" t="s">
        <v>331</v>
      </c>
      <c r="B96" s="13" t="s">
        <v>118</v>
      </c>
      <c r="C96" s="13" t="s">
        <v>119</v>
      </c>
      <c r="D96" s="74" t="s">
        <v>232</v>
      </c>
      <c r="E96" s="13"/>
      <c r="F96" s="9">
        <f aca="true" t="shared" si="37" ref="F96:Q96">F97+F100</f>
        <v>250.8</v>
      </c>
      <c r="G96" s="9">
        <f t="shared" si="37"/>
        <v>0</v>
      </c>
      <c r="H96" s="9">
        <f t="shared" si="37"/>
        <v>242.8</v>
      </c>
      <c r="I96" s="9">
        <f t="shared" si="37"/>
        <v>8</v>
      </c>
      <c r="J96" s="9">
        <f t="shared" si="37"/>
        <v>250.8</v>
      </c>
      <c r="K96" s="9">
        <f t="shared" si="37"/>
        <v>0</v>
      </c>
      <c r="L96" s="9">
        <f t="shared" si="37"/>
        <v>242.8</v>
      </c>
      <c r="M96" s="9">
        <f t="shared" si="37"/>
        <v>8</v>
      </c>
      <c r="N96" s="9">
        <f t="shared" si="37"/>
        <v>250.8</v>
      </c>
      <c r="O96" s="9">
        <f t="shared" si="37"/>
        <v>0</v>
      </c>
      <c r="P96" s="9">
        <f t="shared" si="37"/>
        <v>242.8</v>
      </c>
      <c r="Q96" s="9">
        <f t="shared" si="37"/>
        <v>8</v>
      </c>
    </row>
    <row r="97" spans="1:17" ht="38.25" customHeight="1">
      <c r="A97" s="73" t="s">
        <v>227</v>
      </c>
      <c r="B97" s="13" t="s">
        <v>118</v>
      </c>
      <c r="C97" s="13" t="s">
        <v>119</v>
      </c>
      <c r="D97" s="74" t="s">
        <v>233</v>
      </c>
      <c r="E97" s="13"/>
      <c r="F97" s="9">
        <f>F98</f>
        <v>8</v>
      </c>
      <c r="G97" s="9">
        <f aca="true" t="shared" si="38" ref="G97:Q97">G98</f>
        <v>0</v>
      </c>
      <c r="H97" s="9">
        <f t="shared" si="38"/>
        <v>0</v>
      </c>
      <c r="I97" s="9">
        <f t="shared" si="38"/>
        <v>8</v>
      </c>
      <c r="J97" s="9">
        <f t="shared" si="38"/>
        <v>8</v>
      </c>
      <c r="K97" s="9">
        <f t="shared" si="38"/>
        <v>0</v>
      </c>
      <c r="L97" s="9">
        <f t="shared" si="38"/>
        <v>0</v>
      </c>
      <c r="M97" s="9">
        <f t="shared" si="38"/>
        <v>8</v>
      </c>
      <c r="N97" s="9">
        <f t="shared" si="38"/>
        <v>8</v>
      </c>
      <c r="O97" s="9">
        <f t="shared" si="38"/>
        <v>0</v>
      </c>
      <c r="P97" s="9">
        <f t="shared" si="38"/>
        <v>0</v>
      </c>
      <c r="Q97" s="9">
        <f t="shared" si="38"/>
        <v>8</v>
      </c>
    </row>
    <row r="98" spans="1:17" ht="67.5" customHeight="1">
      <c r="A98" s="73" t="s">
        <v>607</v>
      </c>
      <c r="B98" s="13" t="s">
        <v>118</v>
      </c>
      <c r="C98" s="13" t="s">
        <v>119</v>
      </c>
      <c r="D98" s="74" t="s">
        <v>334</v>
      </c>
      <c r="E98" s="13"/>
      <c r="F98" s="9">
        <f aca="true" t="shared" si="39" ref="F98:Q98">F99</f>
        <v>8</v>
      </c>
      <c r="G98" s="9">
        <f t="shared" si="39"/>
        <v>0</v>
      </c>
      <c r="H98" s="9">
        <f t="shared" si="39"/>
        <v>0</v>
      </c>
      <c r="I98" s="9">
        <f t="shared" si="39"/>
        <v>8</v>
      </c>
      <c r="J98" s="9">
        <f t="shared" si="39"/>
        <v>8</v>
      </c>
      <c r="K98" s="9">
        <f t="shared" si="39"/>
        <v>0</v>
      </c>
      <c r="L98" s="9">
        <f t="shared" si="39"/>
        <v>0</v>
      </c>
      <c r="M98" s="9">
        <f t="shared" si="39"/>
        <v>8</v>
      </c>
      <c r="N98" s="9">
        <f t="shared" si="39"/>
        <v>8</v>
      </c>
      <c r="O98" s="9">
        <f t="shared" si="39"/>
        <v>0</v>
      </c>
      <c r="P98" s="9">
        <f t="shared" si="39"/>
        <v>0</v>
      </c>
      <c r="Q98" s="9">
        <f t="shared" si="39"/>
        <v>8</v>
      </c>
    </row>
    <row r="99" spans="1:17" ht="37.5">
      <c r="A99" s="73" t="s">
        <v>92</v>
      </c>
      <c r="B99" s="13" t="s">
        <v>118</v>
      </c>
      <c r="C99" s="13" t="s">
        <v>119</v>
      </c>
      <c r="D99" s="74" t="s">
        <v>334</v>
      </c>
      <c r="E99" s="13" t="s">
        <v>175</v>
      </c>
      <c r="F99" s="9">
        <f>G99+H98+I99</f>
        <v>8</v>
      </c>
      <c r="G99" s="9"/>
      <c r="H99" s="9"/>
      <c r="I99" s="9">
        <v>8</v>
      </c>
      <c r="J99" s="9">
        <f>K99+L99+M99</f>
        <v>8</v>
      </c>
      <c r="K99" s="9"/>
      <c r="L99" s="9"/>
      <c r="M99" s="9">
        <v>8</v>
      </c>
      <c r="N99" s="9">
        <f>O99+P99+Q99</f>
        <v>8</v>
      </c>
      <c r="O99" s="16"/>
      <c r="P99" s="16"/>
      <c r="Q99" s="79">
        <v>8</v>
      </c>
    </row>
    <row r="100" spans="1:17" ht="50.25" customHeight="1">
      <c r="A100" s="73" t="s">
        <v>228</v>
      </c>
      <c r="B100" s="13" t="s">
        <v>118</v>
      </c>
      <c r="C100" s="13" t="s">
        <v>119</v>
      </c>
      <c r="D100" s="74" t="s">
        <v>66</v>
      </c>
      <c r="E100" s="13"/>
      <c r="F100" s="9">
        <f aca="true" t="shared" si="40" ref="F100:Q101">F101</f>
        <v>242.8</v>
      </c>
      <c r="G100" s="9">
        <f t="shared" si="40"/>
        <v>0</v>
      </c>
      <c r="H100" s="9">
        <f t="shared" si="40"/>
        <v>242.8</v>
      </c>
      <c r="I100" s="9">
        <f t="shared" si="40"/>
        <v>0</v>
      </c>
      <c r="J100" s="9">
        <f t="shared" si="40"/>
        <v>242.8</v>
      </c>
      <c r="K100" s="9">
        <f t="shared" si="40"/>
        <v>0</v>
      </c>
      <c r="L100" s="9">
        <f t="shared" si="40"/>
        <v>242.8</v>
      </c>
      <c r="M100" s="9">
        <f t="shared" si="40"/>
        <v>0</v>
      </c>
      <c r="N100" s="9">
        <f t="shared" si="40"/>
        <v>242.8</v>
      </c>
      <c r="O100" s="9">
        <f t="shared" si="40"/>
        <v>0</v>
      </c>
      <c r="P100" s="9">
        <f t="shared" si="40"/>
        <v>242.8</v>
      </c>
      <c r="Q100" s="9">
        <f t="shared" si="40"/>
        <v>0</v>
      </c>
    </row>
    <row r="101" spans="1:17" ht="138.75" customHeight="1">
      <c r="A101" s="73" t="s">
        <v>696</v>
      </c>
      <c r="B101" s="13" t="s">
        <v>118</v>
      </c>
      <c r="C101" s="13" t="s">
        <v>119</v>
      </c>
      <c r="D101" s="74" t="s">
        <v>69</v>
      </c>
      <c r="E101" s="13"/>
      <c r="F101" s="9">
        <f t="shared" si="40"/>
        <v>242.8</v>
      </c>
      <c r="G101" s="9">
        <f t="shared" si="40"/>
        <v>0</v>
      </c>
      <c r="H101" s="9">
        <f t="shared" si="40"/>
        <v>242.8</v>
      </c>
      <c r="I101" s="9">
        <f t="shared" si="40"/>
        <v>0</v>
      </c>
      <c r="J101" s="9">
        <f t="shared" si="40"/>
        <v>242.8</v>
      </c>
      <c r="K101" s="9">
        <f t="shared" si="40"/>
        <v>0</v>
      </c>
      <c r="L101" s="9">
        <f t="shared" si="40"/>
        <v>242.8</v>
      </c>
      <c r="M101" s="9">
        <f t="shared" si="40"/>
        <v>0</v>
      </c>
      <c r="N101" s="9">
        <f t="shared" si="40"/>
        <v>242.8</v>
      </c>
      <c r="O101" s="9">
        <f t="shared" si="40"/>
        <v>0</v>
      </c>
      <c r="P101" s="9">
        <f t="shared" si="40"/>
        <v>242.8</v>
      </c>
      <c r="Q101" s="9">
        <f t="shared" si="40"/>
        <v>0</v>
      </c>
    </row>
    <row r="102" spans="1:17" ht="18.75">
      <c r="A102" s="76" t="s">
        <v>222</v>
      </c>
      <c r="B102" s="13" t="s">
        <v>118</v>
      </c>
      <c r="C102" s="13" t="s">
        <v>119</v>
      </c>
      <c r="D102" s="74" t="s">
        <v>69</v>
      </c>
      <c r="E102" s="13" t="s">
        <v>221</v>
      </c>
      <c r="F102" s="9">
        <f>G102+H102+I102</f>
        <v>242.8</v>
      </c>
      <c r="G102" s="9"/>
      <c r="H102" s="9">
        <v>242.8</v>
      </c>
      <c r="I102" s="9"/>
      <c r="J102" s="9">
        <f>K102+L102+M102</f>
        <v>242.8</v>
      </c>
      <c r="K102" s="9"/>
      <c r="L102" s="9">
        <v>242.8</v>
      </c>
      <c r="M102" s="9"/>
      <c r="N102" s="9">
        <f>O102+P102+Q102</f>
        <v>242.8</v>
      </c>
      <c r="O102" s="9"/>
      <c r="P102" s="9">
        <v>242.8</v>
      </c>
      <c r="Q102" s="75"/>
    </row>
    <row r="103" spans="1:17" ht="18.75">
      <c r="A103" s="70" t="s">
        <v>164</v>
      </c>
      <c r="B103" s="10" t="s">
        <v>118</v>
      </c>
      <c r="C103" s="10" t="s">
        <v>126</v>
      </c>
      <c r="D103" s="141"/>
      <c r="E103" s="10"/>
      <c r="F103" s="11">
        <f aca="true" t="shared" si="41" ref="F103:Q105">F104</f>
        <v>29.1</v>
      </c>
      <c r="G103" s="11">
        <f t="shared" si="41"/>
        <v>29.1</v>
      </c>
      <c r="H103" s="11">
        <f t="shared" si="41"/>
        <v>0</v>
      </c>
      <c r="I103" s="11">
        <f t="shared" si="41"/>
        <v>0</v>
      </c>
      <c r="J103" s="11">
        <f t="shared" si="41"/>
        <v>3.5</v>
      </c>
      <c r="K103" s="11">
        <f t="shared" si="41"/>
        <v>3.5</v>
      </c>
      <c r="L103" s="11">
        <f t="shared" si="41"/>
        <v>0</v>
      </c>
      <c r="M103" s="11">
        <f t="shared" si="41"/>
        <v>0</v>
      </c>
      <c r="N103" s="11">
        <f t="shared" si="41"/>
        <v>3.1</v>
      </c>
      <c r="O103" s="9">
        <f t="shared" si="41"/>
        <v>3.1</v>
      </c>
      <c r="P103" s="9">
        <f t="shared" si="41"/>
        <v>0</v>
      </c>
      <c r="Q103" s="9">
        <f t="shared" si="41"/>
        <v>0</v>
      </c>
    </row>
    <row r="104" spans="1:17" ht="28.5" customHeight="1">
      <c r="A104" s="76" t="s">
        <v>211</v>
      </c>
      <c r="B104" s="13" t="s">
        <v>118</v>
      </c>
      <c r="C104" s="13" t="s">
        <v>126</v>
      </c>
      <c r="D104" s="74" t="s">
        <v>231</v>
      </c>
      <c r="E104" s="13"/>
      <c r="F104" s="9">
        <f t="shared" si="41"/>
        <v>29.1</v>
      </c>
      <c r="G104" s="9">
        <f t="shared" si="41"/>
        <v>29.1</v>
      </c>
      <c r="H104" s="9">
        <f t="shared" si="41"/>
        <v>0</v>
      </c>
      <c r="I104" s="9">
        <f t="shared" si="41"/>
        <v>0</v>
      </c>
      <c r="J104" s="9">
        <f t="shared" si="41"/>
        <v>3.5</v>
      </c>
      <c r="K104" s="9">
        <f t="shared" si="41"/>
        <v>3.5</v>
      </c>
      <c r="L104" s="9">
        <f t="shared" si="41"/>
        <v>0</v>
      </c>
      <c r="M104" s="9">
        <f t="shared" si="41"/>
        <v>0</v>
      </c>
      <c r="N104" s="9">
        <f t="shared" si="41"/>
        <v>3.1</v>
      </c>
      <c r="O104" s="9">
        <f t="shared" si="41"/>
        <v>3.1</v>
      </c>
      <c r="P104" s="9">
        <f t="shared" si="41"/>
        <v>0</v>
      </c>
      <c r="Q104" s="9">
        <f t="shared" si="41"/>
        <v>0</v>
      </c>
    </row>
    <row r="105" spans="1:17" ht="67.5" customHeight="1">
      <c r="A105" s="73" t="s">
        <v>649</v>
      </c>
      <c r="B105" s="13" t="s">
        <v>118</v>
      </c>
      <c r="C105" s="13" t="s">
        <v>126</v>
      </c>
      <c r="D105" s="74" t="s">
        <v>236</v>
      </c>
      <c r="E105" s="13"/>
      <c r="F105" s="9">
        <f t="shared" si="41"/>
        <v>29.1</v>
      </c>
      <c r="G105" s="9">
        <f t="shared" si="41"/>
        <v>29.1</v>
      </c>
      <c r="H105" s="9">
        <f t="shared" si="41"/>
        <v>0</v>
      </c>
      <c r="I105" s="9">
        <f t="shared" si="41"/>
        <v>0</v>
      </c>
      <c r="J105" s="9">
        <f t="shared" si="41"/>
        <v>3.5</v>
      </c>
      <c r="K105" s="9">
        <f t="shared" si="41"/>
        <v>3.5</v>
      </c>
      <c r="L105" s="9">
        <f t="shared" si="41"/>
        <v>0</v>
      </c>
      <c r="M105" s="9">
        <f t="shared" si="41"/>
        <v>0</v>
      </c>
      <c r="N105" s="9">
        <f t="shared" si="41"/>
        <v>3.1</v>
      </c>
      <c r="O105" s="9">
        <f t="shared" si="41"/>
        <v>3.1</v>
      </c>
      <c r="P105" s="9">
        <f t="shared" si="41"/>
        <v>0</v>
      </c>
      <c r="Q105" s="9">
        <f t="shared" si="41"/>
        <v>0</v>
      </c>
    </row>
    <row r="106" spans="1:17" ht="37.5">
      <c r="A106" s="73" t="s">
        <v>92</v>
      </c>
      <c r="B106" s="13" t="s">
        <v>118</v>
      </c>
      <c r="C106" s="13" t="s">
        <v>126</v>
      </c>
      <c r="D106" s="74" t="s">
        <v>236</v>
      </c>
      <c r="E106" s="13" t="s">
        <v>175</v>
      </c>
      <c r="F106" s="9">
        <f>G106+H105+I106</f>
        <v>29.1</v>
      </c>
      <c r="G106" s="9">
        <v>29.1</v>
      </c>
      <c r="H106" s="9"/>
      <c r="I106" s="9"/>
      <c r="J106" s="9">
        <f>K106+L106+M106</f>
        <v>3.5</v>
      </c>
      <c r="K106" s="9">
        <v>3.5</v>
      </c>
      <c r="L106" s="9"/>
      <c r="M106" s="9"/>
      <c r="N106" s="9">
        <f>O106+P106+Q106</f>
        <v>3.1</v>
      </c>
      <c r="O106" s="16">
        <v>3.1</v>
      </c>
      <c r="P106" s="16"/>
      <c r="Q106" s="16"/>
    </row>
    <row r="107" spans="1:17" ht="46.5" customHeight="1">
      <c r="A107" s="70" t="s">
        <v>196</v>
      </c>
      <c r="B107" s="10" t="s">
        <v>118</v>
      </c>
      <c r="C107" s="10" t="s">
        <v>134</v>
      </c>
      <c r="D107" s="141"/>
      <c r="E107" s="10"/>
      <c r="F107" s="11">
        <f aca="true" t="shared" si="42" ref="F107:Q107">F108+F119</f>
        <v>9515.199999999999</v>
      </c>
      <c r="G107" s="11">
        <f t="shared" si="42"/>
        <v>0</v>
      </c>
      <c r="H107" s="11">
        <f t="shared" si="42"/>
        <v>9295.3</v>
      </c>
      <c r="I107" s="11">
        <f t="shared" si="42"/>
        <v>219.9</v>
      </c>
      <c r="J107" s="11">
        <f t="shared" si="42"/>
        <v>9174.9</v>
      </c>
      <c r="K107" s="11">
        <f t="shared" si="42"/>
        <v>0</v>
      </c>
      <c r="L107" s="11">
        <f t="shared" si="42"/>
        <v>8955</v>
      </c>
      <c r="M107" s="11">
        <f t="shared" si="42"/>
        <v>219.9</v>
      </c>
      <c r="N107" s="11">
        <f t="shared" si="42"/>
        <v>9306</v>
      </c>
      <c r="O107" s="11">
        <f t="shared" si="42"/>
        <v>0</v>
      </c>
      <c r="P107" s="11">
        <f t="shared" si="42"/>
        <v>9086.1</v>
      </c>
      <c r="Q107" s="11">
        <f t="shared" si="42"/>
        <v>219.9</v>
      </c>
    </row>
    <row r="108" spans="1:17" ht="54" customHeight="1">
      <c r="A108" s="73" t="s">
        <v>464</v>
      </c>
      <c r="B108" s="13" t="s">
        <v>118</v>
      </c>
      <c r="C108" s="13" t="s">
        <v>134</v>
      </c>
      <c r="D108" s="74" t="s">
        <v>269</v>
      </c>
      <c r="E108" s="13"/>
      <c r="F108" s="9">
        <f aca="true" t="shared" si="43" ref="F108:Q108">F113+F109</f>
        <v>9055.9</v>
      </c>
      <c r="G108" s="9">
        <f t="shared" si="43"/>
        <v>0</v>
      </c>
      <c r="H108" s="9">
        <f t="shared" si="43"/>
        <v>8836</v>
      </c>
      <c r="I108" s="9">
        <f t="shared" si="43"/>
        <v>219.9</v>
      </c>
      <c r="J108" s="9">
        <f t="shared" si="43"/>
        <v>9174.9</v>
      </c>
      <c r="K108" s="9">
        <f t="shared" si="43"/>
        <v>0</v>
      </c>
      <c r="L108" s="9">
        <f t="shared" si="43"/>
        <v>8955</v>
      </c>
      <c r="M108" s="9">
        <f t="shared" si="43"/>
        <v>219.9</v>
      </c>
      <c r="N108" s="9">
        <f t="shared" si="43"/>
        <v>9306</v>
      </c>
      <c r="O108" s="9">
        <f t="shared" si="43"/>
        <v>0</v>
      </c>
      <c r="P108" s="9">
        <f t="shared" si="43"/>
        <v>9086.1</v>
      </c>
      <c r="Q108" s="9">
        <f t="shared" si="43"/>
        <v>219.9</v>
      </c>
    </row>
    <row r="109" spans="1:17" ht="63.75" customHeight="1">
      <c r="A109" s="73" t="s">
        <v>472</v>
      </c>
      <c r="B109" s="13" t="s">
        <v>118</v>
      </c>
      <c r="C109" s="13" t="s">
        <v>134</v>
      </c>
      <c r="D109" s="74" t="s">
        <v>271</v>
      </c>
      <c r="E109" s="13"/>
      <c r="F109" s="9">
        <f aca="true" t="shared" si="44" ref="F109:Q109">F110</f>
        <v>219.9</v>
      </c>
      <c r="G109" s="9">
        <f t="shared" si="44"/>
        <v>0</v>
      </c>
      <c r="H109" s="9">
        <f t="shared" si="44"/>
        <v>0</v>
      </c>
      <c r="I109" s="9">
        <f t="shared" si="44"/>
        <v>219.9</v>
      </c>
      <c r="J109" s="9">
        <f t="shared" si="44"/>
        <v>219.9</v>
      </c>
      <c r="K109" s="9">
        <f t="shared" si="44"/>
        <v>0</v>
      </c>
      <c r="L109" s="9">
        <f t="shared" si="44"/>
        <v>0</v>
      </c>
      <c r="M109" s="9">
        <f t="shared" si="44"/>
        <v>219.9</v>
      </c>
      <c r="N109" s="9">
        <f t="shared" si="44"/>
        <v>219.9</v>
      </c>
      <c r="O109" s="9">
        <f t="shared" si="44"/>
        <v>0</v>
      </c>
      <c r="P109" s="9">
        <f t="shared" si="44"/>
        <v>0</v>
      </c>
      <c r="Q109" s="9">
        <f t="shared" si="44"/>
        <v>219.9</v>
      </c>
    </row>
    <row r="110" spans="1:17" ht="43.5" customHeight="1">
      <c r="A110" s="73" t="s">
        <v>26</v>
      </c>
      <c r="B110" s="13" t="s">
        <v>118</v>
      </c>
      <c r="C110" s="13" t="s">
        <v>134</v>
      </c>
      <c r="D110" s="74" t="s">
        <v>471</v>
      </c>
      <c r="E110" s="13"/>
      <c r="F110" s="9">
        <f aca="true" t="shared" si="45" ref="F110:Q110">F111+F112</f>
        <v>219.9</v>
      </c>
      <c r="G110" s="9">
        <f t="shared" si="45"/>
        <v>0</v>
      </c>
      <c r="H110" s="9">
        <f t="shared" si="45"/>
        <v>0</v>
      </c>
      <c r="I110" s="9">
        <f t="shared" si="45"/>
        <v>219.9</v>
      </c>
      <c r="J110" s="9">
        <f t="shared" si="45"/>
        <v>219.9</v>
      </c>
      <c r="K110" s="9">
        <f t="shared" si="45"/>
        <v>0</v>
      </c>
      <c r="L110" s="9">
        <f t="shared" si="45"/>
        <v>0</v>
      </c>
      <c r="M110" s="9">
        <f t="shared" si="45"/>
        <v>219.9</v>
      </c>
      <c r="N110" s="9">
        <f t="shared" si="45"/>
        <v>219.9</v>
      </c>
      <c r="O110" s="9">
        <f t="shared" si="45"/>
        <v>0</v>
      </c>
      <c r="P110" s="9">
        <f t="shared" si="45"/>
        <v>0</v>
      </c>
      <c r="Q110" s="9">
        <f t="shared" si="45"/>
        <v>219.9</v>
      </c>
    </row>
    <row r="111" spans="1:17" ht="48" customHeight="1">
      <c r="A111" s="73" t="s">
        <v>171</v>
      </c>
      <c r="B111" s="13" t="s">
        <v>118</v>
      </c>
      <c r="C111" s="13" t="s">
        <v>134</v>
      </c>
      <c r="D111" s="74" t="s">
        <v>471</v>
      </c>
      <c r="E111" s="13" t="s">
        <v>172</v>
      </c>
      <c r="F111" s="9">
        <f>G111+H111+I111</f>
        <v>153.9</v>
      </c>
      <c r="G111" s="9"/>
      <c r="H111" s="9"/>
      <c r="I111" s="9">
        <v>153.9</v>
      </c>
      <c r="J111" s="9">
        <f>K111+L111+M111</f>
        <v>153.9</v>
      </c>
      <c r="K111" s="9"/>
      <c r="L111" s="9"/>
      <c r="M111" s="9">
        <v>153.9</v>
      </c>
      <c r="N111" s="9">
        <f>O111+P111+Q111</f>
        <v>153.9</v>
      </c>
      <c r="O111" s="75"/>
      <c r="P111" s="75"/>
      <c r="Q111" s="75">
        <v>153.9</v>
      </c>
    </row>
    <row r="112" spans="1:17" ht="40.5" customHeight="1">
      <c r="A112" s="73" t="s">
        <v>92</v>
      </c>
      <c r="B112" s="13" t="s">
        <v>118</v>
      </c>
      <c r="C112" s="13" t="s">
        <v>134</v>
      </c>
      <c r="D112" s="74" t="s">
        <v>471</v>
      </c>
      <c r="E112" s="13" t="s">
        <v>175</v>
      </c>
      <c r="F112" s="9">
        <f>G112+H112+I112</f>
        <v>66</v>
      </c>
      <c r="G112" s="9"/>
      <c r="H112" s="9"/>
      <c r="I112" s="9">
        <v>66</v>
      </c>
      <c r="J112" s="9">
        <f>K112+L112+M112</f>
        <v>66</v>
      </c>
      <c r="K112" s="9"/>
      <c r="L112" s="9"/>
      <c r="M112" s="9">
        <v>66</v>
      </c>
      <c r="N112" s="9">
        <f>O112+P112+Q112</f>
        <v>66</v>
      </c>
      <c r="O112" s="75"/>
      <c r="P112" s="75"/>
      <c r="Q112" s="75">
        <v>66</v>
      </c>
    </row>
    <row r="113" spans="1:17" ht="64.5" customHeight="1">
      <c r="A113" s="73" t="s">
        <v>404</v>
      </c>
      <c r="B113" s="13" t="s">
        <v>118</v>
      </c>
      <c r="C113" s="13" t="s">
        <v>134</v>
      </c>
      <c r="D113" s="74" t="s">
        <v>67</v>
      </c>
      <c r="E113" s="13"/>
      <c r="F113" s="9">
        <f aca="true" t="shared" si="46" ref="F113:Q113">F114+F117</f>
        <v>8836</v>
      </c>
      <c r="G113" s="9">
        <f t="shared" si="46"/>
        <v>0</v>
      </c>
      <c r="H113" s="9">
        <f t="shared" si="46"/>
        <v>8836</v>
      </c>
      <c r="I113" s="9">
        <f t="shared" si="46"/>
        <v>0</v>
      </c>
      <c r="J113" s="9">
        <f t="shared" si="46"/>
        <v>8955</v>
      </c>
      <c r="K113" s="9">
        <f t="shared" si="46"/>
        <v>0</v>
      </c>
      <c r="L113" s="9">
        <f t="shared" si="46"/>
        <v>8955</v>
      </c>
      <c r="M113" s="9">
        <f t="shared" si="46"/>
        <v>0</v>
      </c>
      <c r="N113" s="9">
        <f t="shared" si="46"/>
        <v>9086.1</v>
      </c>
      <c r="O113" s="9">
        <f t="shared" si="46"/>
        <v>0</v>
      </c>
      <c r="P113" s="9">
        <f t="shared" si="46"/>
        <v>9086.1</v>
      </c>
      <c r="Q113" s="9">
        <f t="shared" si="46"/>
        <v>0</v>
      </c>
    </row>
    <row r="114" spans="1:17" ht="30.75" customHeight="1">
      <c r="A114" s="76" t="s">
        <v>185</v>
      </c>
      <c r="B114" s="13" t="s">
        <v>118</v>
      </c>
      <c r="C114" s="13" t="s">
        <v>134</v>
      </c>
      <c r="D114" s="74" t="s">
        <v>473</v>
      </c>
      <c r="E114" s="13"/>
      <c r="F114" s="9">
        <f aca="true" t="shared" si="47" ref="F114:Q114">F115+F116</f>
        <v>6988.700000000001</v>
      </c>
      <c r="G114" s="9">
        <f t="shared" si="47"/>
        <v>0</v>
      </c>
      <c r="H114" s="9">
        <f t="shared" si="47"/>
        <v>6988.700000000001</v>
      </c>
      <c r="I114" s="9">
        <f t="shared" si="47"/>
        <v>0</v>
      </c>
      <c r="J114" s="9">
        <f t="shared" si="47"/>
        <v>7107.700000000001</v>
      </c>
      <c r="K114" s="9">
        <f t="shared" si="47"/>
        <v>0</v>
      </c>
      <c r="L114" s="9">
        <f t="shared" si="47"/>
        <v>7107.700000000001</v>
      </c>
      <c r="M114" s="9">
        <f t="shared" si="47"/>
        <v>0</v>
      </c>
      <c r="N114" s="9">
        <f t="shared" si="47"/>
        <v>7238.8</v>
      </c>
      <c r="O114" s="9">
        <f t="shared" si="47"/>
        <v>0</v>
      </c>
      <c r="P114" s="9">
        <f t="shared" si="47"/>
        <v>7238.8</v>
      </c>
      <c r="Q114" s="9">
        <f t="shared" si="47"/>
        <v>0</v>
      </c>
    </row>
    <row r="115" spans="1:17" ht="45" customHeight="1">
      <c r="A115" s="73" t="s">
        <v>171</v>
      </c>
      <c r="B115" s="13" t="s">
        <v>118</v>
      </c>
      <c r="C115" s="13" t="s">
        <v>134</v>
      </c>
      <c r="D115" s="74" t="s">
        <v>473</v>
      </c>
      <c r="E115" s="13" t="s">
        <v>172</v>
      </c>
      <c r="F115" s="9">
        <f>G115+H115+I115</f>
        <v>5831.8</v>
      </c>
      <c r="G115" s="9"/>
      <c r="H115" s="80">
        <f>5796.8+35</f>
        <v>5831.8</v>
      </c>
      <c r="I115" s="9"/>
      <c r="J115" s="9">
        <f>K115+L115+M115</f>
        <v>5796.8</v>
      </c>
      <c r="K115" s="9"/>
      <c r="L115" s="80">
        <v>5796.8</v>
      </c>
      <c r="M115" s="9"/>
      <c r="N115" s="9">
        <f>O115+P115+Q115</f>
        <v>5796.8</v>
      </c>
      <c r="O115" s="9"/>
      <c r="P115" s="80">
        <v>5796.8</v>
      </c>
      <c r="Q115" s="9"/>
    </row>
    <row r="116" spans="1:17" ht="45.75" customHeight="1">
      <c r="A116" s="73" t="s">
        <v>92</v>
      </c>
      <c r="B116" s="13" t="s">
        <v>118</v>
      </c>
      <c r="C116" s="13" t="s">
        <v>134</v>
      </c>
      <c r="D116" s="74" t="s">
        <v>473</v>
      </c>
      <c r="E116" s="13" t="s">
        <v>175</v>
      </c>
      <c r="F116" s="9">
        <f>G116+H116+I116</f>
        <v>1156.9</v>
      </c>
      <c r="G116" s="9"/>
      <c r="H116" s="80">
        <f>1191.9-35</f>
        <v>1156.9</v>
      </c>
      <c r="I116" s="9"/>
      <c r="J116" s="9">
        <f>K116+L116+M116</f>
        <v>1310.9</v>
      </c>
      <c r="K116" s="9"/>
      <c r="L116" s="80">
        <v>1310.9</v>
      </c>
      <c r="M116" s="9"/>
      <c r="N116" s="9">
        <f>O116+P116+Q116</f>
        <v>1442</v>
      </c>
      <c r="O116" s="9"/>
      <c r="P116" s="80">
        <v>1442</v>
      </c>
      <c r="Q116" s="9"/>
    </row>
    <row r="117" spans="1:17" ht="62.25" customHeight="1">
      <c r="A117" s="78" t="s">
        <v>437</v>
      </c>
      <c r="B117" s="13" t="s">
        <v>118</v>
      </c>
      <c r="C117" s="13" t="s">
        <v>134</v>
      </c>
      <c r="D117" s="74" t="s">
        <v>550</v>
      </c>
      <c r="E117" s="13"/>
      <c r="F117" s="9">
        <f aca="true" t="shared" si="48" ref="F117:Q117">F118</f>
        <v>1847.3</v>
      </c>
      <c r="G117" s="9">
        <f t="shared" si="48"/>
        <v>0</v>
      </c>
      <c r="H117" s="9">
        <f t="shared" si="48"/>
        <v>1847.3</v>
      </c>
      <c r="I117" s="9">
        <f t="shared" si="48"/>
        <v>0</v>
      </c>
      <c r="J117" s="9">
        <f t="shared" si="48"/>
        <v>1847.3</v>
      </c>
      <c r="K117" s="9">
        <f t="shared" si="48"/>
        <v>0</v>
      </c>
      <c r="L117" s="9">
        <f t="shared" si="48"/>
        <v>1847.3</v>
      </c>
      <c r="M117" s="9">
        <f t="shared" si="48"/>
        <v>0</v>
      </c>
      <c r="N117" s="9">
        <f t="shared" si="48"/>
        <v>1847.3</v>
      </c>
      <c r="O117" s="9">
        <f t="shared" si="48"/>
        <v>0</v>
      </c>
      <c r="P117" s="9">
        <f t="shared" si="48"/>
        <v>1847.3</v>
      </c>
      <c r="Q117" s="9">
        <f t="shared" si="48"/>
        <v>0</v>
      </c>
    </row>
    <row r="118" spans="1:17" ht="48.75" customHeight="1">
      <c r="A118" s="73" t="s">
        <v>171</v>
      </c>
      <c r="B118" s="13" t="s">
        <v>118</v>
      </c>
      <c r="C118" s="13" t="s">
        <v>134</v>
      </c>
      <c r="D118" s="74" t="s">
        <v>550</v>
      </c>
      <c r="E118" s="13" t="s">
        <v>172</v>
      </c>
      <c r="F118" s="9">
        <f>G118+H118+I118</f>
        <v>1847.3</v>
      </c>
      <c r="G118" s="9"/>
      <c r="H118" s="80">
        <v>1847.3</v>
      </c>
      <c r="I118" s="9"/>
      <c r="J118" s="9">
        <f>K118+L118+M118</f>
        <v>1847.3</v>
      </c>
      <c r="K118" s="9"/>
      <c r="L118" s="80">
        <v>1847.3</v>
      </c>
      <c r="M118" s="9"/>
      <c r="N118" s="9">
        <f>O118+P118+Q118</f>
        <v>1847.3</v>
      </c>
      <c r="O118" s="9"/>
      <c r="P118" s="80">
        <v>1847.3</v>
      </c>
      <c r="Q118" s="9"/>
    </row>
    <row r="119" spans="1:17" ht="33.75" customHeight="1">
      <c r="A119" s="73" t="s">
        <v>728</v>
      </c>
      <c r="B119" s="13" t="s">
        <v>118</v>
      </c>
      <c r="C119" s="13" t="s">
        <v>134</v>
      </c>
      <c r="D119" s="74" t="s">
        <v>720</v>
      </c>
      <c r="E119" s="13"/>
      <c r="F119" s="9">
        <f aca="true" t="shared" si="49" ref="F119:Q119">F120+F124</f>
        <v>459.3</v>
      </c>
      <c r="G119" s="9">
        <f t="shared" si="49"/>
        <v>0</v>
      </c>
      <c r="H119" s="9">
        <f t="shared" si="49"/>
        <v>459.3</v>
      </c>
      <c r="I119" s="9">
        <f t="shared" si="49"/>
        <v>0</v>
      </c>
      <c r="J119" s="9">
        <f t="shared" si="49"/>
        <v>0</v>
      </c>
      <c r="K119" s="9">
        <f t="shared" si="49"/>
        <v>0</v>
      </c>
      <c r="L119" s="9">
        <f t="shared" si="49"/>
        <v>0</v>
      </c>
      <c r="M119" s="9">
        <f t="shared" si="49"/>
        <v>0</v>
      </c>
      <c r="N119" s="9">
        <f t="shared" si="49"/>
        <v>0</v>
      </c>
      <c r="O119" s="9">
        <f t="shared" si="49"/>
        <v>0</v>
      </c>
      <c r="P119" s="9">
        <f t="shared" si="49"/>
        <v>0</v>
      </c>
      <c r="Q119" s="9">
        <f t="shared" si="49"/>
        <v>0</v>
      </c>
    </row>
    <row r="120" spans="1:17" ht="30" customHeight="1">
      <c r="A120" s="73" t="s">
        <v>185</v>
      </c>
      <c r="B120" s="13" t="s">
        <v>118</v>
      </c>
      <c r="C120" s="13" t="s">
        <v>134</v>
      </c>
      <c r="D120" s="74" t="s">
        <v>721</v>
      </c>
      <c r="E120" s="13"/>
      <c r="F120" s="9">
        <f aca="true" t="shared" si="50" ref="F120:Q120">F121+F122+F123</f>
        <v>349.3</v>
      </c>
      <c r="G120" s="9">
        <f t="shared" si="50"/>
        <v>0</v>
      </c>
      <c r="H120" s="9">
        <f t="shared" si="50"/>
        <v>349.3</v>
      </c>
      <c r="I120" s="9">
        <f t="shared" si="50"/>
        <v>0</v>
      </c>
      <c r="J120" s="9">
        <f t="shared" si="50"/>
        <v>0</v>
      </c>
      <c r="K120" s="9">
        <f t="shared" si="50"/>
        <v>0</v>
      </c>
      <c r="L120" s="9">
        <f t="shared" si="50"/>
        <v>0</v>
      </c>
      <c r="M120" s="9">
        <f t="shared" si="50"/>
        <v>0</v>
      </c>
      <c r="N120" s="9">
        <f t="shared" si="50"/>
        <v>0</v>
      </c>
      <c r="O120" s="9">
        <f t="shared" si="50"/>
        <v>0</v>
      </c>
      <c r="P120" s="9">
        <f t="shared" si="50"/>
        <v>0</v>
      </c>
      <c r="Q120" s="9">
        <f t="shared" si="50"/>
        <v>0</v>
      </c>
    </row>
    <row r="121" spans="1:17" ht="48.75" customHeight="1">
      <c r="A121" s="73" t="s">
        <v>171</v>
      </c>
      <c r="B121" s="13" t="s">
        <v>118</v>
      </c>
      <c r="C121" s="13" t="s">
        <v>134</v>
      </c>
      <c r="D121" s="74" t="s">
        <v>721</v>
      </c>
      <c r="E121" s="13" t="s">
        <v>172</v>
      </c>
      <c r="F121" s="9">
        <f>G121+H121+I121</f>
        <v>336.8</v>
      </c>
      <c r="G121" s="9"/>
      <c r="H121" s="80">
        <v>336.8</v>
      </c>
      <c r="I121" s="9"/>
      <c r="J121" s="9">
        <f>K121+L121+M121</f>
        <v>0</v>
      </c>
      <c r="K121" s="9"/>
      <c r="L121" s="80">
        <v>0</v>
      </c>
      <c r="M121" s="9"/>
      <c r="N121" s="9">
        <f>O121+P121+Q121</f>
        <v>0</v>
      </c>
      <c r="O121" s="9"/>
      <c r="P121" s="80">
        <v>0</v>
      </c>
      <c r="Q121" s="9"/>
    </row>
    <row r="122" spans="1:17" ht="48.75" customHeight="1">
      <c r="A122" s="73" t="s">
        <v>92</v>
      </c>
      <c r="B122" s="13" t="s">
        <v>118</v>
      </c>
      <c r="C122" s="13" t="s">
        <v>134</v>
      </c>
      <c r="D122" s="74" t="s">
        <v>721</v>
      </c>
      <c r="E122" s="13" t="s">
        <v>175</v>
      </c>
      <c r="F122" s="9">
        <f>G122+H122+I122</f>
        <v>10.5</v>
      </c>
      <c r="G122" s="9"/>
      <c r="H122" s="80">
        <v>10.5</v>
      </c>
      <c r="I122" s="9"/>
      <c r="J122" s="9">
        <f>K122+L122+M122</f>
        <v>0</v>
      </c>
      <c r="K122" s="9"/>
      <c r="L122" s="80"/>
      <c r="M122" s="9"/>
      <c r="N122" s="9">
        <f>O122+P122+Q122</f>
        <v>0</v>
      </c>
      <c r="O122" s="9"/>
      <c r="P122" s="80"/>
      <c r="Q122" s="9"/>
    </row>
    <row r="123" spans="1:17" ht="30" customHeight="1">
      <c r="A123" s="73" t="s">
        <v>173</v>
      </c>
      <c r="B123" s="13" t="s">
        <v>118</v>
      </c>
      <c r="C123" s="13" t="s">
        <v>134</v>
      </c>
      <c r="D123" s="74" t="s">
        <v>721</v>
      </c>
      <c r="E123" s="13" t="s">
        <v>174</v>
      </c>
      <c r="F123" s="9">
        <f>G123+H123+I123</f>
        <v>2</v>
      </c>
      <c r="G123" s="9"/>
      <c r="H123" s="80">
        <v>2</v>
      </c>
      <c r="I123" s="9"/>
      <c r="J123" s="9">
        <f>K123+L123+M123</f>
        <v>0</v>
      </c>
      <c r="K123" s="9"/>
      <c r="L123" s="80"/>
      <c r="M123" s="9"/>
      <c r="N123" s="9">
        <f>O123+P123+Q123</f>
        <v>0</v>
      </c>
      <c r="O123" s="9"/>
      <c r="P123" s="80"/>
      <c r="Q123" s="9"/>
    </row>
    <row r="124" spans="1:17" ht="59.25" customHeight="1">
      <c r="A124" s="73" t="s">
        <v>437</v>
      </c>
      <c r="B124" s="13" t="s">
        <v>118</v>
      </c>
      <c r="C124" s="13" t="s">
        <v>134</v>
      </c>
      <c r="D124" s="74" t="s">
        <v>722</v>
      </c>
      <c r="E124" s="13"/>
      <c r="F124" s="9">
        <f aca="true" t="shared" si="51" ref="F124:Q124">F125</f>
        <v>110</v>
      </c>
      <c r="G124" s="9">
        <f t="shared" si="51"/>
        <v>0</v>
      </c>
      <c r="H124" s="9">
        <f t="shared" si="51"/>
        <v>110</v>
      </c>
      <c r="I124" s="9">
        <f t="shared" si="51"/>
        <v>0</v>
      </c>
      <c r="J124" s="9">
        <f t="shared" si="51"/>
        <v>0</v>
      </c>
      <c r="K124" s="9">
        <f t="shared" si="51"/>
        <v>0</v>
      </c>
      <c r="L124" s="9">
        <f t="shared" si="51"/>
        <v>0</v>
      </c>
      <c r="M124" s="9">
        <f t="shared" si="51"/>
        <v>0</v>
      </c>
      <c r="N124" s="9">
        <f t="shared" si="51"/>
        <v>0</v>
      </c>
      <c r="O124" s="9">
        <f t="shared" si="51"/>
        <v>0</v>
      </c>
      <c r="P124" s="9">
        <f t="shared" si="51"/>
        <v>0</v>
      </c>
      <c r="Q124" s="9">
        <f t="shared" si="51"/>
        <v>0</v>
      </c>
    </row>
    <row r="125" spans="1:17" ht="39.75" customHeight="1">
      <c r="A125" s="73" t="s">
        <v>171</v>
      </c>
      <c r="B125" s="13" t="s">
        <v>118</v>
      </c>
      <c r="C125" s="13" t="s">
        <v>134</v>
      </c>
      <c r="D125" s="74" t="s">
        <v>722</v>
      </c>
      <c r="E125" s="13" t="s">
        <v>172</v>
      </c>
      <c r="F125" s="9">
        <f>G125+H125+I125</f>
        <v>110</v>
      </c>
      <c r="G125" s="9"/>
      <c r="H125" s="80">
        <v>110</v>
      </c>
      <c r="I125" s="9"/>
      <c r="J125" s="9">
        <f>K125+L125+M125</f>
        <v>0</v>
      </c>
      <c r="K125" s="9"/>
      <c r="L125" s="80"/>
      <c r="M125" s="9"/>
      <c r="N125" s="9">
        <f>O125+P125+Q125</f>
        <v>0</v>
      </c>
      <c r="O125" s="9"/>
      <c r="P125" s="80"/>
      <c r="Q125" s="9"/>
    </row>
    <row r="126" spans="1:17" ht="20.25" customHeight="1">
      <c r="A126" s="70" t="s">
        <v>120</v>
      </c>
      <c r="B126" s="10" t="s">
        <v>118</v>
      </c>
      <c r="C126" s="10" t="s">
        <v>140</v>
      </c>
      <c r="D126" s="141"/>
      <c r="E126" s="10"/>
      <c r="F126" s="11">
        <f aca="true" t="shared" si="52" ref="F126:Q128">F127</f>
        <v>15860.6</v>
      </c>
      <c r="G126" s="11">
        <f t="shared" si="52"/>
        <v>0</v>
      </c>
      <c r="H126" s="11">
        <f t="shared" si="52"/>
        <v>15860.6</v>
      </c>
      <c r="I126" s="11">
        <f t="shared" si="52"/>
        <v>0</v>
      </c>
      <c r="J126" s="11">
        <f t="shared" si="52"/>
        <v>6305.7</v>
      </c>
      <c r="K126" s="11">
        <f t="shared" si="52"/>
        <v>0</v>
      </c>
      <c r="L126" s="11">
        <f t="shared" si="52"/>
        <v>6305.7</v>
      </c>
      <c r="M126" s="11">
        <f t="shared" si="52"/>
        <v>0</v>
      </c>
      <c r="N126" s="11">
        <f t="shared" si="52"/>
        <v>5991.9</v>
      </c>
      <c r="O126" s="9">
        <f t="shared" si="52"/>
        <v>0</v>
      </c>
      <c r="P126" s="9">
        <f t="shared" si="52"/>
        <v>5991.9</v>
      </c>
      <c r="Q126" s="9">
        <f t="shared" si="52"/>
        <v>0</v>
      </c>
    </row>
    <row r="127" spans="1:17" ht="18.75">
      <c r="A127" s="73" t="s">
        <v>330</v>
      </c>
      <c r="B127" s="13" t="s">
        <v>118</v>
      </c>
      <c r="C127" s="13" t="s">
        <v>140</v>
      </c>
      <c r="D127" s="74" t="s">
        <v>237</v>
      </c>
      <c r="E127" s="13"/>
      <c r="F127" s="9">
        <f t="shared" si="52"/>
        <v>15860.6</v>
      </c>
      <c r="G127" s="9">
        <f t="shared" si="52"/>
        <v>0</v>
      </c>
      <c r="H127" s="9">
        <f t="shared" si="52"/>
        <v>15860.6</v>
      </c>
      <c r="I127" s="9">
        <f t="shared" si="52"/>
        <v>0</v>
      </c>
      <c r="J127" s="9">
        <f t="shared" si="52"/>
        <v>6305.7</v>
      </c>
      <c r="K127" s="9">
        <f t="shared" si="52"/>
        <v>0</v>
      </c>
      <c r="L127" s="9">
        <f t="shared" si="52"/>
        <v>6305.7</v>
      </c>
      <c r="M127" s="9">
        <f t="shared" si="52"/>
        <v>0</v>
      </c>
      <c r="N127" s="9">
        <f t="shared" si="52"/>
        <v>5991.9</v>
      </c>
      <c r="O127" s="9">
        <f t="shared" si="52"/>
        <v>0</v>
      </c>
      <c r="P127" s="9">
        <f t="shared" si="52"/>
        <v>5991.9</v>
      </c>
      <c r="Q127" s="9">
        <f t="shared" si="52"/>
        <v>0</v>
      </c>
    </row>
    <row r="128" spans="1:17" ht="21.75" customHeight="1">
      <c r="A128" s="73" t="s">
        <v>145</v>
      </c>
      <c r="B128" s="13" t="s">
        <v>118</v>
      </c>
      <c r="C128" s="13" t="s">
        <v>140</v>
      </c>
      <c r="D128" s="74" t="s">
        <v>238</v>
      </c>
      <c r="E128" s="13"/>
      <c r="F128" s="9">
        <f t="shared" si="52"/>
        <v>15860.6</v>
      </c>
      <c r="G128" s="9">
        <f t="shared" si="52"/>
        <v>0</v>
      </c>
      <c r="H128" s="9">
        <f t="shared" si="52"/>
        <v>15860.6</v>
      </c>
      <c r="I128" s="9">
        <f t="shared" si="52"/>
        <v>0</v>
      </c>
      <c r="J128" s="9">
        <f t="shared" si="52"/>
        <v>6305.7</v>
      </c>
      <c r="K128" s="9">
        <f t="shared" si="52"/>
        <v>0</v>
      </c>
      <c r="L128" s="9">
        <f t="shared" si="52"/>
        <v>6305.7</v>
      </c>
      <c r="M128" s="9">
        <f t="shared" si="52"/>
        <v>0</v>
      </c>
      <c r="N128" s="9">
        <f t="shared" si="52"/>
        <v>5991.9</v>
      </c>
      <c r="O128" s="9">
        <f t="shared" si="52"/>
        <v>0</v>
      </c>
      <c r="P128" s="9">
        <f t="shared" si="52"/>
        <v>5991.9</v>
      </c>
      <c r="Q128" s="9">
        <f t="shared" si="52"/>
        <v>0</v>
      </c>
    </row>
    <row r="129" spans="1:17" ht="18.75">
      <c r="A129" s="73" t="s">
        <v>179</v>
      </c>
      <c r="B129" s="13" t="s">
        <v>118</v>
      </c>
      <c r="C129" s="13" t="s">
        <v>140</v>
      </c>
      <c r="D129" s="74" t="s">
        <v>238</v>
      </c>
      <c r="E129" s="13" t="s">
        <v>178</v>
      </c>
      <c r="F129" s="9">
        <f>G129+H129+I129</f>
        <v>15860.6</v>
      </c>
      <c r="G129" s="9"/>
      <c r="H129" s="9">
        <v>15860.6</v>
      </c>
      <c r="I129" s="9"/>
      <c r="J129" s="9">
        <f>K129+L129+M129</f>
        <v>6305.7</v>
      </c>
      <c r="K129" s="9"/>
      <c r="L129" s="9">
        <v>6305.7</v>
      </c>
      <c r="M129" s="9"/>
      <c r="N129" s="9">
        <f>O129+P129+Q129</f>
        <v>5991.9</v>
      </c>
      <c r="O129" s="75"/>
      <c r="P129" s="9">
        <f>6000-8.1</f>
        <v>5991.9</v>
      </c>
      <c r="Q129" s="75"/>
    </row>
    <row r="130" spans="1:17" ht="18.75">
      <c r="A130" s="70" t="s">
        <v>141</v>
      </c>
      <c r="B130" s="10" t="s">
        <v>118</v>
      </c>
      <c r="C130" s="10" t="s">
        <v>155</v>
      </c>
      <c r="D130" s="141"/>
      <c r="E130" s="10"/>
      <c r="F130" s="11">
        <f>F131+F136+F144+F155+F159+F162+F165</f>
        <v>24341.600000000002</v>
      </c>
      <c r="G130" s="11">
        <f>G131+G136+G144+G155+G159+G162+G165</f>
        <v>5524.2</v>
      </c>
      <c r="H130" s="11">
        <f>H131+H136+H144+H155+H159+H162+H165</f>
        <v>16617</v>
      </c>
      <c r="I130" s="11">
        <f>I131+I136+I144+I155+I162+I165</f>
        <v>2200.3999999999996</v>
      </c>
      <c r="J130" s="11">
        <f aca="true" t="shared" si="53" ref="J130:Q130">J131+J136+J144+J155+J159+J162+J165</f>
        <v>24192.5</v>
      </c>
      <c r="K130" s="11">
        <f t="shared" si="53"/>
        <v>5088.6</v>
      </c>
      <c r="L130" s="11">
        <f t="shared" si="53"/>
        <v>16903.5</v>
      </c>
      <c r="M130" s="11">
        <f t="shared" si="53"/>
        <v>2200.3999999999996</v>
      </c>
      <c r="N130" s="11">
        <f t="shared" si="53"/>
        <v>24254</v>
      </c>
      <c r="O130" s="11">
        <f t="shared" si="53"/>
        <v>5088.6</v>
      </c>
      <c r="P130" s="11">
        <f t="shared" si="53"/>
        <v>16965</v>
      </c>
      <c r="Q130" s="11">
        <f t="shared" si="53"/>
        <v>2200.3999999999996</v>
      </c>
    </row>
    <row r="131" spans="1:17" ht="62.25" customHeight="1">
      <c r="A131" s="73" t="s">
        <v>515</v>
      </c>
      <c r="B131" s="13" t="s">
        <v>118</v>
      </c>
      <c r="C131" s="13" t="s">
        <v>155</v>
      </c>
      <c r="D131" s="74" t="s">
        <v>239</v>
      </c>
      <c r="E131" s="13"/>
      <c r="F131" s="9">
        <f aca="true" t="shared" si="54" ref="F131:Q134">F132</f>
        <v>2.5</v>
      </c>
      <c r="G131" s="9">
        <f t="shared" si="54"/>
        <v>0</v>
      </c>
      <c r="H131" s="9">
        <f t="shared" si="54"/>
        <v>2.5</v>
      </c>
      <c r="I131" s="9">
        <f t="shared" si="54"/>
        <v>0</v>
      </c>
      <c r="J131" s="9">
        <f t="shared" si="54"/>
        <v>2.5</v>
      </c>
      <c r="K131" s="9">
        <f t="shared" si="54"/>
        <v>0</v>
      </c>
      <c r="L131" s="9">
        <f t="shared" si="54"/>
        <v>2.5</v>
      </c>
      <c r="M131" s="9">
        <f t="shared" si="54"/>
        <v>0</v>
      </c>
      <c r="N131" s="9">
        <f t="shared" si="54"/>
        <v>2.5</v>
      </c>
      <c r="O131" s="9">
        <f t="shared" si="54"/>
        <v>0</v>
      </c>
      <c r="P131" s="9">
        <f t="shared" si="54"/>
        <v>2.5</v>
      </c>
      <c r="Q131" s="9">
        <f t="shared" si="54"/>
        <v>0</v>
      </c>
    </row>
    <row r="132" spans="1:17" ht="43.5" customHeight="1">
      <c r="A132" s="73" t="s">
        <v>400</v>
      </c>
      <c r="B132" s="13" t="s">
        <v>118</v>
      </c>
      <c r="C132" s="13" t="s">
        <v>155</v>
      </c>
      <c r="D132" s="74" t="s">
        <v>63</v>
      </c>
      <c r="E132" s="13"/>
      <c r="F132" s="9">
        <f t="shared" si="54"/>
        <v>2.5</v>
      </c>
      <c r="G132" s="9">
        <f t="shared" si="54"/>
        <v>0</v>
      </c>
      <c r="H132" s="9">
        <f t="shared" si="54"/>
        <v>2.5</v>
      </c>
      <c r="I132" s="9">
        <f t="shared" si="54"/>
        <v>0</v>
      </c>
      <c r="J132" s="9">
        <f t="shared" si="54"/>
        <v>2.5</v>
      </c>
      <c r="K132" s="9">
        <f t="shared" si="54"/>
        <v>0</v>
      </c>
      <c r="L132" s="9">
        <f t="shared" si="54"/>
        <v>2.5</v>
      </c>
      <c r="M132" s="9">
        <f t="shared" si="54"/>
        <v>0</v>
      </c>
      <c r="N132" s="9">
        <f t="shared" si="54"/>
        <v>2.5</v>
      </c>
      <c r="O132" s="9">
        <f t="shared" si="54"/>
        <v>0</v>
      </c>
      <c r="P132" s="9">
        <f t="shared" si="54"/>
        <v>2.5</v>
      </c>
      <c r="Q132" s="9">
        <f t="shared" si="54"/>
        <v>0</v>
      </c>
    </row>
    <row r="133" spans="1:17" ht="81.75" customHeight="1">
      <c r="A133" s="73" t="s">
        <v>64</v>
      </c>
      <c r="B133" s="13" t="s">
        <v>118</v>
      </c>
      <c r="C133" s="13" t="s">
        <v>155</v>
      </c>
      <c r="D133" s="74" t="s">
        <v>523</v>
      </c>
      <c r="E133" s="13"/>
      <c r="F133" s="9">
        <f t="shared" si="54"/>
        <v>2.5</v>
      </c>
      <c r="G133" s="9">
        <f t="shared" si="54"/>
        <v>0</v>
      </c>
      <c r="H133" s="9">
        <f t="shared" si="54"/>
        <v>2.5</v>
      </c>
      <c r="I133" s="9">
        <f t="shared" si="54"/>
        <v>0</v>
      </c>
      <c r="J133" s="9">
        <f t="shared" si="54"/>
        <v>2.5</v>
      </c>
      <c r="K133" s="9">
        <f t="shared" si="54"/>
        <v>0</v>
      </c>
      <c r="L133" s="9">
        <f t="shared" si="54"/>
        <v>2.5</v>
      </c>
      <c r="M133" s="9">
        <f t="shared" si="54"/>
        <v>0</v>
      </c>
      <c r="N133" s="9">
        <f t="shared" si="54"/>
        <v>2.5</v>
      </c>
      <c r="O133" s="9">
        <f t="shared" si="54"/>
        <v>0</v>
      </c>
      <c r="P133" s="9">
        <f t="shared" si="54"/>
        <v>2.5</v>
      </c>
      <c r="Q133" s="9">
        <f t="shared" si="54"/>
        <v>0</v>
      </c>
    </row>
    <row r="134" spans="1:17" ht="25.5" customHeight="1">
      <c r="A134" s="73" t="s">
        <v>208</v>
      </c>
      <c r="B134" s="13" t="s">
        <v>118</v>
      </c>
      <c r="C134" s="13" t="s">
        <v>155</v>
      </c>
      <c r="D134" s="74" t="s">
        <v>524</v>
      </c>
      <c r="E134" s="13"/>
      <c r="F134" s="9">
        <f t="shared" si="54"/>
        <v>2.5</v>
      </c>
      <c r="G134" s="9">
        <f t="shared" si="54"/>
        <v>0</v>
      </c>
      <c r="H134" s="9">
        <f t="shared" si="54"/>
        <v>2.5</v>
      </c>
      <c r="I134" s="9">
        <f t="shared" si="54"/>
        <v>0</v>
      </c>
      <c r="J134" s="9">
        <f t="shared" si="54"/>
        <v>2.5</v>
      </c>
      <c r="K134" s="9">
        <f t="shared" si="54"/>
        <v>0</v>
      </c>
      <c r="L134" s="9">
        <f t="shared" si="54"/>
        <v>2.5</v>
      </c>
      <c r="M134" s="9">
        <f t="shared" si="54"/>
        <v>0</v>
      </c>
      <c r="N134" s="9">
        <f t="shared" si="54"/>
        <v>2.5</v>
      </c>
      <c r="O134" s="9">
        <f t="shared" si="54"/>
        <v>0</v>
      </c>
      <c r="P134" s="9">
        <f t="shared" si="54"/>
        <v>2.5</v>
      </c>
      <c r="Q134" s="9">
        <f t="shared" si="54"/>
        <v>0</v>
      </c>
    </row>
    <row r="135" spans="1:17" ht="40.5" customHeight="1">
      <c r="A135" s="73" t="s">
        <v>92</v>
      </c>
      <c r="B135" s="13" t="s">
        <v>118</v>
      </c>
      <c r="C135" s="13" t="s">
        <v>155</v>
      </c>
      <c r="D135" s="74" t="s">
        <v>524</v>
      </c>
      <c r="E135" s="13" t="s">
        <v>175</v>
      </c>
      <c r="F135" s="9">
        <f>G135+H135+I135</f>
        <v>2.5</v>
      </c>
      <c r="G135" s="9"/>
      <c r="H135" s="9">
        <v>2.5</v>
      </c>
      <c r="I135" s="9"/>
      <c r="J135" s="9">
        <f>K135+L135+M135</f>
        <v>2.5</v>
      </c>
      <c r="K135" s="9"/>
      <c r="L135" s="9">
        <v>2.5</v>
      </c>
      <c r="M135" s="9"/>
      <c r="N135" s="9">
        <f>O135+P135+Q135</f>
        <v>2.5</v>
      </c>
      <c r="O135" s="75"/>
      <c r="P135" s="75">
        <v>2.5</v>
      </c>
      <c r="Q135" s="75"/>
    </row>
    <row r="136" spans="1:17" ht="41.25" customHeight="1">
      <c r="A136" s="73" t="s">
        <v>482</v>
      </c>
      <c r="B136" s="13" t="s">
        <v>118</v>
      </c>
      <c r="C136" s="13" t="s">
        <v>155</v>
      </c>
      <c r="D136" s="74" t="s">
        <v>240</v>
      </c>
      <c r="E136" s="74"/>
      <c r="F136" s="9">
        <f>F137</f>
        <v>90</v>
      </c>
      <c r="G136" s="9">
        <f aca="true" t="shared" si="55" ref="G136:Q136">G137</f>
        <v>0</v>
      </c>
      <c r="H136" s="9">
        <f t="shared" si="55"/>
        <v>90</v>
      </c>
      <c r="I136" s="9">
        <f t="shared" si="55"/>
        <v>0</v>
      </c>
      <c r="J136" s="9">
        <f t="shared" si="55"/>
        <v>90</v>
      </c>
      <c r="K136" s="9">
        <f t="shared" si="55"/>
        <v>0</v>
      </c>
      <c r="L136" s="9">
        <f t="shared" si="55"/>
        <v>90</v>
      </c>
      <c r="M136" s="9">
        <f t="shared" si="55"/>
        <v>0</v>
      </c>
      <c r="N136" s="9">
        <f t="shared" si="55"/>
        <v>90</v>
      </c>
      <c r="O136" s="9">
        <f t="shared" si="55"/>
        <v>0</v>
      </c>
      <c r="P136" s="9">
        <f t="shared" si="55"/>
        <v>90</v>
      </c>
      <c r="Q136" s="9">
        <f t="shared" si="55"/>
        <v>0</v>
      </c>
    </row>
    <row r="137" spans="1:17" ht="54.75" customHeight="1">
      <c r="A137" s="73" t="s">
        <v>483</v>
      </c>
      <c r="B137" s="13" t="s">
        <v>118</v>
      </c>
      <c r="C137" s="13" t="s">
        <v>155</v>
      </c>
      <c r="D137" s="74" t="s">
        <v>303</v>
      </c>
      <c r="E137" s="74"/>
      <c r="F137" s="9">
        <f aca="true" t="shared" si="56" ref="F137:Q137">F138+F141</f>
        <v>90</v>
      </c>
      <c r="G137" s="9">
        <f t="shared" si="56"/>
        <v>0</v>
      </c>
      <c r="H137" s="9">
        <f t="shared" si="56"/>
        <v>90</v>
      </c>
      <c r="I137" s="9">
        <f t="shared" si="56"/>
        <v>0</v>
      </c>
      <c r="J137" s="9">
        <f t="shared" si="56"/>
        <v>90</v>
      </c>
      <c r="K137" s="9">
        <f t="shared" si="56"/>
        <v>0</v>
      </c>
      <c r="L137" s="9">
        <f t="shared" si="56"/>
        <v>90</v>
      </c>
      <c r="M137" s="9">
        <f t="shared" si="56"/>
        <v>0</v>
      </c>
      <c r="N137" s="9">
        <f t="shared" si="56"/>
        <v>90</v>
      </c>
      <c r="O137" s="9">
        <f t="shared" si="56"/>
        <v>0</v>
      </c>
      <c r="P137" s="9">
        <f t="shared" si="56"/>
        <v>90</v>
      </c>
      <c r="Q137" s="9">
        <f t="shared" si="56"/>
        <v>0</v>
      </c>
    </row>
    <row r="138" spans="1:17" ht="49.5" customHeight="1">
      <c r="A138" s="73" t="s">
        <v>32</v>
      </c>
      <c r="B138" s="13" t="s">
        <v>118</v>
      </c>
      <c r="C138" s="13" t="s">
        <v>155</v>
      </c>
      <c r="D138" s="74" t="s">
        <v>306</v>
      </c>
      <c r="E138" s="74"/>
      <c r="F138" s="9">
        <f aca="true" t="shared" si="57" ref="F138:Q139">F139</f>
        <v>10</v>
      </c>
      <c r="G138" s="9">
        <f t="shared" si="57"/>
        <v>0</v>
      </c>
      <c r="H138" s="9">
        <f t="shared" si="57"/>
        <v>10</v>
      </c>
      <c r="I138" s="9">
        <f t="shared" si="57"/>
        <v>0</v>
      </c>
      <c r="J138" s="9">
        <f t="shared" si="57"/>
        <v>10</v>
      </c>
      <c r="K138" s="9">
        <f t="shared" si="57"/>
        <v>0</v>
      </c>
      <c r="L138" s="9">
        <f t="shared" si="57"/>
        <v>10</v>
      </c>
      <c r="M138" s="9">
        <f t="shared" si="57"/>
        <v>0</v>
      </c>
      <c r="N138" s="9">
        <f t="shared" si="57"/>
        <v>10</v>
      </c>
      <c r="O138" s="9">
        <f t="shared" si="57"/>
        <v>0</v>
      </c>
      <c r="P138" s="9">
        <f t="shared" si="57"/>
        <v>10</v>
      </c>
      <c r="Q138" s="9">
        <f t="shared" si="57"/>
        <v>0</v>
      </c>
    </row>
    <row r="139" spans="1:17" ht="64.5" customHeight="1">
      <c r="A139" s="73" t="s">
        <v>205</v>
      </c>
      <c r="B139" s="13" t="s">
        <v>118</v>
      </c>
      <c r="C139" s="13" t="s">
        <v>155</v>
      </c>
      <c r="D139" s="74" t="s">
        <v>307</v>
      </c>
      <c r="E139" s="74"/>
      <c r="F139" s="9">
        <f t="shared" si="57"/>
        <v>10</v>
      </c>
      <c r="G139" s="9">
        <f t="shared" si="57"/>
        <v>0</v>
      </c>
      <c r="H139" s="9">
        <f t="shared" si="57"/>
        <v>10</v>
      </c>
      <c r="I139" s="9">
        <f t="shared" si="57"/>
        <v>0</v>
      </c>
      <c r="J139" s="9">
        <f t="shared" si="57"/>
        <v>10</v>
      </c>
      <c r="K139" s="9">
        <f t="shared" si="57"/>
        <v>0</v>
      </c>
      <c r="L139" s="9">
        <f t="shared" si="57"/>
        <v>10</v>
      </c>
      <c r="M139" s="9">
        <f t="shared" si="57"/>
        <v>0</v>
      </c>
      <c r="N139" s="9">
        <f t="shared" si="57"/>
        <v>10</v>
      </c>
      <c r="O139" s="9">
        <f t="shared" si="57"/>
        <v>0</v>
      </c>
      <c r="P139" s="9">
        <f t="shared" si="57"/>
        <v>10</v>
      </c>
      <c r="Q139" s="9">
        <f t="shared" si="57"/>
        <v>0</v>
      </c>
    </row>
    <row r="140" spans="1:17" ht="50.25" customHeight="1">
      <c r="A140" s="73" t="s">
        <v>92</v>
      </c>
      <c r="B140" s="13" t="s">
        <v>118</v>
      </c>
      <c r="C140" s="13" t="s">
        <v>155</v>
      </c>
      <c r="D140" s="74" t="s">
        <v>307</v>
      </c>
      <c r="E140" s="74">
        <v>240</v>
      </c>
      <c r="F140" s="9">
        <f>G140+H140+I140</f>
        <v>10</v>
      </c>
      <c r="G140" s="9"/>
      <c r="H140" s="9">
        <v>10</v>
      </c>
      <c r="I140" s="9"/>
      <c r="J140" s="9">
        <f>K140+L140+M140</f>
        <v>10</v>
      </c>
      <c r="K140" s="9"/>
      <c r="L140" s="9">
        <v>10</v>
      </c>
      <c r="M140" s="9"/>
      <c r="N140" s="9">
        <f>O140+P140+Q140</f>
        <v>10</v>
      </c>
      <c r="O140" s="75"/>
      <c r="P140" s="75">
        <v>10</v>
      </c>
      <c r="Q140" s="75"/>
    </row>
    <row r="141" spans="1:17" ht="41.25" customHeight="1">
      <c r="A141" s="73" t="s">
        <v>294</v>
      </c>
      <c r="B141" s="13" t="s">
        <v>118</v>
      </c>
      <c r="C141" s="13" t="s">
        <v>155</v>
      </c>
      <c r="D141" s="74" t="s">
        <v>309</v>
      </c>
      <c r="E141" s="74"/>
      <c r="F141" s="9">
        <f aca="true" t="shared" si="58" ref="F141:Q142">F142</f>
        <v>80</v>
      </c>
      <c r="G141" s="9">
        <f t="shared" si="58"/>
        <v>0</v>
      </c>
      <c r="H141" s="9">
        <f t="shared" si="58"/>
        <v>80</v>
      </c>
      <c r="I141" s="9">
        <f t="shared" si="58"/>
        <v>0</v>
      </c>
      <c r="J141" s="9">
        <f t="shared" si="58"/>
        <v>80</v>
      </c>
      <c r="K141" s="9">
        <f t="shared" si="58"/>
        <v>0</v>
      </c>
      <c r="L141" s="9">
        <f t="shared" si="58"/>
        <v>80</v>
      </c>
      <c r="M141" s="9">
        <f t="shared" si="58"/>
        <v>0</v>
      </c>
      <c r="N141" s="9">
        <f t="shared" si="58"/>
        <v>80</v>
      </c>
      <c r="O141" s="9">
        <f t="shared" si="58"/>
        <v>0</v>
      </c>
      <c r="P141" s="9">
        <f t="shared" si="58"/>
        <v>80</v>
      </c>
      <c r="Q141" s="9">
        <f t="shared" si="58"/>
        <v>0</v>
      </c>
    </row>
    <row r="142" spans="1:17" ht="45" customHeight="1">
      <c r="A142" s="73" t="s">
        <v>295</v>
      </c>
      <c r="B142" s="13" t="s">
        <v>118</v>
      </c>
      <c r="C142" s="13" t="s">
        <v>155</v>
      </c>
      <c r="D142" s="74" t="s">
        <v>308</v>
      </c>
      <c r="E142" s="74"/>
      <c r="F142" s="9">
        <f t="shared" si="58"/>
        <v>80</v>
      </c>
      <c r="G142" s="9">
        <f t="shared" si="58"/>
        <v>0</v>
      </c>
      <c r="H142" s="9">
        <f t="shared" si="58"/>
        <v>80</v>
      </c>
      <c r="I142" s="9">
        <f t="shared" si="58"/>
        <v>0</v>
      </c>
      <c r="J142" s="9">
        <f t="shared" si="58"/>
        <v>80</v>
      </c>
      <c r="K142" s="9">
        <f t="shared" si="58"/>
        <v>0</v>
      </c>
      <c r="L142" s="9">
        <f t="shared" si="58"/>
        <v>80</v>
      </c>
      <c r="M142" s="9">
        <f t="shared" si="58"/>
        <v>0</v>
      </c>
      <c r="N142" s="9">
        <f t="shared" si="58"/>
        <v>80</v>
      </c>
      <c r="O142" s="9">
        <f t="shared" si="58"/>
        <v>0</v>
      </c>
      <c r="P142" s="9">
        <f t="shared" si="58"/>
        <v>80</v>
      </c>
      <c r="Q142" s="9">
        <f t="shared" si="58"/>
        <v>0</v>
      </c>
    </row>
    <row r="143" spans="1:17" ht="37.5">
      <c r="A143" s="73" t="s">
        <v>92</v>
      </c>
      <c r="B143" s="13" t="s">
        <v>118</v>
      </c>
      <c r="C143" s="13" t="s">
        <v>155</v>
      </c>
      <c r="D143" s="74" t="s">
        <v>308</v>
      </c>
      <c r="E143" s="74">
        <v>240</v>
      </c>
      <c r="F143" s="9">
        <f>G143+H143+I143</f>
        <v>80</v>
      </c>
      <c r="G143" s="9"/>
      <c r="H143" s="9">
        <v>80</v>
      </c>
      <c r="I143" s="9"/>
      <c r="J143" s="9">
        <f>K143+L143+M143</f>
        <v>80</v>
      </c>
      <c r="K143" s="9"/>
      <c r="L143" s="9">
        <v>80</v>
      </c>
      <c r="M143" s="9"/>
      <c r="N143" s="9">
        <f>O143+P143+Q143</f>
        <v>80</v>
      </c>
      <c r="O143" s="75"/>
      <c r="P143" s="75">
        <v>80</v>
      </c>
      <c r="Q143" s="75"/>
    </row>
    <row r="144" spans="1:17" ht="53.25" customHeight="1">
      <c r="A144" s="73" t="s">
        <v>464</v>
      </c>
      <c r="B144" s="13" t="s">
        <v>118</v>
      </c>
      <c r="C144" s="13" t="s">
        <v>155</v>
      </c>
      <c r="D144" s="74" t="s">
        <v>269</v>
      </c>
      <c r="E144" s="74"/>
      <c r="F144" s="9">
        <f aca="true" t="shared" si="59" ref="F144:Q144">F145</f>
        <v>18337.5</v>
      </c>
      <c r="G144" s="9">
        <f t="shared" si="59"/>
        <v>0</v>
      </c>
      <c r="H144" s="9">
        <f t="shared" si="59"/>
        <v>16137.1</v>
      </c>
      <c r="I144" s="9">
        <f t="shared" si="59"/>
        <v>2200.3999999999996</v>
      </c>
      <c r="J144" s="9">
        <f t="shared" si="59"/>
        <v>18764.899999999998</v>
      </c>
      <c r="K144" s="9">
        <f t="shared" si="59"/>
        <v>0</v>
      </c>
      <c r="L144" s="9">
        <f t="shared" si="59"/>
        <v>16564.5</v>
      </c>
      <c r="M144" s="9">
        <f t="shared" si="59"/>
        <v>2200.3999999999996</v>
      </c>
      <c r="N144" s="9">
        <f t="shared" si="59"/>
        <v>18826.399999999998</v>
      </c>
      <c r="O144" s="9">
        <f t="shared" si="59"/>
        <v>0</v>
      </c>
      <c r="P144" s="9">
        <f t="shared" si="59"/>
        <v>16626</v>
      </c>
      <c r="Q144" s="9">
        <f t="shared" si="59"/>
        <v>2200.3999999999996</v>
      </c>
    </row>
    <row r="145" spans="1:17" ht="50.25" customHeight="1">
      <c r="A145" s="73" t="s">
        <v>549</v>
      </c>
      <c r="B145" s="13" t="s">
        <v>118</v>
      </c>
      <c r="C145" s="13" t="s">
        <v>155</v>
      </c>
      <c r="D145" s="74" t="s">
        <v>270</v>
      </c>
      <c r="E145" s="74"/>
      <c r="F145" s="9">
        <f aca="true" t="shared" si="60" ref="F145:Q145">F146+F150+F153</f>
        <v>18337.5</v>
      </c>
      <c r="G145" s="9">
        <f t="shared" si="60"/>
        <v>0</v>
      </c>
      <c r="H145" s="9">
        <f t="shared" si="60"/>
        <v>16137.1</v>
      </c>
      <c r="I145" s="9">
        <f t="shared" si="60"/>
        <v>2200.3999999999996</v>
      </c>
      <c r="J145" s="9">
        <f t="shared" si="60"/>
        <v>18764.899999999998</v>
      </c>
      <c r="K145" s="9">
        <f t="shared" si="60"/>
        <v>0</v>
      </c>
      <c r="L145" s="9">
        <f t="shared" si="60"/>
        <v>16564.5</v>
      </c>
      <c r="M145" s="9">
        <f t="shared" si="60"/>
        <v>2200.3999999999996</v>
      </c>
      <c r="N145" s="9">
        <f t="shared" si="60"/>
        <v>18826.399999999998</v>
      </c>
      <c r="O145" s="9">
        <f t="shared" si="60"/>
        <v>0</v>
      </c>
      <c r="P145" s="9">
        <f t="shared" si="60"/>
        <v>16626</v>
      </c>
      <c r="Q145" s="9">
        <f t="shared" si="60"/>
        <v>2200.3999999999996</v>
      </c>
    </row>
    <row r="146" spans="1:17" ht="19.5" customHeight="1">
      <c r="A146" s="81" t="s">
        <v>337</v>
      </c>
      <c r="B146" s="13" t="s">
        <v>118</v>
      </c>
      <c r="C146" s="13" t="s">
        <v>155</v>
      </c>
      <c r="D146" s="74" t="s">
        <v>474</v>
      </c>
      <c r="E146" s="74"/>
      <c r="F146" s="9">
        <f aca="true" t="shared" si="61" ref="F146:Q146">F147+F148+F149</f>
        <v>13505</v>
      </c>
      <c r="G146" s="9">
        <f t="shared" si="61"/>
        <v>0</v>
      </c>
      <c r="H146" s="9">
        <f t="shared" si="61"/>
        <v>13505</v>
      </c>
      <c r="I146" s="9">
        <f t="shared" si="61"/>
        <v>0</v>
      </c>
      <c r="J146" s="9">
        <f t="shared" si="61"/>
        <v>13932.4</v>
      </c>
      <c r="K146" s="9">
        <f t="shared" si="61"/>
        <v>0</v>
      </c>
      <c r="L146" s="9">
        <f t="shared" si="61"/>
        <v>13932.4</v>
      </c>
      <c r="M146" s="9">
        <f t="shared" si="61"/>
        <v>0</v>
      </c>
      <c r="N146" s="9">
        <f t="shared" si="61"/>
        <v>13993.9</v>
      </c>
      <c r="O146" s="9">
        <f t="shared" si="61"/>
        <v>0</v>
      </c>
      <c r="P146" s="9">
        <f t="shared" si="61"/>
        <v>13993.9</v>
      </c>
      <c r="Q146" s="9">
        <f t="shared" si="61"/>
        <v>0</v>
      </c>
    </row>
    <row r="147" spans="1:17" ht="18.75" customHeight="1">
      <c r="A147" s="73" t="s">
        <v>618</v>
      </c>
      <c r="B147" s="13" t="s">
        <v>118</v>
      </c>
      <c r="C147" s="13" t="s">
        <v>155</v>
      </c>
      <c r="D147" s="74" t="s">
        <v>474</v>
      </c>
      <c r="E147" s="74">
        <v>110</v>
      </c>
      <c r="F147" s="9">
        <f>G147+H147+I147</f>
        <v>12653</v>
      </c>
      <c r="G147" s="9"/>
      <c r="H147" s="9">
        <v>12653</v>
      </c>
      <c r="I147" s="9"/>
      <c r="J147" s="9">
        <f>K147+L147+M147</f>
        <v>12580.4</v>
      </c>
      <c r="K147" s="9"/>
      <c r="L147" s="9">
        <v>12580.4</v>
      </c>
      <c r="M147" s="9"/>
      <c r="N147" s="9">
        <f>O147+P147+Q147</f>
        <v>12641.9</v>
      </c>
      <c r="O147" s="16"/>
      <c r="P147" s="9">
        <v>12641.9</v>
      </c>
      <c r="Q147" s="16"/>
    </row>
    <row r="148" spans="1:17" ht="51.75" customHeight="1">
      <c r="A148" s="73" t="s">
        <v>92</v>
      </c>
      <c r="B148" s="13" t="s">
        <v>118</v>
      </c>
      <c r="C148" s="13" t="s">
        <v>155</v>
      </c>
      <c r="D148" s="74" t="s">
        <v>474</v>
      </c>
      <c r="E148" s="74">
        <v>240</v>
      </c>
      <c r="F148" s="9">
        <f>G148+H148+I148</f>
        <v>851.9</v>
      </c>
      <c r="G148" s="9"/>
      <c r="H148" s="82">
        <v>851.9</v>
      </c>
      <c r="I148" s="9"/>
      <c r="J148" s="9">
        <f>K148+L148+M148</f>
        <v>1351.9</v>
      </c>
      <c r="K148" s="9"/>
      <c r="L148" s="82">
        <v>1351.9</v>
      </c>
      <c r="M148" s="9"/>
      <c r="N148" s="9">
        <f>O148+P148+Q148</f>
        <v>1351.9</v>
      </c>
      <c r="O148" s="16"/>
      <c r="P148" s="83">
        <v>1351.9</v>
      </c>
      <c r="Q148" s="16"/>
    </row>
    <row r="149" spans="1:17" ht="18.75">
      <c r="A149" s="73" t="s">
        <v>173</v>
      </c>
      <c r="B149" s="13" t="s">
        <v>118</v>
      </c>
      <c r="C149" s="13" t="s">
        <v>155</v>
      </c>
      <c r="D149" s="74" t="s">
        <v>474</v>
      </c>
      <c r="E149" s="74">
        <v>850</v>
      </c>
      <c r="F149" s="9">
        <f>G149+H149+I149</f>
        <v>0.1</v>
      </c>
      <c r="G149" s="9"/>
      <c r="H149" s="9">
        <v>0.1</v>
      </c>
      <c r="I149" s="9"/>
      <c r="J149" s="9">
        <f>K149+L149+M149</f>
        <v>0.1</v>
      </c>
      <c r="K149" s="9"/>
      <c r="L149" s="9">
        <v>0.1</v>
      </c>
      <c r="M149" s="9"/>
      <c r="N149" s="9">
        <f>O149+P149+Q149</f>
        <v>0.1</v>
      </c>
      <c r="O149" s="16"/>
      <c r="P149" s="9">
        <v>0.1</v>
      </c>
      <c r="Q149" s="16"/>
    </row>
    <row r="150" spans="1:17" ht="49.5" customHeight="1">
      <c r="A150" s="73" t="s">
        <v>373</v>
      </c>
      <c r="B150" s="13" t="s">
        <v>118</v>
      </c>
      <c r="C150" s="13" t="s">
        <v>155</v>
      </c>
      <c r="D150" s="74" t="s">
        <v>475</v>
      </c>
      <c r="E150" s="74"/>
      <c r="F150" s="9">
        <f aca="true" t="shared" si="62" ref="F150:Q150">F151+F152</f>
        <v>2200.3999999999996</v>
      </c>
      <c r="G150" s="9">
        <f t="shared" si="62"/>
        <v>0</v>
      </c>
      <c r="H150" s="9">
        <f t="shared" si="62"/>
        <v>0</v>
      </c>
      <c r="I150" s="9">
        <f t="shared" si="62"/>
        <v>2200.3999999999996</v>
      </c>
      <c r="J150" s="9">
        <f t="shared" si="62"/>
        <v>2200.3999999999996</v>
      </c>
      <c r="K150" s="9">
        <f t="shared" si="62"/>
        <v>0</v>
      </c>
      <c r="L150" s="9">
        <f t="shared" si="62"/>
        <v>0</v>
      </c>
      <c r="M150" s="9">
        <f t="shared" si="62"/>
        <v>2200.3999999999996</v>
      </c>
      <c r="N150" s="9">
        <f t="shared" si="62"/>
        <v>2200.3999999999996</v>
      </c>
      <c r="O150" s="9">
        <f t="shared" si="62"/>
        <v>0</v>
      </c>
      <c r="P150" s="9">
        <f t="shared" si="62"/>
        <v>0</v>
      </c>
      <c r="Q150" s="9">
        <f t="shared" si="62"/>
        <v>2200.3999999999996</v>
      </c>
    </row>
    <row r="151" spans="1:17" ht="33.75" customHeight="1">
      <c r="A151" s="76" t="s">
        <v>618</v>
      </c>
      <c r="B151" s="13" t="s">
        <v>118</v>
      </c>
      <c r="C151" s="13" t="s">
        <v>155</v>
      </c>
      <c r="D151" s="74" t="s">
        <v>475</v>
      </c>
      <c r="E151" s="74">
        <v>110</v>
      </c>
      <c r="F151" s="9">
        <f>G151+H151+I151</f>
        <v>2115.2</v>
      </c>
      <c r="G151" s="9"/>
      <c r="H151" s="9"/>
      <c r="I151" s="9">
        <v>2115.2</v>
      </c>
      <c r="J151" s="9">
        <f>K151+L151+M151</f>
        <v>2115.2</v>
      </c>
      <c r="K151" s="9"/>
      <c r="L151" s="9"/>
      <c r="M151" s="9">
        <v>2115.2</v>
      </c>
      <c r="N151" s="9">
        <f>O151+P151+Q151</f>
        <v>2115.2</v>
      </c>
      <c r="O151" s="9"/>
      <c r="P151" s="9"/>
      <c r="Q151" s="9">
        <v>2115.2</v>
      </c>
    </row>
    <row r="152" spans="1:17" ht="48.75" customHeight="1">
      <c r="A152" s="73" t="s">
        <v>92</v>
      </c>
      <c r="B152" s="13" t="s">
        <v>118</v>
      </c>
      <c r="C152" s="13" t="s">
        <v>155</v>
      </c>
      <c r="D152" s="74" t="s">
        <v>475</v>
      </c>
      <c r="E152" s="74">
        <v>240</v>
      </c>
      <c r="F152" s="9">
        <f>G152+H152+I152</f>
        <v>85.2</v>
      </c>
      <c r="G152" s="9"/>
      <c r="H152" s="9"/>
      <c r="I152" s="9">
        <v>85.2</v>
      </c>
      <c r="J152" s="9">
        <f>K152+L152+M152</f>
        <v>85.2</v>
      </c>
      <c r="K152" s="9"/>
      <c r="L152" s="9"/>
      <c r="M152" s="9">
        <v>85.2</v>
      </c>
      <c r="N152" s="9">
        <f>O152+P152+Q152</f>
        <v>85.2</v>
      </c>
      <c r="O152" s="9"/>
      <c r="P152" s="9"/>
      <c r="Q152" s="9">
        <v>85.2</v>
      </c>
    </row>
    <row r="153" spans="1:17" ht="66" customHeight="1">
      <c r="A153" s="78" t="s">
        <v>437</v>
      </c>
      <c r="B153" s="13" t="s">
        <v>118</v>
      </c>
      <c r="C153" s="13" t="s">
        <v>155</v>
      </c>
      <c r="D153" s="74" t="s">
        <v>571</v>
      </c>
      <c r="E153" s="74"/>
      <c r="F153" s="9">
        <f aca="true" t="shared" si="63" ref="F153:Q153">F154</f>
        <v>2632.1</v>
      </c>
      <c r="G153" s="9">
        <f t="shared" si="63"/>
        <v>0</v>
      </c>
      <c r="H153" s="9">
        <f t="shared" si="63"/>
        <v>2632.1</v>
      </c>
      <c r="I153" s="9">
        <f t="shared" si="63"/>
        <v>0</v>
      </c>
      <c r="J153" s="9">
        <f t="shared" si="63"/>
        <v>2632.1</v>
      </c>
      <c r="K153" s="9">
        <f t="shared" si="63"/>
        <v>0</v>
      </c>
      <c r="L153" s="9">
        <f t="shared" si="63"/>
        <v>2632.1</v>
      </c>
      <c r="M153" s="9">
        <f t="shared" si="63"/>
        <v>0</v>
      </c>
      <c r="N153" s="9">
        <f t="shared" si="63"/>
        <v>2632.1</v>
      </c>
      <c r="O153" s="9">
        <f t="shared" si="63"/>
        <v>0</v>
      </c>
      <c r="P153" s="9">
        <f t="shared" si="63"/>
        <v>2632.1</v>
      </c>
      <c r="Q153" s="9">
        <f t="shared" si="63"/>
        <v>0</v>
      </c>
    </row>
    <row r="154" spans="1:17" ht="34.5" customHeight="1">
      <c r="A154" s="73" t="s">
        <v>618</v>
      </c>
      <c r="B154" s="13" t="s">
        <v>118</v>
      </c>
      <c r="C154" s="13" t="s">
        <v>155</v>
      </c>
      <c r="D154" s="74" t="s">
        <v>571</v>
      </c>
      <c r="E154" s="74">
        <v>110</v>
      </c>
      <c r="F154" s="9">
        <f>G154+H154+I154</f>
        <v>2632.1</v>
      </c>
      <c r="G154" s="9"/>
      <c r="H154" s="9">
        <v>2632.1</v>
      </c>
      <c r="I154" s="9"/>
      <c r="J154" s="9">
        <f>K154+L154+M154</f>
        <v>2632.1</v>
      </c>
      <c r="K154" s="9"/>
      <c r="L154" s="9">
        <v>2632.1</v>
      </c>
      <c r="M154" s="9"/>
      <c r="N154" s="9">
        <f>O154+P154+Q154</f>
        <v>2632.1</v>
      </c>
      <c r="O154" s="9"/>
      <c r="P154" s="9">
        <v>2632.1</v>
      </c>
      <c r="Q154" s="9"/>
    </row>
    <row r="155" spans="1:17" ht="56.25" customHeight="1">
      <c r="A155" s="84" t="s">
        <v>562</v>
      </c>
      <c r="B155" s="13" t="s">
        <v>118</v>
      </c>
      <c r="C155" s="13" t="s">
        <v>155</v>
      </c>
      <c r="D155" s="74" t="s">
        <v>556</v>
      </c>
      <c r="E155" s="74"/>
      <c r="F155" s="9">
        <f aca="true" t="shared" si="64" ref="F155:Q157">F156</f>
        <v>56</v>
      </c>
      <c r="G155" s="9">
        <f t="shared" si="64"/>
        <v>0</v>
      </c>
      <c r="H155" s="9">
        <f t="shared" si="64"/>
        <v>56</v>
      </c>
      <c r="I155" s="9">
        <f t="shared" si="64"/>
        <v>0</v>
      </c>
      <c r="J155" s="9">
        <f t="shared" si="64"/>
        <v>50</v>
      </c>
      <c r="K155" s="9">
        <f t="shared" si="64"/>
        <v>0</v>
      </c>
      <c r="L155" s="9">
        <f t="shared" si="64"/>
        <v>50</v>
      </c>
      <c r="M155" s="9">
        <f t="shared" si="64"/>
        <v>0</v>
      </c>
      <c r="N155" s="9">
        <f t="shared" si="64"/>
        <v>50</v>
      </c>
      <c r="O155" s="9">
        <f t="shared" si="64"/>
        <v>0</v>
      </c>
      <c r="P155" s="9">
        <f t="shared" si="64"/>
        <v>50</v>
      </c>
      <c r="Q155" s="9">
        <f t="shared" si="64"/>
        <v>0</v>
      </c>
    </row>
    <row r="156" spans="1:17" ht="51" customHeight="1">
      <c r="A156" s="84" t="s">
        <v>563</v>
      </c>
      <c r="B156" s="13" t="s">
        <v>118</v>
      </c>
      <c r="C156" s="13" t="s">
        <v>155</v>
      </c>
      <c r="D156" s="74" t="s">
        <v>557</v>
      </c>
      <c r="E156" s="74"/>
      <c r="F156" s="9">
        <f t="shared" si="64"/>
        <v>56</v>
      </c>
      <c r="G156" s="9">
        <f t="shared" si="64"/>
        <v>0</v>
      </c>
      <c r="H156" s="9">
        <f t="shared" si="64"/>
        <v>56</v>
      </c>
      <c r="I156" s="9">
        <f t="shared" si="64"/>
        <v>0</v>
      </c>
      <c r="J156" s="9">
        <f t="shared" si="64"/>
        <v>50</v>
      </c>
      <c r="K156" s="9">
        <f t="shared" si="64"/>
        <v>0</v>
      </c>
      <c r="L156" s="9">
        <f t="shared" si="64"/>
        <v>50</v>
      </c>
      <c r="M156" s="9">
        <f t="shared" si="64"/>
        <v>0</v>
      </c>
      <c r="N156" s="9">
        <f t="shared" si="64"/>
        <v>50</v>
      </c>
      <c r="O156" s="9">
        <f t="shared" si="64"/>
        <v>0</v>
      </c>
      <c r="P156" s="9">
        <f t="shared" si="64"/>
        <v>50</v>
      </c>
      <c r="Q156" s="9">
        <f t="shared" si="64"/>
        <v>0</v>
      </c>
    </row>
    <row r="157" spans="1:17" ht="34.5" customHeight="1">
      <c r="A157" s="84" t="s">
        <v>610</v>
      </c>
      <c r="B157" s="13" t="s">
        <v>118</v>
      </c>
      <c r="C157" s="13" t="s">
        <v>155</v>
      </c>
      <c r="D157" s="13" t="s">
        <v>609</v>
      </c>
      <c r="E157" s="74"/>
      <c r="F157" s="9">
        <f t="shared" si="64"/>
        <v>56</v>
      </c>
      <c r="G157" s="9">
        <f t="shared" si="64"/>
        <v>0</v>
      </c>
      <c r="H157" s="9">
        <f t="shared" si="64"/>
        <v>56</v>
      </c>
      <c r="I157" s="9">
        <f t="shared" si="64"/>
        <v>0</v>
      </c>
      <c r="J157" s="9">
        <f t="shared" si="64"/>
        <v>50</v>
      </c>
      <c r="K157" s="9">
        <f t="shared" si="64"/>
        <v>0</v>
      </c>
      <c r="L157" s="9">
        <f t="shared" si="64"/>
        <v>50</v>
      </c>
      <c r="M157" s="9">
        <f t="shared" si="64"/>
        <v>0</v>
      </c>
      <c r="N157" s="9">
        <f t="shared" si="64"/>
        <v>50</v>
      </c>
      <c r="O157" s="9">
        <f t="shared" si="64"/>
        <v>0</v>
      </c>
      <c r="P157" s="9">
        <f t="shared" si="64"/>
        <v>50</v>
      </c>
      <c r="Q157" s="9">
        <f t="shared" si="64"/>
        <v>0</v>
      </c>
    </row>
    <row r="158" spans="1:17" ht="42.75" customHeight="1">
      <c r="A158" s="73" t="s">
        <v>92</v>
      </c>
      <c r="B158" s="13" t="s">
        <v>118</v>
      </c>
      <c r="C158" s="13" t="s">
        <v>155</v>
      </c>
      <c r="D158" s="13" t="s">
        <v>609</v>
      </c>
      <c r="E158" s="74">
        <v>240</v>
      </c>
      <c r="F158" s="9">
        <f>G158+H158+I158</f>
        <v>56</v>
      </c>
      <c r="G158" s="9"/>
      <c r="H158" s="9">
        <v>56</v>
      </c>
      <c r="I158" s="9"/>
      <c r="J158" s="9">
        <f>K158+L158+M158</f>
        <v>50</v>
      </c>
      <c r="K158" s="9"/>
      <c r="L158" s="9">
        <v>50</v>
      </c>
      <c r="M158" s="9"/>
      <c r="N158" s="9">
        <f>O158+P158+Q158</f>
        <v>50</v>
      </c>
      <c r="O158" s="9"/>
      <c r="P158" s="9">
        <v>50</v>
      </c>
      <c r="Q158" s="9"/>
    </row>
    <row r="159" spans="1:17" ht="22.5" customHeight="1">
      <c r="A159" s="73" t="s">
        <v>330</v>
      </c>
      <c r="B159" s="13" t="s">
        <v>118</v>
      </c>
      <c r="C159" s="13" t="s">
        <v>155</v>
      </c>
      <c r="D159" s="13" t="s">
        <v>237</v>
      </c>
      <c r="E159" s="74"/>
      <c r="F159" s="9">
        <f>F161</f>
        <v>126.7</v>
      </c>
      <c r="G159" s="9">
        <f>G161</f>
        <v>0</v>
      </c>
      <c r="H159" s="9">
        <f>H161</f>
        <v>126.7</v>
      </c>
      <c r="I159" s="9">
        <f aca="true" t="shared" si="65" ref="I159:Q159">I161</f>
        <v>0</v>
      </c>
      <c r="J159" s="9">
        <f t="shared" si="65"/>
        <v>0</v>
      </c>
      <c r="K159" s="9">
        <f t="shared" si="65"/>
        <v>0</v>
      </c>
      <c r="L159" s="9">
        <f t="shared" si="65"/>
        <v>0</v>
      </c>
      <c r="M159" s="9">
        <f t="shared" si="65"/>
        <v>0</v>
      </c>
      <c r="N159" s="9">
        <f t="shared" si="65"/>
        <v>0</v>
      </c>
      <c r="O159" s="9">
        <f t="shared" si="65"/>
        <v>0</v>
      </c>
      <c r="P159" s="9">
        <f t="shared" si="65"/>
        <v>0</v>
      </c>
      <c r="Q159" s="9">
        <f t="shared" si="65"/>
        <v>0</v>
      </c>
    </row>
    <row r="160" spans="1:17" ht="22.5" customHeight="1">
      <c r="A160" s="73" t="s">
        <v>145</v>
      </c>
      <c r="B160" s="13" t="s">
        <v>118</v>
      </c>
      <c r="C160" s="13" t="s">
        <v>155</v>
      </c>
      <c r="D160" s="13" t="s">
        <v>237</v>
      </c>
      <c r="E160" s="74"/>
      <c r="F160" s="9">
        <f aca="true" t="shared" si="66" ref="F160:Q160">F161</f>
        <v>126.7</v>
      </c>
      <c r="G160" s="9">
        <f t="shared" si="66"/>
        <v>0</v>
      </c>
      <c r="H160" s="9">
        <f t="shared" si="66"/>
        <v>126.7</v>
      </c>
      <c r="I160" s="9">
        <f t="shared" si="66"/>
        <v>0</v>
      </c>
      <c r="J160" s="9">
        <f t="shared" si="66"/>
        <v>0</v>
      </c>
      <c r="K160" s="9">
        <f t="shared" si="66"/>
        <v>0</v>
      </c>
      <c r="L160" s="9">
        <f t="shared" si="66"/>
        <v>0</v>
      </c>
      <c r="M160" s="9">
        <f t="shared" si="66"/>
        <v>0</v>
      </c>
      <c r="N160" s="9">
        <f t="shared" si="66"/>
        <v>0</v>
      </c>
      <c r="O160" s="9">
        <f t="shared" si="66"/>
        <v>0</v>
      </c>
      <c r="P160" s="9">
        <f t="shared" si="66"/>
        <v>0</v>
      </c>
      <c r="Q160" s="9">
        <f t="shared" si="66"/>
        <v>0</v>
      </c>
    </row>
    <row r="161" spans="1:17" ht="30" customHeight="1">
      <c r="A161" s="73" t="s">
        <v>179</v>
      </c>
      <c r="B161" s="13" t="s">
        <v>118</v>
      </c>
      <c r="C161" s="13" t="s">
        <v>155</v>
      </c>
      <c r="D161" s="13" t="s">
        <v>238</v>
      </c>
      <c r="E161" s="74">
        <v>320</v>
      </c>
      <c r="F161" s="9">
        <f>G161+H161+I161</f>
        <v>126.7</v>
      </c>
      <c r="G161" s="9"/>
      <c r="H161" s="9">
        <v>126.7</v>
      </c>
      <c r="I161" s="9"/>
      <c r="J161" s="9">
        <f>K161+L161+M161</f>
        <v>0</v>
      </c>
      <c r="K161" s="9"/>
      <c r="L161" s="9">
        <v>0</v>
      </c>
      <c r="M161" s="9"/>
      <c r="N161" s="9">
        <f>O161+P161+Q161</f>
        <v>0</v>
      </c>
      <c r="O161" s="9"/>
      <c r="P161" s="9">
        <v>0</v>
      </c>
      <c r="Q161" s="9"/>
    </row>
    <row r="162" spans="1:17" ht="24.75" customHeight="1">
      <c r="A162" s="73" t="s">
        <v>160</v>
      </c>
      <c r="B162" s="13" t="s">
        <v>118</v>
      </c>
      <c r="C162" s="13" t="s">
        <v>155</v>
      </c>
      <c r="D162" s="85" t="s">
        <v>231</v>
      </c>
      <c r="E162" s="13"/>
      <c r="F162" s="9">
        <f aca="true" t="shared" si="67" ref="F162:Q163">F163</f>
        <v>5524.2</v>
      </c>
      <c r="G162" s="9">
        <f t="shared" si="67"/>
        <v>5524.2</v>
      </c>
      <c r="H162" s="9">
        <f t="shared" si="67"/>
        <v>0</v>
      </c>
      <c r="I162" s="9">
        <f t="shared" si="67"/>
        <v>0</v>
      </c>
      <c r="J162" s="9">
        <f t="shared" si="67"/>
        <v>5088.6</v>
      </c>
      <c r="K162" s="9">
        <f t="shared" si="67"/>
        <v>5088.6</v>
      </c>
      <c r="L162" s="9">
        <f t="shared" si="67"/>
        <v>0</v>
      </c>
      <c r="M162" s="9">
        <f t="shared" si="67"/>
        <v>0</v>
      </c>
      <c r="N162" s="9">
        <f t="shared" si="67"/>
        <v>5088.6</v>
      </c>
      <c r="O162" s="9">
        <f t="shared" si="67"/>
        <v>5088.6</v>
      </c>
      <c r="P162" s="9">
        <f t="shared" si="67"/>
        <v>0</v>
      </c>
      <c r="Q162" s="9">
        <f t="shared" si="67"/>
        <v>0</v>
      </c>
    </row>
    <row r="163" spans="1:17" ht="120.75" customHeight="1">
      <c r="A163" s="73" t="s">
        <v>96</v>
      </c>
      <c r="B163" s="13" t="s">
        <v>118</v>
      </c>
      <c r="C163" s="13" t="s">
        <v>155</v>
      </c>
      <c r="D163" s="85" t="s">
        <v>241</v>
      </c>
      <c r="E163" s="13"/>
      <c r="F163" s="9">
        <f t="shared" si="67"/>
        <v>5524.2</v>
      </c>
      <c r="G163" s="9">
        <f t="shared" si="67"/>
        <v>5524.2</v>
      </c>
      <c r="H163" s="9">
        <f t="shared" si="67"/>
        <v>0</v>
      </c>
      <c r="I163" s="9">
        <f t="shared" si="67"/>
        <v>0</v>
      </c>
      <c r="J163" s="9">
        <f t="shared" si="67"/>
        <v>5088.6</v>
      </c>
      <c r="K163" s="9">
        <f t="shared" si="67"/>
        <v>5088.6</v>
      </c>
      <c r="L163" s="9">
        <f t="shared" si="67"/>
        <v>0</v>
      </c>
      <c r="M163" s="9">
        <f t="shared" si="67"/>
        <v>0</v>
      </c>
      <c r="N163" s="9">
        <f t="shared" si="67"/>
        <v>5088.6</v>
      </c>
      <c r="O163" s="9">
        <f t="shared" si="67"/>
        <v>5088.6</v>
      </c>
      <c r="P163" s="9">
        <f t="shared" si="67"/>
        <v>0</v>
      </c>
      <c r="Q163" s="9">
        <f t="shared" si="67"/>
        <v>0</v>
      </c>
    </row>
    <row r="164" spans="1:17" ht="18.75">
      <c r="A164" s="73" t="s">
        <v>187</v>
      </c>
      <c r="B164" s="13" t="s">
        <v>118</v>
      </c>
      <c r="C164" s="13" t="s">
        <v>155</v>
      </c>
      <c r="D164" s="85" t="s">
        <v>241</v>
      </c>
      <c r="E164" s="13" t="s">
        <v>186</v>
      </c>
      <c r="F164" s="9">
        <f>G164+H164+I164</f>
        <v>5524.2</v>
      </c>
      <c r="G164" s="9">
        <v>5524.2</v>
      </c>
      <c r="H164" s="9"/>
      <c r="I164" s="9"/>
      <c r="J164" s="9">
        <f>K164+L164+M164</f>
        <v>5088.6</v>
      </c>
      <c r="K164" s="9">
        <v>5088.6</v>
      </c>
      <c r="L164" s="9"/>
      <c r="M164" s="9"/>
      <c r="N164" s="9">
        <f>O164+P164+Q164</f>
        <v>5088.6</v>
      </c>
      <c r="O164" s="86">
        <v>5088.6</v>
      </c>
      <c r="P164" s="16"/>
      <c r="Q164" s="16"/>
    </row>
    <row r="165" spans="1:17" ht="39.75" customHeight="1">
      <c r="A165" s="73" t="s">
        <v>201</v>
      </c>
      <c r="B165" s="13" t="s">
        <v>118</v>
      </c>
      <c r="C165" s="13" t="s">
        <v>155</v>
      </c>
      <c r="D165" s="74" t="s">
        <v>242</v>
      </c>
      <c r="E165" s="13"/>
      <c r="F165" s="9">
        <f aca="true" t="shared" si="68" ref="F165:Q165">F166</f>
        <v>204.7</v>
      </c>
      <c r="G165" s="9">
        <f t="shared" si="68"/>
        <v>0</v>
      </c>
      <c r="H165" s="9">
        <f t="shared" si="68"/>
        <v>204.7</v>
      </c>
      <c r="I165" s="9">
        <f t="shared" si="68"/>
        <v>0</v>
      </c>
      <c r="J165" s="9">
        <f t="shared" si="68"/>
        <v>196.5</v>
      </c>
      <c r="K165" s="9">
        <f t="shared" si="68"/>
        <v>0</v>
      </c>
      <c r="L165" s="9">
        <f t="shared" si="68"/>
        <v>196.5</v>
      </c>
      <c r="M165" s="9">
        <f t="shared" si="68"/>
        <v>0</v>
      </c>
      <c r="N165" s="9">
        <f t="shared" si="68"/>
        <v>196.5</v>
      </c>
      <c r="O165" s="9">
        <f t="shared" si="68"/>
        <v>0</v>
      </c>
      <c r="P165" s="9">
        <f t="shared" si="68"/>
        <v>196.5</v>
      </c>
      <c r="Q165" s="9">
        <f t="shared" si="68"/>
        <v>0</v>
      </c>
    </row>
    <row r="166" spans="1:17" ht="18.75">
      <c r="A166" s="73" t="s">
        <v>146</v>
      </c>
      <c r="B166" s="13" t="s">
        <v>118</v>
      </c>
      <c r="C166" s="13" t="s">
        <v>155</v>
      </c>
      <c r="D166" s="74" t="s">
        <v>268</v>
      </c>
      <c r="E166" s="13"/>
      <c r="F166" s="9">
        <f aca="true" t="shared" si="69" ref="F166:Q166">F167+F168</f>
        <v>204.7</v>
      </c>
      <c r="G166" s="9">
        <f t="shared" si="69"/>
        <v>0</v>
      </c>
      <c r="H166" s="9">
        <f t="shared" si="69"/>
        <v>204.7</v>
      </c>
      <c r="I166" s="9">
        <f t="shared" si="69"/>
        <v>0</v>
      </c>
      <c r="J166" s="9">
        <f t="shared" si="69"/>
        <v>196.5</v>
      </c>
      <c r="K166" s="9">
        <f t="shared" si="69"/>
        <v>0</v>
      </c>
      <c r="L166" s="9">
        <f t="shared" si="69"/>
        <v>196.5</v>
      </c>
      <c r="M166" s="9">
        <f t="shared" si="69"/>
        <v>0</v>
      </c>
      <c r="N166" s="9">
        <f t="shared" si="69"/>
        <v>196.5</v>
      </c>
      <c r="O166" s="9">
        <f t="shared" si="69"/>
        <v>0</v>
      </c>
      <c r="P166" s="9">
        <f t="shared" si="69"/>
        <v>196.5</v>
      </c>
      <c r="Q166" s="9">
        <f t="shared" si="69"/>
        <v>0</v>
      </c>
    </row>
    <row r="167" spans="1:17" ht="48" customHeight="1">
      <c r="A167" s="73" t="s">
        <v>92</v>
      </c>
      <c r="B167" s="13" t="s">
        <v>118</v>
      </c>
      <c r="C167" s="13" t="s">
        <v>155</v>
      </c>
      <c r="D167" s="74" t="s">
        <v>268</v>
      </c>
      <c r="E167" s="13" t="s">
        <v>175</v>
      </c>
      <c r="F167" s="9">
        <f>G167+H167+I167</f>
        <v>105</v>
      </c>
      <c r="G167" s="9"/>
      <c r="H167" s="9">
        <v>105</v>
      </c>
      <c r="I167" s="9"/>
      <c r="J167" s="9">
        <f>K167+L167+M167</f>
        <v>105</v>
      </c>
      <c r="K167" s="9"/>
      <c r="L167" s="9">
        <v>105</v>
      </c>
      <c r="M167" s="9"/>
      <c r="N167" s="9">
        <f>O167+P167+Q167</f>
        <v>105</v>
      </c>
      <c r="O167" s="75"/>
      <c r="P167" s="9">
        <v>105</v>
      </c>
      <c r="Q167" s="75"/>
    </row>
    <row r="168" spans="1:17" ht="18.75">
      <c r="A168" s="73" t="s">
        <v>173</v>
      </c>
      <c r="B168" s="13" t="s">
        <v>118</v>
      </c>
      <c r="C168" s="13" t="s">
        <v>155</v>
      </c>
      <c r="D168" s="74" t="s">
        <v>268</v>
      </c>
      <c r="E168" s="13" t="s">
        <v>174</v>
      </c>
      <c r="F168" s="9">
        <f>G168+H168+I168</f>
        <v>99.7</v>
      </c>
      <c r="G168" s="9"/>
      <c r="H168" s="9">
        <f>91.5+8.2</f>
        <v>99.7</v>
      </c>
      <c r="I168" s="9"/>
      <c r="J168" s="9">
        <f>K168+L168+M168</f>
        <v>91.5</v>
      </c>
      <c r="K168" s="9"/>
      <c r="L168" s="9">
        <v>91.5</v>
      </c>
      <c r="M168" s="9"/>
      <c r="N168" s="9">
        <f>O168+P168+Q168</f>
        <v>91.5</v>
      </c>
      <c r="O168" s="75"/>
      <c r="P168" s="9">
        <v>91.5</v>
      </c>
      <c r="Q168" s="75"/>
    </row>
    <row r="169" spans="1:17" ht="39" customHeight="1">
      <c r="A169" s="70" t="s">
        <v>202</v>
      </c>
      <c r="B169" s="10" t="s">
        <v>121</v>
      </c>
      <c r="C169" s="10" t="s">
        <v>389</v>
      </c>
      <c r="D169" s="141"/>
      <c r="E169" s="10"/>
      <c r="F169" s="11">
        <f aca="true" t="shared" si="70" ref="F169:Q169">F179+F188+F170</f>
        <v>709.9</v>
      </c>
      <c r="G169" s="11">
        <f t="shared" si="70"/>
        <v>242.1</v>
      </c>
      <c r="H169" s="11">
        <f t="shared" si="70"/>
        <v>413.1</v>
      </c>
      <c r="I169" s="11">
        <f t="shared" si="70"/>
        <v>54.7</v>
      </c>
      <c r="J169" s="11">
        <f t="shared" si="70"/>
        <v>639.9</v>
      </c>
      <c r="K169" s="11">
        <f t="shared" si="70"/>
        <v>255.5</v>
      </c>
      <c r="L169" s="11">
        <f t="shared" si="70"/>
        <v>329.7</v>
      </c>
      <c r="M169" s="11">
        <f t="shared" si="70"/>
        <v>54.7</v>
      </c>
      <c r="N169" s="11">
        <f t="shared" si="70"/>
        <v>639.9</v>
      </c>
      <c r="O169" s="9">
        <f t="shared" si="70"/>
        <v>255.5</v>
      </c>
      <c r="P169" s="9">
        <f t="shared" si="70"/>
        <v>329.7</v>
      </c>
      <c r="Q169" s="9">
        <f t="shared" si="70"/>
        <v>54.7</v>
      </c>
    </row>
    <row r="170" spans="1:17" ht="18.75">
      <c r="A170" s="70" t="s">
        <v>602</v>
      </c>
      <c r="B170" s="10" t="s">
        <v>121</v>
      </c>
      <c r="C170" s="10" t="s">
        <v>123</v>
      </c>
      <c r="D170" s="10"/>
      <c r="E170" s="11"/>
      <c r="F170" s="11">
        <f>F176+F171</f>
        <v>147.4</v>
      </c>
      <c r="G170" s="11">
        <f aca="true" t="shared" si="71" ref="G170:Q170">G176+G171</f>
        <v>0</v>
      </c>
      <c r="H170" s="11">
        <f t="shared" si="71"/>
        <v>120</v>
      </c>
      <c r="I170" s="11">
        <f t="shared" si="71"/>
        <v>27.4</v>
      </c>
      <c r="J170" s="11">
        <f t="shared" si="71"/>
        <v>147.4</v>
      </c>
      <c r="K170" s="11">
        <f t="shared" si="71"/>
        <v>0</v>
      </c>
      <c r="L170" s="11">
        <f t="shared" si="71"/>
        <v>120</v>
      </c>
      <c r="M170" s="11">
        <f t="shared" si="71"/>
        <v>27.4</v>
      </c>
      <c r="N170" s="11">
        <f t="shared" si="71"/>
        <v>147.4</v>
      </c>
      <c r="O170" s="11">
        <f t="shared" si="71"/>
        <v>0</v>
      </c>
      <c r="P170" s="11">
        <f t="shared" si="71"/>
        <v>120</v>
      </c>
      <c r="Q170" s="11">
        <f t="shared" si="71"/>
        <v>27.4</v>
      </c>
    </row>
    <row r="171" spans="1:17" ht="56.25">
      <c r="A171" s="73" t="s">
        <v>636</v>
      </c>
      <c r="B171" s="13" t="s">
        <v>121</v>
      </c>
      <c r="C171" s="13" t="s">
        <v>123</v>
      </c>
      <c r="D171" s="74" t="s">
        <v>637</v>
      </c>
      <c r="E171" s="11"/>
      <c r="F171" s="9">
        <f>F172</f>
        <v>27.4</v>
      </c>
      <c r="G171" s="9">
        <f aca="true" t="shared" si="72" ref="G171:Q172">G172</f>
        <v>0</v>
      </c>
      <c r="H171" s="9">
        <f t="shared" si="72"/>
        <v>0</v>
      </c>
      <c r="I171" s="9">
        <f t="shared" si="72"/>
        <v>27.4</v>
      </c>
      <c r="J171" s="9">
        <f t="shared" si="72"/>
        <v>27.4</v>
      </c>
      <c r="K171" s="9">
        <f t="shared" si="72"/>
        <v>0</v>
      </c>
      <c r="L171" s="9">
        <f t="shared" si="72"/>
        <v>0</v>
      </c>
      <c r="M171" s="9">
        <f t="shared" si="72"/>
        <v>27.4</v>
      </c>
      <c r="N171" s="9">
        <f t="shared" si="72"/>
        <v>27.4</v>
      </c>
      <c r="O171" s="9">
        <f t="shared" si="72"/>
        <v>0</v>
      </c>
      <c r="P171" s="9">
        <f t="shared" si="72"/>
        <v>0</v>
      </c>
      <c r="Q171" s="9">
        <f t="shared" si="72"/>
        <v>27.4</v>
      </c>
    </row>
    <row r="172" spans="1:17" ht="37.5">
      <c r="A172" s="73" t="s">
        <v>641</v>
      </c>
      <c r="B172" s="13" t="s">
        <v>121</v>
      </c>
      <c r="C172" s="13" t="s">
        <v>123</v>
      </c>
      <c r="D172" s="74" t="s">
        <v>642</v>
      </c>
      <c r="E172" s="11"/>
      <c r="F172" s="9">
        <f>F173</f>
        <v>27.4</v>
      </c>
      <c r="G172" s="9">
        <f t="shared" si="72"/>
        <v>0</v>
      </c>
      <c r="H172" s="9">
        <f t="shared" si="72"/>
        <v>0</v>
      </c>
      <c r="I172" s="9">
        <f t="shared" si="72"/>
        <v>27.4</v>
      </c>
      <c r="J172" s="9">
        <f t="shared" si="72"/>
        <v>27.4</v>
      </c>
      <c r="K172" s="9">
        <f t="shared" si="72"/>
        <v>0</v>
      </c>
      <c r="L172" s="9">
        <f t="shared" si="72"/>
        <v>0</v>
      </c>
      <c r="M172" s="9">
        <f t="shared" si="72"/>
        <v>27.4</v>
      </c>
      <c r="N172" s="9">
        <f t="shared" si="72"/>
        <v>27.4</v>
      </c>
      <c r="O172" s="9">
        <f t="shared" si="72"/>
        <v>0</v>
      </c>
      <c r="P172" s="9">
        <f t="shared" si="72"/>
        <v>0</v>
      </c>
      <c r="Q172" s="9">
        <f t="shared" si="72"/>
        <v>27.4</v>
      </c>
    </row>
    <row r="173" spans="1:17" ht="112.5">
      <c r="A173" s="73" t="s">
        <v>707</v>
      </c>
      <c r="B173" s="13" t="s">
        <v>121</v>
      </c>
      <c r="C173" s="13" t="s">
        <v>123</v>
      </c>
      <c r="D173" s="74" t="s">
        <v>703</v>
      </c>
      <c r="E173" s="11"/>
      <c r="F173" s="9">
        <f>F174+F175</f>
        <v>27.4</v>
      </c>
      <c r="G173" s="9">
        <f aca="true" t="shared" si="73" ref="G173:Q173">G174+G175</f>
        <v>0</v>
      </c>
      <c r="H173" s="9">
        <f t="shared" si="73"/>
        <v>0</v>
      </c>
      <c r="I173" s="9">
        <f t="shared" si="73"/>
        <v>27.4</v>
      </c>
      <c r="J173" s="9">
        <f t="shared" si="73"/>
        <v>27.4</v>
      </c>
      <c r="K173" s="9">
        <f t="shared" si="73"/>
        <v>0</v>
      </c>
      <c r="L173" s="9">
        <f t="shared" si="73"/>
        <v>0</v>
      </c>
      <c r="M173" s="9">
        <f t="shared" si="73"/>
        <v>27.4</v>
      </c>
      <c r="N173" s="9">
        <f t="shared" si="73"/>
        <v>27.4</v>
      </c>
      <c r="O173" s="9">
        <f t="shared" si="73"/>
        <v>0</v>
      </c>
      <c r="P173" s="9">
        <f t="shared" si="73"/>
        <v>0</v>
      </c>
      <c r="Q173" s="9">
        <f t="shared" si="73"/>
        <v>27.4</v>
      </c>
    </row>
    <row r="174" spans="1:17" ht="37.5">
      <c r="A174" s="73" t="s">
        <v>171</v>
      </c>
      <c r="B174" s="13" t="s">
        <v>121</v>
      </c>
      <c r="C174" s="13" t="s">
        <v>123</v>
      </c>
      <c r="D174" s="74" t="s">
        <v>703</v>
      </c>
      <c r="E174" s="9">
        <v>120</v>
      </c>
      <c r="F174" s="9">
        <f>G174+H174+I174</f>
        <v>19.2</v>
      </c>
      <c r="G174" s="11"/>
      <c r="H174" s="11"/>
      <c r="I174" s="9">
        <v>19.2</v>
      </c>
      <c r="J174" s="9">
        <f>K174+L174+M174</f>
        <v>19.2</v>
      </c>
      <c r="K174" s="11"/>
      <c r="L174" s="11"/>
      <c r="M174" s="9">
        <v>19.2</v>
      </c>
      <c r="N174" s="9">
        <f>O174+P174+Q174</f>
        <v>19.2</v>
      </c>
      <c r="O174" s="11"/>
      <c r="P174" s="11"/>
      <c r="Q174" s="9">
        <v>19.2</v>
      </c>
    </row>
    <row r="175" spans="1:17" ht="37.5">
      <c r="A175" s="73" t="s">
        <v>92</v>
      </c>
      <c r="B175" s="13" t="s">
        <v>121</v>
      </c>
      <c r="C175" s="13" t="s">
        <v>123</v>
      </c>
      <c r="D175" s="74" t="s">
        <v>703</v>
      </c>
      <c r="E175" s="9">
        <v>240</v>
      </c>
      <c r="F175" s="9">
        <f>G175+H175+I175</f>
        <v>8.2</v>
      </c>
      <c r="G175" s="11"/>
      <c r="H175" s="11"/>
      <c r="I175" s="9">
        <v>8.2</v>
      </c>
      <c r="J175" s="9">
        <f>K175+L175+M175</f>
        <v>8.2</v>
      </c>
      <c r="K175" s="11"/>
      <c r="L175" s="11"/>
      <c r="M175" s="9">
        <v>8.2</v>
      </c>
      <c r="N175" s="9">
        <f>O175+P175+Q175</f>
        <v>8.2</v>
      </c>
      <c r="O175" s="11"/>
      <c r="P175" s="11"/>
      <c r="Q175" s="9">
        <v>8.2</v>
      </c>
    </row>
    <row r="176" spans="1:17" ht="42.75" customHeight="1">
      <c r="A176" s="73" t="s">
        <v>218</v>
      </c>
      <c r="B176" s="13" t="s">
        <v>604</v>
      </c>
      <c r="C176" s="13" t="s">
        <v>123</v>
      </c>
      <c r="D176" s="74" t="s">
        <v>243</v>
      </c>
      <c r="E176" s="10"/>
      <c r="F176" s="9">
        <f aca="true" t="shared" si="74" ref="F176:Q177">F177</f>
        <v>120</v>
      </c>
      <c r="G176" s="9">
        <f t="shared" si="74"/>
        <v>0</v>
      </c>
      <c r="H176" s="9">
        <f t="shared" si="74"/>
        <v>120</v>
      </c>
      <c r="I176" s="9">
        <f t="shared" si="74"/>
        <v>0</v>
      </c>
      <c r="J176" s="9">
        <f t="shared" si="74"/>
        <v>120</v>
      </c>
      <c r="K176" s="9">
        <f t="shared" si="74"/>
        <v>0</v>
      </c>
      <c r="L176" s="9">
        <f t="shared" si="74"/>
        <v>120</v>
      </c>
      <c r="M176" s="9">
        <f t="shared" si="74"/>
        <v>0</v>
      </c>
      <c r="N176" s="9">
        <f t="shared" si="74"/>
        <v>120</v>
      </c>
      <c r="O176" s="9">
        <f t="shared" si="74"/>
        <v>0</v>
      </c>
      <c r="P176" s="9">
        <f t="shared" si="74"/>
        <v>120</v>
      </c>
      <c r="Q176" s="9">
        <f t="shared" si="74"/>
        <v>0</v>
      </c>
    </row>
    <row r="177" spans="1:17" ht="104.25" customHeight="1">
      <c r="A177" s="73" t="s">
        <v>603</v>
      </c>
      <c r="B177" s="13" t="s">
        <v>121</v>
      </c>
      <c r="C177" s="13" t="s">
        <v>123</v>
      </c>
      <c r="D177" s="74" t="s">
        <v>88</v>
      </c>
      <c r="E177" s="10"/>
      <c r="F177" s="9">
        <f t="shared" si="74"/>
        <v>120</v>
      </c>
      <c r="G177" s="9">
        <f t="shared" si="74"/>
        <v>0</v>
      </c>
      <c r="H177" s="9">
        <f t="shared" si="74"/>
        <v>120</v>
      </c>
      <c r="I177" s="9">
        <f t="shared" si="74"/>
        <v>0</v>
      </c>
      <c r="J177" s="9">
        <f t="shared" si="74"/>
        <v>120</v>
      </c>
      <c r="K177" s="9">
        <f t="shared" si="74"/>
        <v>0</v>
      </c>
      <c r="L177" s="9">
        <f t="shared" si="74"/>
        <v>120</v>
      </c>
      <c r="M177" s="9">
        <f t="shared" si="74"/>
        <v>0</v>
      </c>
      <c r="N177" s="9">
        <f t="shared" si="74"/>
        <v>120</v>
      </c>
      <c r="O177" s="9">
        <f t="shared" si="74"/>
        <v>0</v>
      </c>
      <c r="P177" s="9">
        <f t="shared" si="74"/>
        <v>120</v>
      </c>
      <c r="Q177" s="9">
        <f t="shared" si="74"/>
        <v>0</v>
      </c>
    </row>
    <row r="178" spans="1:17" ht="48.75" customHeight="1">
      <c r="A178" s="73" t="s">
        <v>92</v>
      </c>
      <c r="B178" s="13" t="s">
        <v>121</v>
      </c>
      <c r="C178" s="13" t="s">
        <v>123</v>
      </c>
      <c r="D178" s="74" t="s">
        <v>88</v>
      </c>
      <c r="E178" s="13" t="s">
        <v>175</v>
      </c>
      <c r="F178" s="9">
        <f>G178+H178+I178</f>
        <v>120</v>
      </c>
      <c r="G178" s="9"/>
      <c r="H178" s="9">
        <v>120</v>
      </c>
      <c r="I178" s="9"/>
      <c r="J178" s="9">
        <f>K178+L178+M178</f>
        <v>120</v>
      </c>
      <c r="K178" s="9"/>
      <c r="L178" s="9">
        <v>120</v>
      </c>
      <c r="M178" s="9"/>
      <c r="N178" s="9">
        <f>O178+P178+Q178</f>
        <v>120</v>
      </c>
      <c r="O178" s="75"/>
      <c r="P178" s="87">
        <v>120</v>
      </c>
      <c r="Q178" s="75"/>
    </row>
    <row r="179" spans="1:17" ht="58.5" customHeight="1">
      <c r="A179" s="70" t="s">
        <v>596</v>
      </c>
      <c r="B179" s="10" t="s">
        <v>121</v>
      </c>
      <c r="C179" s="10" t="s">
        <v>124</v>
      </c>
      <c r="D179" s="141"/>
      <c r="E179" s="10"/>
      <c r="F179" s="11">
        <f>F185+F180</f>
        <v>167.3</v>
      </c>
      <c r="G179" s="11">
        <f aca="true" t="shared" si="75" ref="G179:Q179">G185+G180</f>
        <v>0</v>
      </c>
      <c r="H179" s="11">
        <f t="shared" si="75"/>
        <v>140</v>
      </c>
      <c r="I179" s="11">
        <f t="shared" si="75"/>
        <v>27.3</v>
      </c>
      <c r="J179" s="11">
        <f t="shared" si="75"/>
        <v>167.3</v>
      </c>
      <c r="K179" s="11">
        <f t="shared" si="75"/>
        <v>0</v>
      </c>
      <c r="L179" s="11">
        <f t="shared" si="75"/>
        <v>140</v>
      </c>
      <c r="M179" s="11">
        <f t="shared" si="75"/>
        <v>27.3</v>
      </c>
      <c r="N179" s="11">
        <f t="shared" si="75"/>
        <v>167.3</v>
      </c>
      <c r="O179" s="11">
        <f t="shared" si="75"/>
        <v>0</v>
      </c>
      <c r="P179" s="11">
        <f t="shared" si="75"/>
        <v>140</v>
      </c>
      <c r="Q179" s="11">
        <f t="shared" si="75"/>
        <v>27.3</v>
      </c>
    </row>
    <row r="180" spans="1:17" ht="58.5" customHeight="1">
      <c r="A180" s="73" t="s">
        <v>636</v>
      </c>
      <c r="B180" s="13" t="s">
        <v>121</v>
      </c>
      <c r="C180" s="13" t="s">
        <v>124</v>
      </c>
      <c r="D180" s="74" t="s">
        <v>637</v>
      </c>
      <c r="E180" s="13"/>
      <c r="F180" s="9">
        <f>F181</f>
        <v>27.3</v>
      </c>
      <c r="G180" s="9">
        <f aca="true" t="shared" si="76" ref="G180:Q181">G181</f>
        <v>0</v>
      </c>
      <c r="H180" s="9">
        <f t="shared" si="76"/>
        <v>0</v>
      </c>
      <c r="I180" s="9">
        <f t="shared" si="76"/>
        <v>27.3</v>
      </c>
      <c r="J180" s="9">
        <f t="shared" si="76"/>
        <v>27.3</v>
      </c>
      <c r="K180" s="9">
        <f t="shared" si="76"/>
        <v>0</v>
      </c>
      <c r="L180" s="9">
        <f t="shared" si="76"/>
        <v>0</v>
      </c>
      <c r="M180" s="9">
        <f t="shared" si="76"/>
        <v>27.3</v>
      </c>
      <c r="N180" s="9">
        <f t="shared" si="76"/>
        <v>27.3</v>
      </c>
      <c r="O180" s="9">
        <f t="shared" si="76"/>
        <v>0</v>
      </c>
      <c r="P180" s="9">
        <f t="shared" si="76"/>
        <v>0</v>
      </c>
      <c r="Q180" s="9">
        <f t="shared" si="76"/>
        <v>27.3</v>
      </c>
    </row>
    <row r="181" spans="1:17" ht="45.75" customHeight="1">
      <c r="A181" s="73" t="s">
        <v>641</v>
      </c>
      <c r="B181" s="13" t="s">
        <v>121</v>
      </c>
      <c r="C181" s="13" t="s">
        <v>124</v>
      </c>
      <c r="D181" s="74" t="s">
        <v>642</v>
      </c>
      <c r="E181" s="13"/>
      <c r="F181" s="9">
        <f>F182</f>
        <v>27.3</v>
      </c>
      <c r="G181" s="9">
        <f t="shared" si="76"/>
        <v>0</v>
      </c>
      <c r="H181" s="9">
        <f t="shared" si="76"/>
        <v>0</v>
      </c>
      <c r="I181" s="9">
        <f t="shared" si="76"/>
        <v>27.3</v>
      </c>
      <c r="J181" s="9">
        <f t="shared" si="76"/>
        <v>27.3</v>
      </c>
      <c r="K181" s="9">
        <f t="shared" si="76"/>
        <v>0</v>
      </c>
      <c r="L181" s="9">
        <f t="shared" si="76"/>
        <v>0</v>
      </c>
      <c r="M181" s="9">
        <f t="shared" si="76"/>
        <v>27.3</v>
      </c>
      <c r="N181" s="9">
        <f t="shared" si="76"/>
        <v>27.3</v>
      </c>
      <c r="O181" s="9">
        <f t="shared" si="76"/>
        <v>0</v>
      </c>
      <c r="P181" s="9">
        <f t="shared" si="76"/>
        <v>0</v>
      </c>
      <c r="Q181" s="9">
        <f t="shared" si="76"/>
        <v>27.3</v>
      </c>
    </row>
    <row r="182" spans="1:17" ht="117" customHeight="1">
      <c r="A182" s="73" t="s">
        <v>707</v>
      </c>
      <c r="B182" s="13" t="s">
        <v>121</v>
      </c>
      <c r="C182" s="13" t="s">
        <v>124</v>
      </c>
      <c r="D182" s="74" t="s">
        <v>703</v>
      </c>
      <c r="E182" s="13"/>
      <c r="F182" s="9">
        <f>F183+F184</f>
        <v>27.3</v>
      </c>
      <c r="G182" s="9">
        <f aca="true" t="shared" si="77" ref="G182:Q182">G183+G184</f>
        <v>0</v>
      </c>
      <c r="H182" s="9">
        <f t="shared" si="77"/>
        <v>0</v>
      </c>
      <c r="I182" s="9">
        <f t="shared" si="77"/>
        <v>27.3</v>
      </c>
      <c r="J182" s="9">
        <f t="shared" si="77"/>
        <v>27.3</v>
      </c>
      <c r="K182" s="9">
        <f t="shared" si="77"/>
        <v>0</v>
      </c>
      <c r="L182" s="9">
        <f t="shared" si="77"/>
        <v>0</v>
      </c>
      <c r="M182" s="9">
        <f t="shared" si="77"/>
        <v>27.3</v>
      </c>
      <c r="N182" s="9">
        <f t="shared" si="77"/>
        <v>27.3</v>
      </c>
      <c r="O182" s="9">
        <f t="shared" si="77"/>
        <v>0</v>
      </c>
      <c r="P182" s="9">
        <f t="shared" si="77"/>
        <v>0</v>
      </c>
      <c r="Q182" s="9">
        <f t="shared" si="77"/>
        <v>27.3</v>
      </c>
    </row>
    <row r="183" spans="1:17" ht="42.75" customHeight="1">
      <c r="A183" s="73" t="s">
        <v>171</v>
      </c>
      <c r="B183" s="13" t="s">
        <v>121</v>
      </c>
      <c r="C183" s="13" t="s">
        <v>124</v>
      </c>
      <c r="D183" s="74" t="s">
        <v>703</v>
      </c>
      <c r="E183" s="13" t="s">
        <v>172</v>
      </c>
      <c r="F183" s="9">
        <f>G183+H183+I183</f>
        <v>19.1</v>
      </c>
      <c r="G183" s="9"/>
      <c r="H183" s="9"/>
      <c r="I183" s="9">
        <v>19.1</v>
      </c>
      <c r="J183" s="9">
        <f>K183+L183+M183</f>
        <v>19.1</v>
      </c>
      <c r="K183" s="9"/>
      <c r="L183" s="9"/>
      <c r="M183" s="9">
        <v>19.1</v>
      </c>
      <c r="N183" s="9">
        <f>O183+P183+Q183</f>
        <v>19.1</v>
      </c>
      <c r="O183" s="9"/>
      <c r="P183" s="9"/>
      <c r="Q183" s="9">
        <v>19.1</v>
      </c>
    </row>
    <row r="184" spans="1:17" ht="58.5" customHeight="1">
      <c r="A184" s="73" t="s">
        <v>92</v>
      </c>
      <c r="B184" s="13" t="s">
        <v>121</v>
      </c>
      <c r="C184" s="13" t="s">
        <v>124</v>
      </c>
      <c r="D184" s="74" t="s">
        <v>703</v>
      </c>
      <c r="E184" s="13" t="s">
        <v>175</v>
      </c>
      <c r="F184" s="9">
        <f>G184+H184+I184</f>
        <v>8.2</v>
      </c>
      <c r="G184" s="9"/>
      <c r="H184" s="9"/>
      <c r="I184" s="9">
        <v>8.2</v>
      </c>
      <c r="J184" s="9">
        <f>K184+L184+M184</f>
        <v>8.2</v>
      </c>
      <c r="K184" s="9"/>
      <c r="L184" s="9"/>
      <c r="M184" s="9">
        <v>8.2</v>
      </c>
      <c r="N184" s="9">
        <f>O184+P184+Q184</f>
        <v>8.2</v>
      </c>
      <c r="O184" s="9"/>
      <c r="P184" s="9"/>
      <c r="Q184" s="9">
        <v>8.2</v>
      </c>
    </row>
    <row r="185" spans="1:17" ht="42.75" customHeight="1">
      <c r="A185" s="76" t="s">
        <v>218</v>
      </c>
      <c r="B185" s="13" t="s">
        <v>121</v>
      </c>
      <c r="C185" s="13" t="s">
        <v>124</v>
      </c>
      <c r="D185" s="74" t="s">
        <v>243</v>
      </c>
      <c r="E185" s="13"/>
      <c r="F185" s="9">
        <f aca="true" t="shared" si="78" ref="F185:Q186">F186</f>
        <v>140</v>
      </c>
      <c r="G185" s="9">
        <f t="shared" si="78"/>
        <v>0</v>
      </c>
      <c r="H185" s="9">
        <f t="shared" si="78"/>
        <v>140</v>
      </c>
      <c r="I185" s="9">
        <f t="shared" si="78"/>
        <v>0</v>
      </c>
      <c r="J185" s="9">
        <f t="shared" si="78"/>
        <v>140</v>
      </c>
      <c r="K185" s="9">
        <f t="shared" si="78"/>
        <v>0</v>
      </c>
      <c r="L185" s="9">
        <f t="shared" si="78"/>
        <v>140</v>
      </c>
      <c r="M185" s="9">
        <f t="shared" si="78"/>
        <v>0</v>
      </c>
      <c r="N185" s="9">
        <f t="shared" si="78"/>
        <v>140</v>
      </c>
      <c r="O185" s="9">
        <f t="shared" si="78"/>
        <v>0</v>
      </c>
      <c r="P185" s="9">
        <f t="shared" si="78"/>
        <v>140</v>
      </c>
      <c r="Q185" s="9">
        <f t="shared" si="78"/>
        <v>0</v>
      </c>
    </row>
    <row r="186" spans="1:17" ht="84" customHeight="1">
      <c r="A186" s="73" t="s">
        <v>580</v>
      </c>
      <c r="B186" s="13" t="s">
        <v>121</v>
      </c>
      <c r="C186" s="13" t="s">
        <v>124</v>
      </c>
      <c r="D186" s="74" t="s">
        <v>88</v>
      </c>
      <c r="E186" s="13"/>
      <c r="F186" s="9">
        <f t="shared" si="78"/>
        <v>140</v>
      </c>
      <c r="G186" s="9">
        <f t="shared" si="78"/>
        <v>0</v>
      </c>
      <c r="H186" s="9">
        <f t="shared" si="78"/>
        <v>140</v>
      </c>
      <c r="I186" s="9">
        <f t="shared" si="78"/>
        <v>0</v>
      </c>
      <c r="J186" s="9">
        <f t="shared" si="78"/>
        <v>140</v>
      </c>
      <c r="K186" s="9">
        <f t="shared" si="78"/>
        <v>0</v>
      </c>
      <c r="L186" s="9">
        <f t="shared" si="78"/>
        <v>140</v>
      </c>
      <c r="M186" s="9">
        <f t="shared" si="78"/>
        <v>0</v>
      </c>
      <c r="N186" s="9">
        <f t="shared" si="78"/>
        <v>140</v>
      </c>
      <c r="O186" s="9">
        <f t="shared" si="78"/>
        <v>0</v>
      </c>
      <c r="P186" s="9">
        <f t="shared" si="78"/>
        <v>140</v>
      </c>
      <c r="Q186" s="9">
        <f t="shared" si="78"/>
        <v>0</v>
      </c>
    </row>
    <row r="187" spans="1:17" ht="46.5" customHeight="1">
      <c r="A187" s="73" t="s">
        <v>92</v>
      </c>
      <c r="B187" s="13" t="s">
        <v>121</v>
      </c>
      <c r="C187" s="13" t="s">
        <v>124</v>
      </c>
      <c r="D187" s="74" t="s">
        <v>88</v>
      </c>
      <c r="E187" s="13" t="s">
        <v>175</v>
      </c>
      <c r="F187" s="9">
        <f>G187+H187+I187</f>
        <v>140</v>
      </c>
      <c r="G187" s="9"/>
      <c r="H187" s="9">
        <v>140</v>
      </c>
      <c r="I187" s="9"/>
      <c r="J187" s="9">
        <f>K187+L187+M187</f>
        <v>140</v>
      </c>
      <c r="K187" s="9"/>
      <c r="L187" s="9">
        <v>140</v>
      </c>
      <c r="M187" s="9"/>
      <c r="N187" s="9">
        <f>O187+P187+Q187</f>
        <v>140</v>
      </c>
      <c r="O187" s="75"/>
      <c r="P187" s="87">
        <v>140</v>
      </c>
      <c r="Q187" s="75"/>
    </row>
    <row r="188" spans="1:17" ht="38.25" customHeight="1">
      <c r="A188" s="70" t="s">
        <v>203</v>
      </c>
      <c r="B188" s="10" t="s">
        <v>121</v>
      </c>
      <c r="C188" s="10" t="s">
        <v>143</v>
      </c>
      <c r="D188" s="141"/>
      <c r="E188" s="10"/>
      <c r="F188" s="11">
        <f aca="true" t="shared" si="79" ref="F188:Q189">F189</f>
        <v>395.2</v>
      </c>
      <c r="G188" s="11">
        <f t="shared" si="79"/>
        <v>242.1</v>
      </c>
      <c r="H188" s="11">
        <f t="shared" si="79"/>
        <v>153.10000000000002</v>
      </c>
      <c r="I188" s="11">
        <f t="shared" si="79"/>
        <v>0</v>
      </c>
      <c r="J188" s="11">
        <f t="shared" si="79"/>
        <v>325.2</v>
      </c>
      <c r="K188" s="11">
        <f t="shared" si="79"/>
        <v>255.5</v>
      </c>
      <c r="L188" s="11">
        <f t="shared" si="79"/>
        <v>69.7</v>
      </c>
      <c r="M188" s="11">
        <f t="shared" si="79"/>
        <v>0</v>
      </c>
      <c r="N188" s="11">
        <f t="shared" si="79"/>
        <v>325.2</v>
      </c>
      <c r="O188" s="9">
        <f t="shared" si="79"/>
        <v>255.5</v>
      </c>
      <c r="P188" s="9">
        <f t="shared" si="79"/>
        <v>69.7</v>
      </c>
      <c r="Q188" s="9">
        <f t="shared" si="79"/>
        <v>0</v>
      </c>
    </row>
    <row r="189" spans="1:17" ht="63.75" customHeight="1">
      <c r="A189" s="73" t="s">
        <v>515</v>
      </c>
      <c r="B189" s="13" t="s">
        <v>121</v>
      </c>
      <c r="C189" s="13" t="s">
        <v>143</v>
      </c>
      <c r="D189" s="74" t="s">
        <v>239</v>
      </c>
      <c r="E189" s="13"/>
      <c r="F189" s="9">
        <f t="shared" si="79"/>
        <v>395.2</v>
      </c>
      <c r="G189" s="9">
        <f t="shared" si="79"/>
        <v>242.1</v>
      </c>
      <c r="H189" s="9">
        <f t="shared" si="79"/>
        <v>153.10000000000002</v>
      </c>
      <c r="I189" s="9">
        <f t="shared" si="79"/>
        <v>0</v>
      </c>
      <c r="J189" s="9">
        <f t="shared" si="79"/>
        <v>325.2</v>
      </c>
      <c r="K189" s="9">
        <f t="shared" si="79"/>
        <v>255.5</v>
      </c>
      <c r="L189" s="9">
        <f t="shared" si="79"/>
        <v>69.7</v>
      </c>
      <c r="M189" s="9">
        <f t="shared" si="79"/>
        <v>0</v>
      </c>
      <c r="N189" s="9">
        <f t="shared" si="79"/>
        <v>325.2</v>
      </c>
      <c r="O189" s="9">
        <f t="shared" si="79"/>
        <v>255.5</v>
      </c>
      <c r="P189" s="9">
        <f t="shared" si="79"/>
        <v>69.7</v>
      </c>
      <c r="Q189" s="9">
        <f t="shared" si="79"/>
        <v>0</v>
      </c>
    </row>
    <row r="190" spans="1:17" ht="37.5">
      <c r="A190" s="73" t="s">
        <v>192</v>
      </c>
      <c r="B190" s="13" t="s">
        <v>121</v>
      </c>
      <c r="C190" s="13" t="s">
        <v>143</v>
      </c>
      <c r="D190" s="74" t="s">
        <v>61</v>
      </c>
      <c r="E190" s="13"/>
      <c r="F190" s="9">
        <f aca="true" t="shared" si="80" ref="F190:Q190">F191+F195+F198+F201+F204</f>
        <v>395.2</v>
      </c>
      <c r="G190" s="9">
        <f t="shared" si="80"/>
        <v>242.1</v>
      </c>
      <c r="H190" s="9">
        <f t="shared" si="80"/>
        <v>153.10000000000002</v>
      </c>
      <c r="I190" s="9">
        <f t="shared" si="80"/>
        <v>0</v>
      </c>
      <c r="J190" s="9">
        <f t="shared" si="80"/>
        <v>325.2</v>
      </c>
      <c r="K190" s="9">
        <f t="shared" si="80"/>
        <v>255.5</v>
      </c>
      <c r="L190" s="9">
        <f t="shared" si="80"/>
        <v>69.7</v>
      </c>
      <c r="M190" s="9">
        <f t="shared" si="80"/>
        <v>0</v>
      </c>
      <c r="N190" s="9">
        <f t="shared" si="80"/>
        <v>325.2</v>
      </c>
      <c r="O190" s="9">
        <f t="shared" si="80"/>
        <v>255.5</v>
      </c>
      <c r="P190" s="9">
        <f t="shared" si="80"/>
        <v>69.7</v>
      </c>
      <c r="Q190" s="9">
        <f t="shared" si="80"/>
        <v>0</v>
      </c>
    </row>
    <row r="191" spans="1:17" ht="37.5">
      <c r="A191" s="73" t="s">
        <v>539</v>
      </c>
      <c r="B191" s="13" t="s">
        <v>121</v>
      </c>
      <c r="C191" s="13" t="s">
        <v>143</v>
      </c>
      <c r="D191" s="74" t="s">
        <v>516</v>
      </c>
      <c r="E191" s="13"/>
      <c r="F191" s="9">
        <f aca="true" t="shared" si="81" ref="F191:Q191">F192</f>
        <v>38.2</v>
      </c>
      <c r="G191" s="9">
        <f t="shared" si="81"/>
        <v>0</v>
      </c>
      <c r="H191" s="9">
        <f t="shared" si="81"/>
        <v>38.2</v>
      </c>
      <c r="I191" s="9">
        <f t="shared" si="81"/>
        <v>0</v>
      </c>
      <c r="J191" s="9">
        <f t="shared" si="81"/>
        <v>38.2</v>
      </c>
      <c r="K191" s="9">
        <f t="shared" si="81"/>
        <v>0</v>
      </c>
      <c r="L191" s="9">
        <f t="shared" si="81"/>
        <v>38.2</v>
      </c>
      <c r="M191" s="9">
        <f t="shared" si="81"/>
        <v>0</v>
      </c>
      <c r="N191" s="9">
        <f t="shared" si="81"/>
        <v>38.2</v>
      </c>
      <c r="O191" s="9">
        <f t="shared" si="81"/>
        <v>0</v>
      </c>
      <c r="P191" s="9">
        <f t="shared" si="81"/>
        <v>38.2</v>
      </c>
      <c r="Q191" s="9">
        <f t="shared" si="81"/>
        <v>0</v>
      </c>
    </row>
    <row r="192" spans="1:17" ht="40.5" customHeight="1">
      <c r="A192" s="73" t="s">
        <v>325</v>
      </c>
      <c r="B192" s="13" t="s">
        <v>121</v>
      </c>
      <c r="C192" s="13" t="s">
        <v>143</v>
      </c>
      <c r="D192" s="74" t="s">
        <v>517</v>
      </c>
      <c r="E192" s="13"/>
      <c r="F192" s="9">
        <f aca="true" t="shared" si="82" ref="F192:Q192">F193+F194</f>
        <v>38.2</v>
      </c>
      <c r="G192" s="9">
        <f t="shared" si="82"/>
        <v>0</v>
      </c>
      <c r="H192" s="9">
        <f t="shared" si="82"/>
        <v>38.2</v>
      </c>
      <c r="I192" s="9">
        <f t="shared" si="82"/>
        <v>0</v>
      </c>
      <c r="J192" s="9">
        <f t="shared" si="82"/>
        <v>38.2</v>
      </c>
      <c r="K192" s="9">
        <f t="shared" si="82"/>
        <v>0</v>
      </c>
      <c r="L192" s="9">
        <f t="shared" si="82"/>
        <v>38.2</v>
      </c>
      <c r="M192" s="9">
        <f t="shared" si="82"/>
        <v>0</v>
      </c>
      <c r="N192" s="9">
        <f t="shared" si="82"/>
        <v>38.2</v>
      </c>
      <c r="O192" s="9">
        <f t="shared" si="82"/>
        <v>0</v>
      </c>
      <c r="P192" s="9">
        <f t="shared" si="82"/>
        <v>38.2</v>
      </c>
      <c r="Q192" s="9">
        <f t="shared" si="82"/>
        <v>0</v>
      </c>
    </row>
    <row r="193" spans="1:17" ht="20.25" customHeight="1">
      <c r="A193" s="73" t="s">
        <v>92</v>
      </c>
      <c r="B193" s="13" t="s">
        <v>121</v>
      </c>
      <c r="C193" s="13" t="s">
        <v>143</v>
      </c>
      <c r="D193" s="74" t="s">
        <v>517</v>
      </c>
      <c r="E193" s="13" t="s">
        <v>175</v>
      </c>
      <c r="F193" s="9">
        <f>G193+H193+I193</f>
        <v>35.2</v>
      </c>
      <c r="G193" s="9"/>
      <c r="H193" s="9">
        <v>35.2</v>
      </c>
      <c r="I193" s="9"/>
      <c r="J193" s="9">
        <f>K193+L193+M193</f>
        <v>35.2</v>
      </c>
      <c r="K193" s="9"/>
      <c r="L193" s="9">
        <v>35.2</v>
      </c>
      <c r="M193" s="9"/>
      <c r="N193" s="9">
        <f>O193+P193+Q193</f>
        <v>35.2</v>
      </c>
      <c r="O193" s="9"/>
      <c r="P193" s="9">
        <v>35.2</v>
      </c>
      <c r="Q193" s="9"/>
    </row>
    <row r="194" spans="1:17" ht="18.75">
      <c r="A194" s="73" t="s">
        <v>181</v>
      </c>
      <c r="B194" s="13" t="s">
        <v>121</v>
      </c>
      <c r="C194" s="13" t="s">
        <v>143</v>
      </c>
      <c r="D194" s="74" t="s">
        <v>517</v>
      </c>
      <c r="E194" s="13" t="s">
        <v>177</v>
      </c>
      <c r="F194" s="9">
        <f>G194+H194+I194</f>
        <v>3</v>
      </c>
      <c r="G194" s="9"/>
      <c r="H194" s="9">
        <v>3</v>
      </c>
      <c r="I194" s="9"/>
      <c r="J194" s="9">
        <f>K194+L194+M194</f>
        <v>3</v>
      </c>
      <c r="K194" s="9"/>
      <c r="L194" s="9">
        <v>3</v>
      </c>
      <c r="M194" s="9"/>
      <c r="N194" s="9">
        <f>O194+P194+Q194</f>
        <v>3</v>
      </c>
      <c r="O194" s="16"/>
      <c r="P194" s="88">
        <v>3</v>
      </c>
      <c r="Q194" s="16"/>
    </row>
    <row r="195" spans="1:17" ht="42" customHeight="1">
      <c r="A195" s="73" t="s">
        <v>75</v>
      </c>
      <c r="B195" s="13" t="s">
        <v>121</v>
      </c>
      <c r="C195" s="13" t="s">
        <v>143</v>
      </c>
      <c r="D195" s="74" t="s">
        <v>103</v>
      </c>
      <c r="E195" s="13"/>
      <c r="F195" s="9">
        <f aca="true" t="shared" si="83" ref="F195:Q196">F196</f>
        <v>339</v>
      </c>
      <c r="G195" s="9">
        <f t="shared" si="83"/>
        <v>242.1</v>
      </c>
      <c r="H195" s="9">
        <f t="shared" si="83"/>
        <v>96.9</v>
      </c>
      <c r="I195" s="9">
        <f t="shared" si="83"/>
        <v>0</v>
      </c>
      <c r="J195" s="9">
        <f t="shared" si="83"/>
        <v>269</v>
      </c>
      <c r="K195" s="9">
        <f t="shared" si="83"/>
        <v>255.5</v>
      </c>
      <c r="L195" s="9">
        <f t="shared" si="83"/>
        <v>13.5</v>
      </c>
      <c r="M195" s="9">
        <f t="shared" si="83"/>
        <v>0</v>
      </c>
      <c r="N195" s="9">
        <f t="shared" si="83"/>
        <v>269</v>
      </c>
      <c r="O195" s="9">
        <f t="shared" si="83"/>
        <v>255.5</v>
      </c>
      <c r="P195" s="9">
        <f t="shared" si="83"/>
        <v>13.5</v>
      </c>
      <c r="Q195" s="9">
        <f t="shared" si="83"/>
        <v>0</v>
      </c>
    </row>
    <row r="196" spans="1:17" ht="42" customHeight="1">
      <c r="A196" s="73" t="s">
        <v>296</v>
      </c>
      <c r="B196" s="13" t="s">
        <v>121</v>
      </c>
      <c r="C196" s="13" t="s">
        <v>143</v>
      </c>
      <c r="D196" s="74" t="s">
        <v>518</v>
      </c>
      <c r="E196" s="13"/>
      <c r="F196" s="9">
        <f t="shared" si="83"/>
        <v>339</v>
      </c>
      <c r="G196" s="9">
        <f t="shared" si="83"/>
        <v>242.1</v>
      </c>
      <c r="H196" s="9">
        <f t="shared" si="83"/>
        <v>96.9</v>
      </c>
      <c r="I196" s="9">
        <f t="shared" si="83"/>
        <v>0</v>
      </c>
      <c r="J196" s="9">
        <f t="shared" si="83"/>
        <v>269</v>
      </c>
      <c r="K196" s="9">
        <f t="shared" si="83"/>
        <v>255.5</v>
      </c>
      <c r="L196" s="9">
        <f t="shared" si="83"/>
        <v>13.5</v>
      </c>
      <c r="M196" s="9">
        <f t="shared" si="83"/>
        <v>0</v>
      </c>
      <c r="N196" s="9">
        <f t="shared" si="83"/>
        <v>269</v>
      </c>
      <c r="O196" s="9">
        <f t="shared" si="83"/>
        <v>255.5</v>
      </c>
      <c r="P196" s="9">
        <f t="shared" si="83"/>
        <v>13.5</v>
      </c>
      <c r="Q196" s="9">
        <f t="shared" si="83"/>
        <v>0</v>
      </c>
    </row>
    <row r="197" spans="1:17" ht="45.75" customHeight="1">
      <c r="A197" s="73" t="s">
        <v>92</v>
      </c>
      <c r="B197" s="13" t="s">
        <v>121</v>
      </c>
      <c r="C197" s="13" t="s">
        <v>143</v>
      </c>
      <c r="D197" s="74" t="s">
        <v>518</v>
      </c>
      <c r="E197" s="13" t="s">
        <v>175</v>
      </c>
      <c r="F197" s="9">
        <f>G197+H197+I197</f>
        <v>339</v>
      </c>
      <c r="G197" s="9">
        <v>242.1</v>
      </c>
      <c r="H197" s="9">
        <f>12.8+59.1+25</f>
        <v>96.9</v>
      </c>
      <c r="I197" s="9"/>
      <c r="J197" s="9">
        <f>K197++L197+M197</f>
        <v>269</v>
      </c>
      <c r="K197" s="9">
        <v>255.5</v>
      </c>
      <c r="L197" s="9">
        <v>13.5</v>
      </c>
      <c r="M197" s="9"/>
      <c r="N197" s="9">
        <f>O197++P197+Q197</f>
        <v>269</v>
      </c>
      <c r="O197" s="9">
        <v>255.5</v>
      </c>
      <c r="P197" s="9">
        <v>13.5</v>
      </c>
      <c r="Q197" s="75"/>
    </row>
    <row r="198" spans="1:17" ht="48.75" customHeight="1">
      <c r="A198" s="73" t="s">
        <v>77</v>
      </c>
      <c r="B198" s="13" t="s">
        <v>121</v>
      </c>
      <c r="C198" s="13" t="s">
        <v>143</v>
      </c>
      <c r="D198" s="74" t="s">
        <v>62</v>
      </c>
      <c r="E198" s="13"/>
      <c r="F198" s="9">
        <f aca="true" t="shared" si="84" ref="F198:Q199">F199</f>
        <v>10</v>
      </c>
      <c r="G198" s="9">
        <f t="shared" si="84"/>
        <v>0</v>
      </c>
      <c r="H198" s="9">
        <f t="shared" si="84"/>
        <v>10</v>
      </c>
      <c r="I198" s="9">
        <f t="shared" si="84"/>
        <v>0</v>
      </c>
      <c r="J198" s="9">
        <f t="shared" si="84"/>
        <v>10</v>
      </c>
      <c r="K198" s="9">
        <f t="shared" si="84"/>
        <v>0</v>
      </c>
      <c r="L198" s="9">
        <f t="shared" si="84"/>
        <v>10</v>
      </c>
      <c r="M198" s="9">
        <f t="shared" si="84"/>
        <v>0</v>
      </c>
      <c r="N198" s="9">
        <f t="shared" si="84"/>
        <v>10</v>
      </c>
      <c r="O198" s="9">
        <f t="shared" si="84"/>
        <v>0</v>
      </c>
      <c r="P198" s="9">
        <f t="shared" si="84"/>
        <v>10</v>
      </c>
      <c r="Q198" s="9">
        <f t="shared" si="84"/>
        <v>0</v>
      </c>
    </row>
    <row r="199" spans="1:17" ht="33" customHeight="1">
      <c r="A199" s="73" t="s">
        <v>325</v>
      </c>
      <c r="B199" s="13" t="s">
        <v>121</v>
      </c>
      <c r="C199" s="13" t="s">
        <v>143</v>
      </c>
      <c r="D199" s="74" t="s">
        <v>519</v>
      </c>
      <c r="E199" s="13"/>
      <c r="F199" s="9">
        <f t="shared" si="84"/>
        <v>10</v>
      </c>
      <c r="G199" s="9">
        <f t="shared" si="84"/>
        <v>0</v>
      </c>
      <c r="H199" s="9">
        <f t="shared" si="84"/>
        <v>10</v>
      </c>
      <c r="I199" s="9">
        <f t="shared" si="84"/>
        <v>0</v>
      </c>
      <c r="J199" s="9">
        <f t="shared" si="84"/>
        <v>10</v>
      </c>
      <c r="K199" s="9">
        <f t="shared" si="84"/>
        <v>0</v>
      </c>
      <c r="L199" s="9">
        <f t="shared" si="84"/>
        <v>10</v>
      </c>
      <c r="M199" s="9">
        <f t="shared" si="84"/>
        <v>0</v>
      </c>
      <c r="N199" s="9">
        <f t="shared" si="84"/>
        <v>10</v>
      </c>
      <c r="O199" s="9">
        <f t="shared" si="84"/>
        <v>0</v>
      </c>
      <c r="P199" s="9">
        <f t="shared" si="84"/>
        <v>10</v>
      </c>
      <c r="Q199" s="9">
        <f t="shared" si="84"/>
        <v>0</v>
      </c>
    </row>
    <row r="200" spans="1:17" ht="24" customHeight="1">
      <c r="A200" s="73" t="s">
        <v>181</v>
      </c>
      <c r="B200" s="13" t="s">
        <v>121</v>
      </c>
      <c r="C200" s="13" t="s">
        <v>143</v>
      </c>
      <c r="D200" s="74" t="s">
        <v>519</v>
      </c>
      <c r="E200" s="13" t="s">
        <v>177</v>
      </c>
      <c r="F200" s="9">
        <f>G200+H200+I200</f>
        <v>10</v>
      </c>
      <c r="G200" s="9"/>
      <c r="H200" s="9">
        <v>10</v>
      </c>
      <c r="I200" s="9"/>
      <c r="J200" s="9">
        <f>K200+L200+M200</f>
        <v>10</v>
      </c>
      <c r="K200" s="9"/>
      <c r="L200" s="9">
        <v>10</v>
      </c>
      <c r="M200" s="9"/>
      <c r="N200" s="9">
        <f>O200+P200+Q200</f>
        <v>10</v>
      </c>
      <c r="O200" s="75"/>
      <c r="P200" s="75">
        <v>10</v>
      </c>
      <c r="Q200" s="75"/>
    </row>
    <row r="201" spans="1:17" ht="37.5" customHeight="1">
      <c r="A201" s="73" t="s">
        <v>521</v>
      </c>
      <c r="B201" s="13" t="s">
        <v>121</v>
      </c>
      <c r="C201" s="13" t="s">
        <v>143</v>
      </c>
      <c r="D201" s="74" t="s">
        <v>520</v>
      </c>
      <c r="E201" s="13"/>
      <c r="F201" s="9">
        <f aca="true" t="shared" si="85" ref="F201:Q202">F202</f>
        <v>4</v>
      </c>
      <c r="G201" s="9">
        <f t="shared" si="85"/>
        <v>0</v>
      </c>
      <c r="H201" s="9">
        <f t="shared" si="85"/>
        <v>4</v>
      </c>
      <c r="I201" s="9">
        <f t="shared" si="85"/>
        <v>0</v>
      </c>
      <c r="J201" s="9">
        <f t="shared" si="85"/>
        <v>4</v>
      </c>
      <c r="K201" s="9">
        <f t="shared" si="85"/>
        <v>0</v>
      </c>
      <c r="L201" s="9">
        <f t="shared" si="85"/>
        <v>4</v>
      </c>
      <c r="M201" s="9">
        <f t="shared" si="85"/>
        <v>0</v>
      </c>
      <c r="N201" s="9">
        <f t="shared" si="85"/>
        <v>4</v>
      </c>
      <c r="O201" s="9">
        <f t="shared" si="85"/>
        <v>0</v>
      </c>
      <c r="P201" s="9">
        <f t="shared" si="85"/>
        <v>4</v>
      </c>
      <c r="Q201" s="9">
        <f t="shared" si="85"/>
        <v>0</v>
      </c>
    </row>
    <row r="202" spans="1:17" ht="30" customHeight="1">
      <c r="A202" s="73" t="s">
        <v>325</v>
      </c>
      <c r="B202" s="13" t="s">
        <v>121</v>
      </c>
      <c r="C202" s="13" t="s">
        <v>143</v>
      </c>
      <c r="D202" s="74" t="s">
        <v>522</v>
      </c>
      <c r="E202" s="13"/>
      <c r="F202" s="9">
        <f t="shared" si="85"/>
        <v>4</v>
      </c>
      <c r="G202" s="9">
        <f t="shared" si="85"/>
        <v>0</v>
      </c>
      <c r="H202" s="9">
        <f t="shared" si="85"/>
        <v>4</v>
      </c>
      <c r="I202" s="9">
        <f t="shared" si="85"/>
        <v>0</v>
      </c>
      <c r="J202" s="9">
        <f t="shared" si="85"/>
        <v>4</v>
      </c>
      <c r="K202" s="9">
        <f t="shared" si="85"/>
        <v>0</v>
      </c>
      <c r="L202" s="9">
        <f t="shared" si="85"/>
        <v>4</v>
      </c>
      <c r="M202" s="9">
        <f t="shared" si="85"/>
        <v>0</v>
      </c>
      <c r="N202" s="9">
        <f t="shared" si="85"/>
        <v>4</v>
      </c>
      <c r="O202" s="9">
        <f t="shared" si="85"/>
        <v>0</v>
      </c>
      <c r="P202" s="9">
        <f t="shared" si="85"/>
        <v>4</v>
      </c>
      <c r="Q202" s="9">
        <f t="shared" si="85"/>
        <v>0</v>
      </c>
    </row>
    <row r="203" spans="1:17" ht="41.25" customHeight="1">
      <c r="A203" s="73" t="s">
        <v>92</v>
      </c>
      <c r="B203" s="13" t="s">
        <v>121</v>
      </c>
      <c r="C203" s="13" t="s">
        <v>143</v>
      </c>
      <c r="D203" s="74" t="s">
        <v>522</v>
      </c>
      <c r="E203" s="13" t="s">
        <v>175</v>
      </c>
      <c r="F203" s="9">
        <f>G203+H203+I203</f>
        <v>4</v>
      </c>
      <c r="G203" s="9"/>
      <c r="H203" s="9">
        <v>4</v>
      </c>
      <c r="I203" s="9"/>
      <c r="J203" s="9">
        <f>K203+L203+M203</f>
        <v>4</v>
      </c>
      <c r="K203" s="9"/>
      <c r="L203" s="9">
        <v>4</v>
      </c>
      <c r="M203" s="9"/>
      <c r="N203" s="9">
        <f>O203+P203+Q203</f>
        <v>4</v>
      </c>
      <c r="O203" s="75"/>
      <c r="P203" s="75">
        <v>4</v>
      </c>
      <c r="Q203" s="75"/>
    </row>
    <row r="204" spans="1:17" ht="82.5" customHeight="1">
      <c r="A204" s="89" t="s">
        <v>576</v>
      </c>
      <c r="B204" s="13" t="s">
        <v>121</v>
      </c>
      <c r="C204" s="13" t="s">
        <v>143</v>
      </c>
      <c r="D204" s="74" t="s">
        <v>572</v>
      </c>
      <c r="E204" s="13"/>
      <c r="F204" s="9">
        <f aca="true" t="shared" si="86" ref="F204:Q205">F205</f>
        <v>4</v>
      </c>
      <c r="G204" s="9">
        <f t="shared" si="86"/>
        <v>0</v>
      </c>
      <c r="H204" s="9">
        <f t="shared" si="86"/>
        <v>4</v>
      </c>
      <c r="I204" s="9">
        <f t="shared" si="86"/>
        <v>0</v>
      </c>
      <c r="J204" s="9">
        <f t="shared" si="86"/>
        <v>4</v>
      </c>
      <c r="K204" s="9">
        <f t="shared" si="86"/>
        <v>0</v>
      </c>
      <c r="L204" s="9">
        <f t="shared" si="86"/>
        <v>4</v>
      </c>
      <c r="M204" s="9">
        <f t="shared" si="86"/>
        <v>0</v>
      </c>
      <c r="N204" s="9">
        <f t="shared" si="86"/>
        <v>4</v>
      </c>
      <c r="O204" s="9">
        <f t="shared" si="86"/>
        <v>0</v>
      </c>
      <c r="P204" s="9">
        <f t="shared" si="86"/>
        <v>4</v>
      </c>
      <c r="Q204" s="9">
        <f t="shared" si="86"/>
        <v>0</v>
      </c>
    </row>
    <row r="205" spans="1:17" ht="37.5">
      <c r="A205" s="73" t="s">
        <v>325</v>
      </c>
      <c r="B205" s="13" t="s">
        <v>121</v>
      </c>
      <c r="C205" s="13" t="s">
        <v>143</v>
      </c>
      <c r="D205" s="74" t="s">
        <v>573</v>
      </c>
      <c r="E205" s="13"/>
      <c r="F205" s="9">
        <f t="shared" si="86"/>
        <v>4</v>
      </c>
      <c r="G205" s="9">
        <f t="shared" si="86"/>
        <v>0</v>
      </c>
      <c r="H205" s="9">
        <f t="shared" si="86"/>
        <v>4</v>
      </c>
      <c r="I205" s="9">
        <f t="shared" si="86"/>
        <v>0</v>
      </c>
      <c r="J205" s="9">
        <f t="shared" si="86"/>
        <v>4</v>
      </c>
      <c r="K205" s="9">
        <f t="shared" si="86"/>
        <v>0</v>
      </c>
      <c r="L205" s="9">
        <f t="shared" si="86"/>
        <v>4</v>
      </c>
      <c r="M205" s="9">
        <f t="shared" si="86"/>
        <v>0</v>
      </c>
      <c r="N205" s="9">
        <f t="shared" si="86"/>
        <v>4</v>
      </c>
      <c r="O205" s="9">
        <f t="shared" si="86"/>
        <v>0</v>
      </c>
      <c r="P205" s="9">
        <f t="shared" si="86"/>
        <v>4</v>
      </c>
      <c r="Q205" s="9">
        <f t="shared" si="86"/>
        <v>0</v>
      </c>
    </row>
    <row r="206" spans="1:17" ht="18.75">
      <c r="A206" s="73" t="s">
        <v>173</v>
      </c>
      <c r="B206" s="13" t="s">
        <v>121</v>
      </c>
      <c r="C206" s="13" t="s">
        <v>143</v>
      </c>
      <c r="D206" s="74" t="s">
        <v>573</v>
      </c>
      <c r="E206" s="13" t="s">
        <v>174</v>
      </c>
      <c r="F206" s="9">
        <f>G206+H205+I206</f>
        <v>4</v>
      </c>
      <c r="G206" s="9"/>
      <c r="H206" s="9">
        <v>4</v>
      </c>
      <c r="I206" s="9"/>
      <c r="J206" s="9">
        <f>K206+L205+M206</f>
        <v>4</v>
      </c>
      <c r="K206" s="9"/>
      <c r="L206" s="9">
        <v>4</v>
      </c>
      <c r="M206" s="9"/>
      <c r="N206" s="9">
        <f>O206+P205+Q206</f>
        <v>4</v>
      </c>
      <c r="O206" s="75"/>
      <c r="P206" s="75">
        <v>4</v>
      </c>
      <c r="Q206" s="75"/>
    </row>
    <row r="207" spans="1:17" ht="18.75">
      <c r="A207" s="70" t="s">
        <v>125</v>
      </c>
      <c r="B207" s="10" t="s">
        <v>119</v>
      </c>
      <c r="C207" s="10" t="s">
        <v>389</v>
      </c>
      <c r="D207" s="10"/>
      <c r="E207" s="10"/>
      <c r="F207" s="11">
        <f>F208+F215+F221+F235</f>
        <v>49965.1</v>
      </c>
      <c r="G207" s="11">
        <f aca="true" t="shared" si="87" ref="G207:Q207">G208+G215+G221+G235</f>
        <v>34292.1</v>
      </c>
      <c r="H207" s="11">
        <f t="shared" si="87"/>
        <v>15673</v>
      </c>
      <c r="I207" s="11">
        <f t="shared" si="87"/>
        <v>0</v>
      </c>
      <c r="J207" s="11">
        <f t="shared" si="87"/>
        <v>30947.300000000003</v>
      </c>
      <c r="K207" s="11">
        <f t="shared" si="87"/>
        <v>16035.3</v>
      </c>
      <c r="L207" s="11">
        <f t="shared" si="87"/>
        <v>14912</v>
      </c>
      <c r="M207" s="11">
        <f t="shared" si="87"/>
        <v>0</v>
      </c>
      <c r="N207" s="11">
        <f t="shared" si="87"/>
        <v>31603.100000000002</v>
      </c>
      <c r="O207" s="9">
        <f t="shared" si="87"/>
        <v>16112.5</v>
      </c>
      <c r="P207" s="9">
        <f t="shared" si="87"/>
        <v>15490.6</v>
      </c>
      <c r="Q207" s="9">
        <f t="shared" si="87"/>
        <v>0</v>
      </c>
    </row>
    <row r="208" spans="1:17" ht="27.75" customHeight="1">
      <c r="A208" s="90" t="s">
        <v>667</v>
      </c>
      <c r="B208" s="10" t="s">
        <v>119</v>
      </c>
      <c r="C208" s="10" t="s">
        <v>118</v>
      </c>
      <c r="D208" s="10"/>
      <c r="E208" s="10"/>
      <c r="F208" s="11">
        <f aca="true" t="shared" si="88" ref="F208:Q211">F209</f>
        <v>500</v>
      </c>
      <c r="G208" s="11">
        <f t="shared" si="88"/>
        <v>500</v>
      </c>
      <c r="H208" s="11">
        <f t="shared" si="88"/>
        <v>0</v>
      </c>
      <c r="I208" s="11">
        <f t="shared" si="88"/>
        <v>0</v>
      </c>
      <c r="J208" s="11">
        <f t="shared" si="88"/>
        <v>0</v>
      </c>
      <c r="K208" s="11">
        <f t="shared" si="88"/>
        <v>0</v>
      </c>
      <c r="L208" s="11">
        <f t="shared" si="88"/>
        <v>0</v>
      </c>
      <c r="M208" s="11">
        <f t="shared" si="88"/>
        <v>0</v>
      </c>
      <c r="N208" s="11">
        <f t="shared" si="88"/>
        <v>0</v>
      </c>
      <c r="O208" s="9">
        <f t="shared" si="88"/>
        <v>0</v>
      </c>
      <c r="P208" s="9">
        <f t="shared" si="88"/>
        <v>0</v>
      </c>
      <c r="Q208" s="9">
        <f t="shared" si="88"/>
        <v>0</v>
      </c>
    </row>
    <row r="209" spans="1:17" ht="45" customHeight="1">
      <c r="A209" s="73" t="s">
        <v>501</v>
      </c>
      <c r="B209" s="13" t="s">
        <v>119</v>
      </c>
      <c r="C209" s="13" t="s">
        <v>118</v>
      </c>
      <c r="D209" s="13" t="s">
        <v>9</v>
      </c>
      <c r="E209" s="13"/>
      <c r="F209" s="9">
        <f t="shared" si="88"/>
        <v>500</v>
      </c>
      <c r="G209" s="9">
        <f t="shared" si="88"/>
        <v>500</v>
      </c>
      <c r="H209" s="9">
        <f t="shared" si="88"/>
        <v>0</v>
      </c>
      <c r="I209" s="9">
        <f t="shared" si="88"/>
        <v>0</v>
      </c>
      <c r="J209" s="9">
        <f t="shared" si="88"/>
        <v>0</v>
      </c>
      <c r="K209" s="9">
        <f t="shared" si="88"/>
        <v>0</v>
      </c>
      <c r="L209" s="9">
        <f t="shared" si="88"/>
        <v>0</v>
      </c>
      <c r="M209" s="9">
        <f t="shared" si="88"/>
        <v>0</v>
      </c>
      <c r="N209" s="9">
        <f t="shared" si="88"/>
        <v>0</v>
      </c>
      <c r="O209" s="9">
        <f t="shared" si="88"/>
        <v>0</v>
      </c>
      <c r="P209" s="9">
        <f t="shared" si="88"/>
        <v>0</v>
      </c>
      <c r="Q209" s="9">
        <f t="shared" si="88"/>
        <v>0</v>
      </c>
    </row>
    <row r="210" spans="1:17" ht="45" customHeight="1">
      <c r="A210" s="73" t="s">
        <v>40</v>
      </c>
      <c r="B210" s="13" t="s">
        <v>119</v>
      </c>
      <c r="C210" s="13" t="s">
        <v>118</v>
      </c>
      <c r="D210" s="13" t="s">
        <v>41</v>
      </c>
      <c r="E210" s="13"/>
      <c r="F210" s="9">
        <f t="shared" si="88"/>
        <v>500</v>
      </c>
      <c r="G210" s="9">
        <f t="shared" si="88"/>
        <v>500</v>
      </c>
      <c r="H210" s="9">
        <f t="shared" si="88"/>
        <v>0</v>
      </c>
      <c r="I210" s="9">
        <f t="shared" si="88"/>
        <v>0</v>
      </c>
      <c r="J210" s="9">
        <f t="shared" si="88"/>
        <v>0</v>
      </c>
      <c r="K210" s="9">
        <f t="shared" si="88"/>
        <v>0</v>
      </c>
      <c r="L210" s="9">
        <f t="shared" si="88"/>
        <v>0</v>
      </c>
      <c r="M210" s="9">
        <f t="shared" si="88"/>
        <v>0</v>
      </c>
      <c r="N210" s="9">
        <f t="shared" si="88"/>
        <v>0</v>
      </c>
      <c r="O210" s="9">
        <f t="shared" si="88"/>
        <v>0</v>
      </c>
      <c r="P210" s="9">
        <f t="shared" si="88"/>
        <v>0</v>
      </c>
      <c r="Q210" s="9">
        <f t="shared" si="88"/>
        <v>0</v>
      </c>
    </row>
    <row r="211" spans="1:17" ht="36.75" customHeight="1">
      <c r="A211" s="73" t="s">
        <v>670</v>
      </c>
      <c r="B211" s="13" t="s">
        <v>119</v>
      </c>
      <c r="C211" s="13" t="s">
        <v>118</v>
      </c>
      <c r="D211" s="13" t="s">
        <v>44</v>
      </c>
      <c r="E211" s="13"/>
      <c r="F211" s="9">
        <f t="shared" si="88"/>
        <v>500</v>
      </c>
      <c r="G211" s="9">
        <f t="shared" si="88"/>
        <v>500</v>
      </c>
      <c r="H211" s="9">
        <f t="shared" si="88"/>
        <v>0</v>
      </c>
      <c r="I211" s="9">
        <f t="shared" si="88"/>
        <v>0</v>
      </c>
      <c r="J211" s="9">
        <f t="shared" si="88"/>
        <v>0</v>
      </c>
      <c r="K211" s="9">
        <f t="shared" si="88"/>
        <v>0</v>
      </c>
      <c r="L211" s="9">
        <f t="shared" si="88"/>
        <v>0</v>
      </c>
      <c r="M211" s="9">
        <f t="shared" si="88"/>
        <v>0</v>
      </c>
      <c r="N211" s="9">
        <f t="shared" si="88"/>
        <v>0</v>
      </c>
      <c r="O211" s="9">
        <f t="shared" si="88"/>
        <v>0</v>
      </c>
      <c r="P211" s="9">
        <f t="shared" si="88"/>
        <v>0</v>
      </c>
      <c r="Q211" s="9">
        <f t="shared" si="88"/>
        <v>0</v>
      </c>
    </row>
    <row r="212" spans="1:17" ht="64.5" customHeight="1">
      <c r="A212" s="73" t="s">
        <v>668</v>
      </c>
      <c r="B212" s="13" t="s">
        <v>119</v>
      </c>
      <c r="C212" s="13" t="s">
        <v>118</v>
      </c>
      <c r="D212" s="13" t="s">
        <v>669</v>
      </c>
      <c r="E212" s="13"/>
      <c r="F212" s="9">
        <f>F213+F214</f>
        <v>500</v>
      </c>
      <c r="G212" s="9">
        <f aca="true" t="shared" si="89" ref="G212:Q212">G213+G214</f>
        <v>500</v>
      </c>
      <c r="H212" s="9">
        <f t="shared" si="89"/>
        <v>0</v>
      </c>
      <c r="I212" s="9">
        <f t="shared" si="89"/>
        <v>0</v>
      </c>
      <c r="J212" s="9">
        <f t="shared" si="89"/>
        <v>0</v>
      </c>
      <c r="K212" s="9">
        <f t="shared" si="89"/>
        <v>0</v>
      </c>
      <c r="L212" s="9">
        <f t="shared" si="89"/>
        <v>0</v>
      </c>
      <c r="M212" s="9">
        <f t="shared" si="89"/>
        <v>0</v>
      </c>
      <c r="N212" s="9">
        <f t="shared" si="89"/>
        <v>0</v>
      </c>
      <c r="O212" s="9">
        <f t="shared" si="89"/>
        <v>0</v>
      </c>
      <c r="P212" s="9">
        <f t="shared" si="89"/>
        <v>0</v>
      </c>
      <c r="Q212" s="9">
        <f t="shared" si="89"/>
        <v>0</v>
      </c>
    </row>
    <row r="213" spans="1:17" ht="48" customHeight="1">
      <c r="A213" s="73" t="s">
        <v>92</v>
      </c>
      <c r="B213" s="13" t="s">
        <v>119</v>
      </c>
      <c r="C213" s="13" t="s">
        <v>118</v>
      </c>
      <c r="D213" s="13" t="s">
        <v>669</v>
      </c>
      <c r="E213" s="13" t="s">
        <v>175</v>
      </c>
      <c r="F213" s="9">
        <f>G213+H213+I213</f>
        <v>200</v>
      </c>
      <c r="G213" s="9">
        <f>250-50</f>
        <v>200</v>
      </c>
      <c r="H213" s="11"/>
      <c r="I213" s="11"/>
      <c r="J213" s="9">
        <f>K213+L213+M213</f>
        <v>0</v>
      </c>
      <c r="K213" s="11"/>
      <c r="L213" s="11"/>
      <c r="M213" s="11"/>
      <c r="N213" s="9">
        <f>O213+P213+Q213</f>
        <v>0</v>
      </c>
      <c r="O213" s="11"/>
      <c r="P213" s="11"/>
      <c r="Q213" s="11"/>
    </row>
    <row r="214" spans="1:17" ht="18.75">
      <c r="A214" s="73" t="s">
        <v>187</v>
      </c>
      <c r="B214" s="13" t="s">
        <v>119</v>
      </c>
      <c r="C214" s="13" t="s">
        <v>118</v>
      </c>
      <c r="D214" s="13" t="s">
        <v>669</v>
      </c>
      <c r="E214" s="13" t="s">
        <v>186</v>
      </c>
      <c r="F214" s="9">
        <f>G214+H214+I214</f>
        <v>300</v>
      </c>
      <c r="G214" s="9">
        <v>300</v>
      </c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 spans="1:17" ht="18.75">
      <c r="A215" s="70" t="s">
        <v>564</v>
      </c>
      <c r="B215" s="10" t="s">
        <v>119</v>
      </c>
      <c r="C215" s="10" t="s">
        <v>131</v>
      </c>
      <c r="D215" s="10"/>
      <c r="E215" s="10"/>
      <c r="F215" s="11">
        <f aca="true" t="shared" si="90" ref="F215:Q219">F216</f>
        <v>2723.7</v>
      </c>
      <c r="G215" s="11">
        <f t="shared" si="90"/>
        <v>2642</v>
      </c>
      <c r="H215" s="11">
        <f t="shared" si="90"/>
        <v>81.7</v>
      </c>
      <c r="I215" s="11">
        <f t="shared" si="90"/>
        <v>0</v>
      </c>
      <c r="J215" s="11">
        <f t="shared" si="90"/>
        <v>2723.7</v>
      </c>
      <c r="K215" s="11">
        <f t="shared" si="90"/>
        <v>2642</v>
      </c>
      <c r="L215" s="11">
        <f t="shared" si="90"/>
        <v>81.7</v>
      </c>
      <c r="M215" s="11">
        <f t="shared" si="90"/>
        <v>0</v>
      </c>
      <c r="N215" s="11">
        <f t="shared" si="90"/>
        <v>2723.7</v>
      </c>
      <c r="O215" s="9">
        <f t="shared" si="90"/>
        <v>2642</v>
      </c>
      <c r="P215" s="9">
        <f t="shared" si="90"/>
        <v>81.7</v>
      </c>
      <c r="Q215" s="9">
        <f t="shared" si="90"/>
        <v>0</v>
      </c>
    </row>
    <row r="216" spans="1:17" ht="40.5" customHeight="1">
      <c r="A216" s="76" t="s">
        <v>482</v>
      </c>
      <c r="B216" s="13" t="s">
        <v>119</v>
      </c>
      <c r="C216" s="13" t="s">
        <v>131</v>
      </c>
      <c r="D216" s="91" t="s">
        <v>240</v>
      </c>
      <c r="E216" s="10"/>
      <c r="F216" s="9">
        <f t="shared" si="90"/>
        <v>2723.7</v>
      </c>
      <c r="G216" s="9">
        <f t="shared" si="90"/>
        <v>2642</v>
      </c>
      <c r="H216" s="9">
        <f t="shared" si="90"/>
        <v>81.7</v>
      </c>
      <c r="I216" s="9">
        <f t="shared" si="90"/>
        <v>0</v>
      </c>
      <c r="J216" s="9">
        <f t="shared" si="90"/>
        <v>2723.7</v>
      </c>
      <c r="K216" s="9">
        <f t="shared" si="90"/>
        <v>2642</v>
      </c>
      <c r="L216" s="9">
        <f t="shared" si="90"/>
        <v>81.7</v>
      </c>
      <c r="M216" s="9">
        <f t="shared" si="90"/>
        <v>0</v>
      </c>
      <c r="N216" s="9">
        <f t="shared" si="90"/>
        <v>2723.7</v>
      </c>
      <c r="O216" s="9">
        <f t="shared" si="90"/>
        <v>2642</v>
      </c>
      <c r="P216" s="9">
        <f t="shared" si="90"/>
        <v>81.7</v>
      </c>
      <c r="Q216" s="9">
        <f t="shared" si="90"/>
        <v>0</v>
      </c>
    </row>
    <row r="217" spans="1:17" ht="39.75" customHeight="1">
      <c r="A217" s="8" t="s">
        <v>577</v>
      </c>
      <c r="B217" s="13" t="s">
        <v>119</v>
      </c>
      <c r="C217" s="13" t="s">
        <v>131</v>
      </c>
      <c r="D217" s="91" t="s">
        <v>565</v>
      </c>
      <c r="E217" s="10"/>
      <c r="F217" s="9">
        <f t="shared" si="90"/>
        <v>2723.7</v>
      </c>
      <c r="G217" s="9">
        <f t="shared" si="90"/>
        <v>2642</v>
      </c>
      <c r="H217" s="9">
        <f t="shared" si="90"/>
        <v>81.7</v>
      </c>
      <c r="I217" s="9">
        <f t="shared" si="90"/>
        <v>0</v>
      </c>
      <c r="J217" s="9">
        <f t="shared" si="90"/>
        <v>2723.7</v>
      </c>
      <c r="K217" s="9">
        <f t="shared" si="90"/>
        <v>2642</v>
      </c>
      <c r="L217" s="9">
        <f t="shared" si="90"/>
        <v>81.7</v>
      </c>
      <c r="M217" s="9">
        <f t="shared" si="90"/>
        <v>0</v>
      </c>
      <c r="N217" s="9">
        <f t="shared" si="90"/>
        <v>2723.7</v>
      </c>
      <c r="O217" s="9">
        <f t="shared" si="90"/>
        <v>2642</v>
      </c>
      <c r="P217" s="9">
        <f t="shared" si="90"/>
        <v>81.7</v>
      </c>
      <c r="Q217" s="9">
        <f t="shared" si="90"/>
        <v>0</v>
      </c>
    </row>
    <row r="218" spans="1:17" ht="43.5" customHeight="1">
      <c r="A218" s="8" t="s">
        <v>566</v>
      </c>
      <c r="B218" s="13" t="s">
        <v>119</v>
      </c>
      <c r="C218" s="92" t="s">
        <v>131</v>
      </c>
      <c r="D218" s="93" t="s">
        <v>567</v>
      </c>
      <c r="E218" s="10"/>
      <c r="F218" s="9">
        <f t="shared" si="90"/>
        <v>2723.7</v>
      </c>
      <c r="G218" s="9">
        <f t="shared" si="90"/>
        <v>2642</v>
      </c>
      <c r="H218" s="9">
        <f t="shared" si="90"/>
        <v>81.7</v>
      </c>
      <c r="I218" s="9">
        <f t="shared" si="90"/>
        <v>0</v>
      </c>
      <c r="J218" s="9">
        <f t="shared" si="90"/>
        <v>2723.7</v>
      </c>
      <c r="K218" s="9">
        <f t="shared" si="90"/>
        <v>2642</v>
      </c>
      <c r="L218" s="9">
        <f t="shared" si="90"/>
        <v>81.7</v>
      </c>
      <c r="M218" s="9">
        <f t="shared" si="90"/>
        <v>0</v>
      </c>
      <c r="N218" s="9">
        <f t="shared" si="90"/>
        <v>2723.7</v>
      </c>
      <c r="O218" s="9">
        <f t="shared" si="90"/>
        <v>2642</v>
      </c>
      <c r="P218" s="9">
        <f t="shared" si="90"/>
        <v>81.7</v>
      </c>
      <c r="Q218" s="9">
        <f t="shared" si="90"/>
        <v>0</v>
      </c>
    </row>
    <row r="219" spans="1:17" ht="57.75" customHeight="1">
      <c r="A219" s="8" t="s">
        <v>568</v>
      </c>
      <c r="B219" s="13" t="s">
        <v>119</v>
      </c>
      <c r="C219" s="13" t="s">
        <v>131</v>
      </c>
      <c r="D219" s="94" t="s">
        <v>569</v>
      </c>
      <c r="E219" s="10"/>
      <c r="F219" s="9">
        <f t="shared" si="90"/>
        <v>2723.7</v>
      </c>
      <c r="G219" s="9">
        <f t="shared" si="90"/>
        <v>2642</v>
      </c>
      <c r="H219" s="9">
        <f t="shared" si="90"/>
        <v>81.7</v>
      </c>
      <c r="I219" s="9">
        <f t="shared" si="90"/>
        <v>0</v>
      </c>
      <c r="J219" s="9">
        <f t="shared" si="90"/>
        <v>2723.7</v>
      </c>
      <c r="K219" s="9">
        <f t="shared" si="90"/>
        <v>2642</v>
      </c>
      <c r="L219" s="9">
        <f t="shared" si="90"/>
        <v>81.7</v>
      </c>
      <c r="M219" s="9">
        <f t="shared" si="90"/>
        <v>0</v>
      </c>
      <c r="N219" s="9">
        <f t="shared" si="90"/>
        <v>2723.7</v>
      </c>
      <c r="O219" s="9">
        <f t="shared" si="90"/>
        <v>2642</v>
      </c>
      <c r="P219" s="9">
        <f t="shared" si="90"/>
        <v>81.7</v>
      </c>
      <c r="Q219" s="9">
        <f t="shared" si="90"/>
        <v>0</v>
      </c>
    </row>
    <row r="220" spans="1:17" ht="37.5">
      <c r="A220" s="73" t="s">
        <v>92</v>
      </c>
      <c r="B220" s="13" t="s">
        <v>119</v>
      </c>
      <c r="C220" s="13" t="s">
        <v>131</v>
      </c>
      <c r="D220" s="94" t="s">
        <v>569</v>
      </c>
      <c r="E220" s="13" t="s">
        <v>175</v>
      </c>
      <c r="F220" s="9">
        <f>G220+H220+I220</f>
        <v>2723.7</v>
      </c>
      <c r="G220" s="9">
        <v>2642</v>
      </c>
      <c r="H220" s="9">
        <v>81.7</v>
      </c>
      <c r="I220" s="11"/>
      <c r="J220" s="9">
        <f>K220+L220+M220</f>
        <v>2723.7</v>
      </c>
      <c r="K220" s="9">
        <v>2642</v>
      </c>
      <c r="L220" s="9">
        <v>81.7</v>
      </c>
      <c r="M220" s="11"/>
      <c r="N220" s="9">
        <f>O220+P220+Q220</f>
        <v>2723.7</v>
      </c>
      <c r="O220" s="9">
        <v>2642</v>
      </c>
      <c r="P220" s="9">
        <v>81.7</v>
      </c>
      <c r="Q220" s="9"/>
    </row>
    <row r="221" spans="1:17" ht="24" customHeight="1">
      <c r="A221" s="70" t="s">
        <v>156</v>
      </c>
      <c r="B221" s="10" t="s">
        <v>119</v>
      </c>
      <c r="C221" s="10" t="s">
        <v>123</v>
      </c>
      <c r="D221" s="10"/>
      <c r="E221" s="10"/>
      <c r="F221" s="11">
        <f aca="true" t="shared" si="91" ref="F221:Q221">F222</f>
        <v>45241.3</v>
      </c>
      <c r="G221" s="11">
        <f t="shared" si="91"/>
        <v>29801.9</v>
      </c>
      <c r="H221" s="11">
        <f t="shared" si="91"/>
        <v>15439.4</v>
      </c>
      <c r="I221" s="11">
        <f t="shared" si="91"/>
        <v>0</v>
      </c>
      <c r="J221" s="11">
        <f t="shared" si="91"/>
        <v>26830.4</v>
      </c>
      <c r="K221" s="11">
        <f t="shared" si="91"/>
        <v>12141.4</v>
      </c>
      <c r="L221" s="11">
        <f t="shared" si="91"/>
        <v>14689</v>
      </c>
      <c r="M221" s="11">
        <f t="shared" si="91"/>
        <v>0</v>
      </c>
      <c r="N221" s="11">
        <f t="shared" si="91"/>
        <v>27400.4</v>
      </c>
      <c r="O221" s="9">
        <f t="shared" si="91"/>
        <v>12141.4</v>
      </c>
      <c r="P221" s="9">
        <f t="shared" si="91"/>
        <v>15259</v>
      </c>
      <c r="Q221" s="9">
        <f t="shared" si="91"/>
        <v>0</v>
      </c>
    </row>
    <row r="222" spans="1:17" ht="67.5" customHeight="1">
      <c r="A222" s="73" t="s">
        <v>463</v>
      </c>
      <c r="B222" s="13" t="s">
        <v>119</v>
      </c>
      <c r="C222" s="13" t="s">
        <v>123</v>
      </c>
      <c r="D222" s="13" t="s">
        <v>111</v>
      </c>
      <c r="E222" s="13"/>
      <c r="F222" s="9">
        <f aca="true" t="shared" si="92" ref="F222:Q222">F223+F227</f>
        <v>45241.3</v>
      </c>
      <c r="G222" s="9">
        <f t="shared" si="92"/>
        <v>29801.9</v>
      </c>
      <c r="H222" s="9">
        <f t="shared" si="92"/>
        <v>15439.4</v>
      </c>
      <c r="I222" s="9">
        <f t="shared" si="92"/>
        <v>0</v>
      </c>
      <c r="J222" s="9">
        <f t="shared" si="92"/>
        <v>26830.4</v>
      </c>
      <c r="K222" s="9">
        <f t="shared" si="92"/>
        <v>12141.4</v>
      </c>
      <c r="L222" s="9">
        <f t="shared" si="92"/>
        <v>14689</v>
      </c>
      <c r="M222" s="9">
        <f t="shared" si="92"/>
        <v>0</v>
      </c>
      <c r="N222" s="9">
        <f t="shared" si="92"/>
        <v>27400.4</v>
      </c>
      <c r="O222" s="9">
        <f t="shared" si="92"/>
        <v>12141.4</v>
      </c>
      <c r="P222" s="9">
        <f t="shared" si="92"/>
        <v>15259</v>
      </c>
      <c r="Q222" s="9">
        <f t="shared" si="92"/>
        <v>0</v>
      </c>
    </row>
    <row r="223" spans="1:17" ht="40.5" customHeight="1">
      <c r="A223" s="73" t="s">
        <v>22</v>
      </c>
      <c r="B223" s="13" t="s">
        <v>119</v>
      </c>
      <c r="C223" s="13" t="s">
        <v>123</v>
      </c>
      <c r="D223" s="13" t="s">
        <v>112</v>
      </c>
      <c r="E223" s="13"/>
      <c r="F223" s="9">
        <f aca="true" t="shared" si="93" ref="F223:Q223">F224</f>
        <v>9887.8</v>
      </c>
      <c r="G223" s="9">
        <f t="shared" si="93"/>
        <v>0</v>
      </c>
      <c r="H223" s="9">
        <f t="shared" si="93"/>
        <v>9887.8</v>
      </c>
      <c r="I223" s="9">
        <f t="shared" si="93"/>
        <v>0</v>
      </c>
      <c r="J223" s="9">
        <f t="shared" si="93"/>
        <v>8821</v>
      </c>
      <c r="K223" s="9">
        <f t="shared" si="93"/>
        <v>0</v>
      </c>
      <c r="L223" s="9">
        <f t="shared" si="93"/>
        <v>8821</v>
      </c>
      <c r="M223" s="9">
        <f t="shared" si="93"/>
        <v>0</v>
      </c>
      <c r="N223" s="9">
        <f t="shared" si="93"/>
        <v>9321</v>
      </c>
      <c r="O223" s="9">
        <f t="shared" si="93"/>
        <v>0</v>
      </c>
      <c r="P223" s="9">
        <f t="shared" si="93"/>
        <v>9321</v>
      </c>
      <c r="Q223" s="9">
        <f t="shared" si="93"/>
        <v>0</v>
      </c>
    </row>
    <row r="224" spans="1:17" ht="24.75" customHeight="1">
      <c r="A224" s="73" t="s">
        <v>338</v>
      </c>
      <c r="B224" s="13" t="s">
        <v>119</v>
      </c>
      <c r="C224" s="13" t="s">
        <v>123</v>
      </c>
      <c r="D224" s="13" t="s">
        <v>113</v>
      </c>
      <c r="E224" s="13"/>
      <c r="F224" s="9">
        <f aca="true" t="shared" si="94" ref="F224:Q224">F225+F226</f>
        <v>9887.8</v>
      </c>
      <c r="G224" s="9">
        <f t="shared" si="94"/>
        <v>0</v>
      </c>
      <c r="H224" s="9">
        <f t="shared" si="94"/>
        <v>9887.8</v>
      </c>
      <c r="I224" s="9">
        <f t="shared" si="94"/>
        <v>0</v>
      </c>
      <c r="J224" s="9">
        <f t="shared" si="94"/>
        <v>8821</v>
      </c>
      <c r="K224" s="9">
        <f t="shared" si="94"/>
        <v>0</v>
      </c>
      <c r="L224" s="9">
        <f t="shared" si="94"/>
        <v>8821</v>
      </c>
      <c r="M224" s="9">
        <f t="shared" si="94"/>
        <v>0</v>
      </c>
      <c r="N224" s="9">
        <f t="shared" si="94"/>
        <v>9321</v>
      </c>
      <c r="O224" s="9">
        <f t="shared" si="94"/>
        <v>0</v>
      </c>
      <c r="P224" s="9">
        <f t="shared" si="94"/>
        <v>9321</v>
      </c>
      <c r="Q224" s="9">
        <f t="shared" si="94"/>
        <v>0</v>
      </c>
    </row>
    <row r="225" spans="1:17" ht="40.5" customHeight="1">
      <c r="A225" s="73" t="s">
        <v>92</v>
      </c>
      <c r="B225" s="13" t="s">
        <v>119</v>
      </c>
      <c r="C225" s="13" t="s">
        <v>123</v>
      </c>
      <c r="D225" s="13" t="s">
        <v>113</v>
      </c>
      <c r="E225" s="13" t="s">
        <v>175</v>
      </c>
      <c r="F225" s="9">
        <f>G225+H225+I225</f>
        <v>4066.8</v>
      </c>
      <c r="G225" s="9"/>
      <c r="H225" s="9">
        <f>2538.4+1528.4</f>
        <v>4066.8</v>
      </c>
      <c r="I225" s="9"/>
      <c r="J225" s="9">
        <f>K225+L225+M225</f>
        <v>3000</v>
      </c>
      <c r="K225" s="9"/>
      <c r="L225" s="9">
        <v>3000</v>
      </c>
      <c r="M225" s="9"/>
      <c r="N225" s="9">
        <f>O225+P225+Q225</f>
        <v>3500</v>
      </c>
      <c r="O225" s="75"/>
      <c r="P225" s="9">
        <v>3500</v>
      </c>
      <c r="Q225" s="75"/>
    </row>
    <row r="226" spans="1:17" ht="18.75">
      <c r="A226" s="73" t="s">
        <v>222</v>
      </c>
      <c r="B226" s="13" t="s">
        <v>119</v>
      </c>
      <c r="C226" s="13" t="s">
        <v>123</v>
      </c>
      <c r="D226" s="13" t="s">
        <v>113</v>
      </c>
      <c r="E226" s="13" t="s">
        <v>221</v>
      </c>
      <c r="F226" s="9">
        <f>G226+H226+I226</f>
        <v>5821</v>
      </c>
      <c r="G226" s="9"/>
      <c r="H226" s="9">
        <v>5821</v>
      </c>
      <c r="I226" s="9"/>
      <c r="J226" s="9">
        <f>K226+L226+M226</f>
        <v>5821</v>
      </c>
      <c r="K226" s="9"/>
      <c r="L226" s="9">
        <v>5821</v>
      </c>
      <c r="M226" s="9"/>
      <c r="N226" s="9">
        <f>O226+P226+Q226</f>
        <v>5821</v>
      </c>
      <c r="O226" s="75"/>
      <c r="P226" s="9">
        <v>5821</v>
      </c>
      <c r="Q226" s="75"/>
    </row>
    <row r="227" spans="1:17" ht="39" customHeight="1">
      <c r="A227" s="95" t="s">
        <v>23</v>
      </c>
      <c r="B227" s="13" t="s">
        <v>119</v>
      </c>
      <c r="C227" s="13" t="s">
        <v>123</v>
      </c>
      <c r="D227" s="13" t="s">
        <v>114</v>
      </c>
      <c r="E227" s="13"/>
      <c r="F227" s="9">
        <f aca="true" t="shared" si="95" ref="F227:Q227">F228+F233+F231</f>
        <v>35353.5</v>
      </c>
      <c r="G227" s="9">
        <f t="shared" si="95"/>
        <v>29801.9</v>
      </c>
      <c r="H227" s="9">
        <f t="shared" si="95"/>
        <v>5551.6</v>
      </c>
      <c r="I227" s="9">
        <f t="shared" si="95"/>
        <v>0</v>
      </c>
      <c r="J227" s="9">
        <f t="shared" si="95"/>
        <v>18009.4</v>
      </c>
      <c r="K227" s="9">
        <f t="shared" si="95"/>
        <v>12141.4</v>
      </c>
      <c r="L227" s="9">
        <f t="shared" si="95"/>
        <v>5868</v>
      </c>
      <c r="M227" s="9">
        <f t="shared" si="95"/>
        <v>0</v>
      </c>
      <c r="N227" s="9">
        <f t="shared" si="95"/>
        <v>18079.4</v>
      </c>
      <c r="O227" s="9">
        <f t="shared" si="95"/>
        <v>12141.4</v>
      </c>
      <c r="P227" s="9">
        <f t="shared" si="95"/>
        <v>5938</v>
      </c>
      <c r="Q227" s="9">
        <f t="shared" si="95"/>
        <v>0</v>
      </c>
    </row>
    <row r="228" spans="1:17" ht="26.25" customHeight="1">
      <c r="A228" s="76" t="s">
        <v>214</v>
      </c>
      <c r="B228" s="13" t="s">
        <v>119</v>
      </c>
      <c r="C228" s="13" t="s">
        <v>123</v>
      </c>
      <c r="D228" s="13" t="s">
        <v>115</v>
      </c>
      <c r="E228" s="13"/>
      <c r="F228" s="9">
        <f aca="true" t="shared" si="96" ref="F228:Q228">F229+F230</f>
        <v>4545.4</v>
      </c>
      <c r="G228" s="9">
        <f t="shared" si="96"/>
        <v>0</v>
      </c>
      <c r="H228" s="9">
        <f t="shared" si="96"/>
        <v>4545.4</v>
      </c>
      <c r="I228" s="9">
        <f t="shared" si="96"/>
        <v>0</v>
      </c>
      <c r="J228" s="9">
        <f t="shared" si="96"/>
        <v>5815.9</v>
      </c>
      <c r="K228" s="9">
        <f t="shared" si="96"/>
        <v>0</v>
      </c>
      <c r="L228" s="9">
        <f t="shared" si="96"/>
        <v>5815.9</v>
      </c>
      <c r="M228" s="9">
        <f t="shared" si="96"/>
        <v>0</v>
      </c>
      <c r="N228" s="9">
        <f t="shared" si="96"/>
        <v>5885.9</v>
      </c>
      <c r="O228" s="9">
        <f t="shared" si="96"/>
        <v>0</v>
      </c>
      <c r="P228" s="9">
        <f t="shared" si="96"/>
        <v>5885.9</v>
      </c>
      <c r="Q228" s="9">
        <f t="shared" si="96"/>
        <v>0</v>
      </c>
    </row>
    <row r="229" spans="1:17" ht="41.25" customHeight="1">
      <c r="A229" s="73" t="s">
        <v>92</v>
      </c>
      <c r="B229" s="13" t="s">
        <v>119</v>
      </c>
      <c r="C229" s="13" t="s">
        <v>123</v>
      </c>
      <c r="D229" s="13" t="s">
        <v>115</v>
      </c>
      <c r="E229" s="13" t="s">
        <v>175</v>
      </c>
      <c r="F229" s="9">
        <f>G229+H229+I229</f>
        <v>2295.4</v>
      </c>
      <c r="G229" s="9"/>
      <c r="H229" s="9">
        <v>2295.4</v>
      </c>
      <c r="I229" s="9"/>
      <c r="J229" s="9">
        <f>K229+L229+M229</f>
        <v>5815.9</v>
      </c>
      <c r="K229" s="9"/>
      <c r="L229" s="9">
        <v>5815.9</v>
      </c>
      <c r="M229" s="9"/>
      <c r="N229" s="9">
        <f>O229+P229+Q229</f>
        <v>5885.9</v>
      </c>
      <c r="O229" s="75"/>
      <c r="P229" s="9">
        <v>5885.9</v>
      </c>
      <c r="Q229" s="75"/>
    </row>
    <row r="230" spans="1:17" ht="25.5" customHeight="1">
      <c r="A230" s="73" t="s">
        <v>222</v>
      </c>
      <c r="B230" s="13" t="s">
        <v>119</v>
      </c>
      <c r="C230" s="13" t="s">
        <v>123</v>
      </c>
      <c r="D230" s="13" t="s">
        <v>115</v>
      </c>
      <c r="E230" s="13" t="s">
        <v>221</v>
      </c>
      <c r="F230" s="9">
        <f>G230+H230+I230</f>
        <v>2250</v>
      </c>
      <c r="G230" s="9"/>
      <c r="H230" s="9">
        <v>2250</v>
      </c>
      <c r="I230" s="9"/>
      <c r="J230" s="9">
        <f>K230+L230+M230</f>
        <v>0</v>
      </c>
      <c r="K230" s="9"/>
      <c r="L230" s="9"/>
      <c r="M230" s="9"/>
      <c r="N230" s="9">
        <f>O230+P230+Q230</f>
        <v>0</v>
      </c>
      <c r="O230" s="75"/>
      <c r="P230" s="75"/>
      <c r="Q230" s="75"/>
    </row>
    <row r="231" spans="1:17" ht="45" customHeight="1">
      <c r="A231" s="73" t="s">
        <v>342</v>
      </c>
      <c r="B231" s="13" t="s">
        <v>119</v>
      </c>
      <c r="C231" s="13" t="s">
        <v>123</v>
      </c>
      <c r="D231" s="13" t="s">
        <v>396</v>
      </c>
      <c r="E231" s="13"/>
      <c r="F231" s="9">
        <f aca="true" t="shared" si="97" ref="F231:Q231">F232</f>
        <v>29070.6</v>
      </c>
      <c r="G231" s="9">
        <f t="shared" si="97"/>
        <v>28116.5</v>
      </c>
      <c r="H231" s="9">
        <f t="shared" si="97"/>
        <v>954.1</v>
      </c>
      <c r="I231" s="9">
        <f t="shared" si="97"/>
        <v>0</v>
      </c>
      <c r="J231" s="9">
        <f t="shared" si="97"/>
        <v>10456</v>
      </c>
      <c r="K231" s="9">
        <f t="shared" si="97"/>
        <v>10456</v>
      </c>
      <c r="L231" s="9">
        <f t="shared" si="97"/>
        <v>0</v>
      </c>
      <c r="M231" s="9">
        <f t="shared" si="97"/>
        <v>0</v>
      </c>
      <c r="N231" s="9">
        <f t="shared" si="97"/>
        <v>10456</v>
      </c>
      <c r="O231" s="9">
        <f t="shared" si="97"/>
        <v>10456</v>
      </c>
      <c r="P231" s="9">
        <f t="shared" si="97"/>
        <v>0</v>
      </c>
      <c r="Q231" s="9">
        <f t="shared" si="97"/>
        <v>0</v>
      </c>
    </row>
    <row r="232" spans="1:17" ht="24" customHeight="1">
      <c r="A232" s="73" t="s">
        <v>222</v>
      </c>
      <c r="B232" s="13" t="s">
        <v>119</v>
      </c>
      <c r="C232" s="13" t="s">
        <v>123</v>
      </c>
      <c r="D232" s="13" t="s">
        <v>396</v>
      </c>
      <c r="E232" s="13" t="s">
        <v>221</v>
      </c>
      <c r="F232" s="9">
        <f>G232+H232+I232</f>
        <v>29070.6</v>
      </c>
      <c r="G232" s="9">
        <v>28116.5</v>
      </c>
      <c r="H232" s="9">
        <v>954.1</v>
      </c>
      <c r="I232" s="9"/>
      <c r="J232" s="9">
        <f>K232+L232+M232</f>
        <v>10456</v>
      </c>
      <c r="K232" s="9">
        <v>10456</v>
      </c>
      <c r="L232" s="9"/>
      <c r="M232" s="9"/>
      <c r="N232" s="9">
        <f>O232+P232+Q232</f>
        <v>10456</v>
      </c>
      <c r="O232" s="9">
        <v>10456</v>
      </c>
      <c r="P232" s="9"/>
      <c r="Q232" s="9"/>
    </row>
    <row r="233" spans="1:17" ht="81" customHeight="1">
      <c r="A233" s="73" t="s">
        <v>341</v>
      </c>
      <c r="B233" s="13" t="s">
        <v>119</v>
      </c>
      <c r="C233" s="13" t="s">
        <v>123</v>
      </c>
      <c r="D233" s="13" t="s">
        <v>339</v>
      </c>
      <c r="E233" s="13"/>
      <c r="F233" s="9">
        <f aca="true" t="shared" si="98" ref="F233:Q233">F234</f>
        <v>1737.5</v>
      </c>
      <c r="G233" s="9">
        <f t="shared" si="98"/>
        <v>1685.4</v>
      </c>
      <c r="H233" s="9">
        <f t="shared" si="98"/>
        <v>52.1</v>
      </c>
      <c r="I233" s="9">
        <f t="shared" si="98"/>
        <v>0</v>
      </c>
      <c r="J233" s="9">
        <f t="shared" si="98"/>
        <v>1737.5</v>
      </c>
      <c r="K233" s="9">
        <f t="shared" si="98"/>
        <v>1685.4</v>
      </c>
      <c r="L233" s="9">
        <f t="shared" si="98"/>
        <v>52.1</v>
      </c>
      <c r="M233" s="9">
        <f t="shared" si="98"/>
        <v>0</v>
      </c>
      <c r="N233" s="9">
        <f t="shared" si="98"/>
        <v>1737.5</v>
      </c>
      <c r="O233" s="9">
        <f t="shared" si="98"/>
        <v>1685.4</v>
      </c>
      <c r="P233" s="9">
        <f t="shared" si="98"/>
        <v>52.1</v>
      </c>
      <c r="Q233" s="9">
        <f t="shared" si="98"/>
        <v>0</v>
      </c>
    </row>
    <row r="234" spans="1:17" ht="18.75">
      <c r="A234" s="73" t="s">
        <v>222</v>
      </c>
      <c r="B234" s="13" t="s">
        <v>119</v>
      </c>
      <c r="C234" s="13" t="s">
        <v>123</v>
      </c>
      <c r="D234" s="13" t="s">
        <v>339</v>
      </c>
      <c r="E234" s="13" t="s">
        <v>221</v>
      </c>
      <c r="F234" s="9">
        <f>G234+H234+I234</f>
        <v>1737.5</v>
      </c>
      <c r="G234" s="9">
        <v>1685.4</v>
      </c>
      <c r="H234" s="9">
        <v>52.1</v>
      </c>
      <c r="I234" s="9"/>
      <c r="J234" s="9">
        <f>K234+L234+M234</f>
        <v>1737.5</v>
      </c>
      <c r="K234" s="9">
        <v>1685.4</v>
      </c>
      <c r="L234" s="9">
        <v>52.1</v>
      </c>
      <c r="M234" s="9">
        <v>0</v>
      </c>
      <c r="N234" s="9">
        <f>O234+P234+Q234</f>
        <v>1737.5</v>
      </c>
      <c r="O234" s="75">
        <v>1685.4</v>
      </c>
      <c r="P234" s="75">
        <v>52.1</v>
      </c>
      <c r="Q234" s="75"/>
    </row>
    <row r="235" spans="1:17" ht="18.75">
      <c r="A235" s="70" t="s">
        <v>167</v>
      </c>
      <c r="B235" s="10" t="s">
        <v>119</v>
      </c>
      <c r="C235" s="10" t="s">
        <v>168</v>
      </c>
      <c r="D235" s="10"/>
      <c r="E235" s="10"/>
      <c r="F235" s="11">
        <f aca="true" t="shared" si="99" ref="F235:Q235">F249+F236</f>
        <v>1500.1000000000001</v>
      </c>
      <c r="G235" s="11">
        <f t="shared" si="99"/>
        <v>1348.2</v>
      </c>
      <c r="H235" s="11">
        <f t="shared" si="99"/>
        <v>151.89999999999998</v>
      </c>
      <c r="I235" s="11">
        <f t="shared" si="99"/>
        <v>0</v>
      </c>
      <c r="J235" s="11">
        <f t="shared" si="99"/>
        <v>1393.2</v>
      </c>
      <c r="K235" s="11">
        <f t="shared" si="99"/>
        <v>1251.9</v>
      </c>
      <c r="L235" s="11">
        <f t="shared" si="99"/>
        <v>141.29999999999998</v>
      </c>
      <c r="M235" s="11">
        <f t="shared" si="99"/>
        <v>0</v>
      </c>
      <c r="N235" s="11">
        <f t="shared" si="99"/>
        <v>1479</v>
      </c>
      <c r="O235" s="9">
        <f t="shared" si="99"/>
        <v>1329.1</v>
      </c>
      <c r="P235" s="9">
        <f t="shared" si="99"/>
        <v>149.89999999999998</v>
      </c>
      <c r="Q235" s="9">
        <f t="shared" si="99"/>
        <v>0</v>
      </c>
    </row>
    <row r="236" spans="1:17" ht="50.25" customHeight="1">
      <c r="A236" s="73" t="s">
        <v>482</v>
      </c>
      <c r="B236" s="13" t="s">
        <v>119</v>
      </c>
      <c r="C236" s="13" t="s">
        <v>168</v>
      </c>
      <c r="D236" s="86" t="s">
        <v>240</v>
      </c>
      <c r="E236" s="13"/>
      <c r="F236" s="9">
        <f aca="true" t="shared" si="100" ref="F236:Q236">F243+F237</f>
        <v>1492.9</v>
      </c>
      <c r="G236" s="9">
        <f t="shared" si="100"/>
        <v>1348.2</v>
      </c>
      <c r="H236" s="9">
        <f t="shared" si="100"/>
        <v>144.7</v>
      </c>
      <c r="I236" s="9">
        <f t="shared" si="100"/>
        <v>0</v>
      </c>
      <c r="J236" s="9">
        <f t="shared" si="100"/>
        <v>1386</v>
      </c>
      <c r="K236" s="9">
        <f t="shared" si="100"/>
        <v>1251.9</v>
      </c>
      <c r="L236" s="9">
        <f t="shared" si="100"/>
        <v>134.1</v>
      </c>
      <c r="M236" s="9">
        <f t="shared" si="100"/>
        <v>0</v>
      </c>
      <c r="N236" s="9">
        <f t="shared" si="100"/>
        <v>1471.8</v>
      </c>
      <c r="O236" s="9">
        <f t="shared" si="100"/>
        <v>1329.1</v>
      </c>
      <c r="P236" s="9">
        <f t="shared" si="100"/>
        <v>142.7</v>
      </c>
      <c r="Q236" s="9">
        <f t="shared" si="100"/>
        <v>0</v>
      </c>
    </row>
    <row r="237" spans="1:17" ht="56.25" customHeight="1">
      <c r="A237" s="73" t="s">
        <v>483</v>
      </c>
      <c r="B237" s="13" t="s">
        <v>119</v>
      </c>
      <c r="C237" s="13" t="s">
        <v>168</v>
      </c>
      <c r="D237" s="86" t="s">
        <v>303</v>
      </c>
      <c r="E237" s="13"/>
      <c r="F237" s="9">
        <f aca="true" t="shared" si="101" ref="F237:Q237">F238</f>
        <v>502</v>
      </c>
      <c r="G237" s="9">
        <f t="shared" si="101"/>
        <v>406.8</v>
      </c>
      <c r="H237" s="9">
        <f t="shared" si="101"/>
        <v>95.2</v>
      </c>
      <c r="I237" s="9">
        <f t="shared" si="101"/>
        <v>0</v>
      </c>
      <c r="J237" s="9">
        <f t="shared" si="101"/>
        <v>395</v>
      </c>
      <c r="K237" s="9">
        <f t="shared" si="101"/>
        <v>310.5</v>
      </c>
      <c r="L237" s="9">
        <f t="shared" si="101"/>
        <v>84.5</v>
      </c>
      <c r="M237" s="9">
        <f t="shared" si="101"/>
        <v>0</v>
      </c>
      <c r="N237" s="9">
        <f t="shared" si="101"/>
        <v>480.8</v>
      </c>
      <c r="O237" s="9">
        <f t="shared" si="101"/>
        <v>387.7</v>
      </c>
      <c r="P237" s="9">
        <f t="shared" si="101"/>
        <v>93.1</v>
      </c>
      <c r="Q237" s="9">
        <f t="shared" si="101"/>
        <v>0</v>
      </c>
    </row>
    <row r="238" spans="1:17" ht="27" customHeight="1">
      <c r="A238" s="73" t="s">
        <v>499</v>
      </c>
      <c r="B238" s="13" t="s">
        <v>119</v>
      </c>
      <c r="C238" s="13" t="s">
        <v>168</v>
      </c>
      <c r="D238" s="86" t="s">
        <v>547</v>
      </c>
      <c r="E238" s="13"/>
      <c r="F238" s="9">
        <f aca="true" t="shared" si="102" ref="F238:Q238">F241+F239</f>
        <v>502</v>
      </c>
      <c r="G238" s="9">
        <f t="shared" si="102"/>
        <v>406.8</v>
      </c>
      <c r="H238" s="9">
        <f t="shared" si="102"/>
        <v>95.2</v>
      </c>
      <c r="I238" s="9">
        <f t="shared" si="102"/>
        <v>0</v>
      </c>
      <c r="J238" s="9">
        <f t="shared" si="102"/>
        <v>395</v>
      </c>
      <c r="K238" s="9">
        <f t="shared" si="102"/>
        <v>310.5</v>
      </c>
      <c r="L238" s="9">
        <f t="shared" si="102"/>
        <v>84.5</v>
      </c>
      <c r="M238" s="9">
        <f t="shared" si="102"/>
        <v>0</v>
      </c>
      <c r="N238" s="9">
        <f t="shared" si="102"/>
        <v>480.8</v>
      </c>
      <c r="O238" s="9">
        <f t="shared" si="102"/>
        <v>387.7</v>
      </c>
      <c r="P238" s="9">
        <f t="shared" si="102"/>
        <v>93.1</v>
      </c>
      <c r="Q238" s="9">
        <f t="shared" si="102"/>
        <v>0</v>
      </c>
    </row>
    <row r="239" spans="1:17" ht="23.25" customHeight="1">
      <c r="A239" s="73" t="s">
        <v>532</v>
      </c>
      <c r="B239" s="13" t="s">
        <v>119</v>
      </c>
      <c r="C239" s="13" t="s">
        <v>168</v>
      </c>
      <c r="D239" s="86" t="s">
        <v>548</v>
      </c>
      <c r="E239" s="13"/>
      <c r="F239" s="9">
        <f aca="true" t="shared" si="103" ref="F239:Q239">F240</f>
        <v>50</v>
      </c>
      <c r="G239" s="9">
        <f t="shared" si="103"/>
        <v>0</v>
      </c>
      <c r="H239" s="9">
        <f t="shared" si="103"/>
        <v>50</v>
      </c>
      <c r="I239" s="9">
        <f t="shared" si="103"/>
        <v>0</v>
      </c>
      <c r="J239" s="9">
        <f t="shared" si="103"/>
        <v>50</v>
      </c>
      <c r="K239" s="9">
        <f t="shared" si="103"/>
        <v>0</v>
      </c>
      <c r="L239" s="9">
        <f t="shared" si="103"/>
        <v>50</v>
      </c>
      <c r="M239" s="9">
        <f t="shared" si="103"/>
        <v>0</v>
      </c>
      <c r="N239" s="9">
        <f t="shared" si="103"/>
        <v>50</v>
      </c>
      <c r="O239" s="9">
        <f t="shared" si="103"/>
        <v>0</v>
      </c>
      <c r="P239" s="9">
        <f t="shared" si="103"/>
        <v>50</v>
      </c>
      <c r="Q239" s="9">
        <f t="shared" si="103"/>
        <v>0</v>
      </c>
    </row>
    <row r="240" spans="1:17" ht="42.75" customHeight="1">
      <c r="A240" s="73" t="s">
        <v>92</v>
      </c>
      <c r="B240" s="13" t="s">
        <v>119</v>
      </c>
      <c r="C240" s="13" t="s">
        <v>168</v>
      </c>
      <c r="D240" s="86" t="s">
        <v>548</v>
      </c>
      <c r="E240" s="13" t="s">
        <v>175</v>
      </c>
      <c r="F240" s="9">
        <f>G240+H240+I240</f>
        <v>50</v>
      </c>
      <c r="G240" s="9"/>
      <c r="H240" s="9">
        <v>50</v>
      </c>
      <c r="I240" s="9"/>
      <c r="J240" s="9">
        <f>K240+L240+M240</f>
        <v>50</v>
      </c>
      <c r="K240" s="9"/>
      <c r="L240" s="9">
        <v>50</v>
      </c>
      <c r="M240" s="9"/>
      <c r="N240" s="9">
        <f>O240+P240+Q240</f>
        <v>50</v>
      </c>
      <c r="O240" s="9"/>
      <c r="P240" s="9">
        <v>50</v>
      </c>
      <c r="Q240" s="9"/>
    </row>
    <row r="241" spans="1:17" ht="20.25" customHeight="1">
      <c r="A241" s="73" t="s">
        <v>498</v>
      </c>
      <c r="B241" s="13" t="s">
        <v>119</v>
      </c>
      <c r="C241" s="13" t="s">
        <v>168</v>
      </c>
      <c r="D241" s="86" t="s">
        <v>617</v>
      </c>
      <c r="E241" s="13"/>
      <c r="F241" s="9">
        <f aca="true" t="shared" si="104" ref="F241:Q241">F242</f>
        <v>452</v>
      </c>
      <c r="G241" s="9">
        <f t="shared" si="104"/>
        <v>406.8</v>
      </c>
      <c r="H241" s="9">
        <f t="shared" si="104"/>
        <v>45.2</v>
      </c>
      <c r="I241" s="9">
        <f t="shared" si="104"/>
        <v>0</v>
      </c>
      <c r="J241" s="9">
        <f t="shared" si="104"/>
        <v>345</v>
      </c>
      <c r="K241" s="9">
        <f t="shared" si="104"/>
        <v>310.5</v>
      </c>
      <c r="L241" s="9">
        <f t="shared" si="104"/>
        <v>34.5</v>
      </c>
      <c r="M241" s="9">
        <f t="shared" si="104"/>
        <v>0</v>
      </c>
      <c r="N241" s="9">
        <f t="shared" si="104"/>
        <v>430.8</v>
      </c>
      <c r="O241" s="9">
        <f t="shared" si="104"/>
        <v>387.7</v>
      </c>
      <c r="P241" s="9">
        <f t="shared" si="104"/>
        <v>43.1</v>
      </c>
      <c r="Q241" s="9">
        <f t="shared" si="104"/>
        <v>0</v>
      </c>
    </row>
    <row r="242" spans="1:17" ht="46.5" customHeight="1">
      <c r="A242" s="73" t="s">
        <v>92</v>
      </c>
      <c r="B242" s="13" t="s">
        <v>119</v>
      </c>
      <c r="C242" s="13" t="s">
        <v>168</v>
      </c>
      <c r="D242" s="86" t="s">
        <v>617</v>
      </c>
      <c r="E242" s="13" t="s">
        <v>175</v>
      </c>
      <c r="F242" s="9">
        <f>G242+H242+I242</f>
        <v>452</v>
      </c>
      <c r="G242" s="9">
        <v>406.8</v>
      </c>
      <c r="H242" s="9">
        <v>45.2</v>
      </c>
      <c r="I242" s="9"/>
      <c r="J242" s="9">
        <f>K242+L242+M242</f>
        <v>345</v>
      </c>
      <c r="K242" s="9">
        <v>310.5</v>
      </c>
      <c r="L242" s="9">
        <v>34.5</v>
      </c>
      <c r="M242" s="9"/>
      <c r="N242" s="9">
        <f>O242+P242+Q242</f>
        <v>430.8</v>
      </c>
      <c r="O242" s="79">
        <v>387.7</v>
      </c>
      <c r="P242" s="79">
        <v>43.1</v>
      </c>
      <c r="Q242" s="9"/>
    </row>
    <row r="243" spans="1:17" ht="42" customHeight="1">
      <c r="A243" s="73" t="s">
        <v>579</v>
      </c>
      <c r="B243" s="13" t="s">
        <v>119</v>
      </c>
      <c r="C243" s="13" t="s">
        <v>168</v>
      </c>
      <c r="D243" s="86" t="s">
        <v>335</v>
      </c>
      <c r="E243" s="13"/>
      <c r="F243" s="9">
        <f aca="true" t="shared" si="105" ref="F243:Q243">F244</f>
        <v>990.9</v>
      </c>
      <c r="G243" s="9">
        <f t="shared" si="105"/>
        <v>941.4</v>
      </c>
      <c r="H243" s="9">
        <f t="shared" si="105"/>
        <v>49.5</v>
      </c>
      <c r="I243" s="9">
        <f t="shared" si="105"/>
        <v>0</v>
      </c>
      <c r="J243" s="9">
        <f t="shared" si="105"/>
        <v>991</v>
      </c>
      <c r="K243" s="9">
        <f t="shared" si="105"/>
        <v>941.4</v>
      </c>
      <c r="L243" s="9">
        <f t="shared" si="105"/>
        <v>49.6</v>
      </c>
      <c r="M243" s="9">
        <f t="shared" si="105"/>
        <v>0</v>
      </c>
      <c r="N243" s="9">
        <f t="shared" si="105"/>
        <v>991</v>
      </c>
      <c r="O243" s="9">
        <f t="shared" si="105"/>
        <v>941.4</v>
      </c>
      <c r="P243" s="9">
        <f t="shared" si="105"/>
        <v>49.6</v>
      </c>
      <c r="Q243" s="9">
        <f t="shared" si="105"/>
        <v>0</v>
      </c>
    </row>
    <row r="244" spans="1:17" ht="42.75" customHeight="1">
      <c r="A244" s="73" t="s">
        <v>336</v>
      </c>
      <c r="B244" s="13" t="s">
        <v>119</v>
      </c>
      <c r="C244" s="13" t="s">
        <v>168</v>
      </c>
      <c r="D244" s="86" t="s">
        <v>495</v>
      </c>
      <c r="E244" s="13"/>
      <c r="F244" s="9">
        <f aca="true" t="shared" si="106" ref="F244:Q244">F247+F245</f>
        <v>990.9</v>
      </c>
      <c r="G244" s="9">
        <f t="shared" si="106"/>
        <v>941.4</v>
      </c>
      <c r="H244" s="9">
        <f t="shared" si="106"/>
        <v>49.5</v>
      </c>
      <c r="I244" s="9">
        <f t="shared" si="106"/>
        <v>0</v>
      </c>
      <c r="J244" s="9">
        <f t="shared" si="106"/>
        <v>991</v>
      </c>
      <c r="K244" s="9">
        <f t="shared" si="106"/>
        <v>941.4</v>
      </c>
      <c r="L244" s="9">
        <f t="shared" si="106"/>
        <v>49.6</v>
      </c>
      <c r="M244" s="9">
        <f t="shared" si="106"/>
        <v>0</v>
      </c>
      <c r="N244" s="9">
        <f t="shared" si="106"/>
        <v>991</v>
      </c>
      <c r="O244" s="9">
        <f t="shared" si="106"/>
        <v>941.4</v>
      </c>
      <c r="P244" s="9">
        <f t="shared" si="106"/>
        <v>49.6</v>
      </c>
      <c r="Q244" s="9">
        <f t="shared" si="106"/>
        <v>0</v>
      </c>
    </row>
    <row r="245" spans="1:17" ht="60" customHeight="1">
      <c r="A245" s="96" t="s">
        <v>656</v>
      </c>
      <c r="B245" s="13" t="s">
        <v>119</v>
      </c>
      <c r="C245" s="13" t="s">
        <v>168</v>
      </c>
      <c r="D245" s="86" t="s">
        <v>496</v>
      </c>
      <c r="E245" s="13"/>
      <c r="F245" s="9">
        <f aca="true" t="shared" si="107" ref="F245:Q245">F246</f>
        <v>0</v>
      </c>
      <c r="G245" s="9">
        <f t="shared" si="107"/>
        <v>0</v>
      </c>
      <c r="H245" s="9">
        <v>0</v>
      </c>
      <c r="I245" s="9">
        <f t="shared" si="107"/>
        <v>0</v>
      </c>
      <c r="J245" s="9">
        <f t="shared" si="107"/>
        <v>0</v>
      </c>
      <c r="K245" s="9">
        <f t="shared" si="107"/>
        <v>0</v>
      </c>
      <c r="L245" s="9">
        <f t="shared" si="107"/>
        <v>0</v>
      </c>
      <c r="M245" s="9">
        <f t="shared" si="107"/>
        <v>0</v>
      </c>
      <c r="N245" s="9">
        <f t="shared" si="107"/>
        <v>0</v>
      </c>
      <c r="O245" s="9">
        <f t="shared" si="107"/>
        <v>0</v>
      </c>
      <c r="P245" s="9">
        <f t="shared" si="107"/>
        <v>0</v>
      </c>
      <c r="Q245" s="9">
        <f t="shared" si="107"/>
        <v>0</v>
      </c>
    </row>
    <row r="246" spans="1:17" ht="63" customHeight="1">
      <c r="A246" s="73" t="s">
        <v>412</v>
      </c>
      <c r="B246" s="13" t="s">
        <v>119</v>
      </c>
      <c r="C246" s="13" t="s">
        <v>168</v>
      </c>
      <c r="D246" s="86" t="s">
        <v>496</v>
      </c>
      <c r="E246" s="13" t="s">
        <v>411</v>
      </c>
      <c r="F246" s="9">
        <f>G246+H246+I246</f>
        <v>0</v>
      </c>
      <c r="G246" s="9">
        <v>0</v>
      </c>
      <c r="H246" s="9">
        <v>0</v>
      </c>
      <c r="I246" s="9"/>
      <c r="J246" s="9">
        <f>K246+L246+M246</f>
        <v>0</v>
      </c>
      <c r="K246" s="9">
        <v>0</v>
      </c>
      <c r="L246" s="9">
        <v>0</v>
      </c>
      <c r="M246" s="9">
        <v>0</v>
      </c>
      <c r="N246" s="9">
        <f>O246+P246+Q246</f>
        <v>0</v>
      </c>
      <c r="O246" s="9">
        <v>0</v>
      </c>
      <c r="P246" s="9">
        <v>0</v>
      </c>
      <c r="Q246" s="9">
        <v>0</v>
      </c>
    </row>
    <row r="247" spans="1:17" ht="39" customHeight="1">
      <c r="A247" s="73" t="s">
        <v>594</v>
      </c>
      <c r="B247" s="13" t="s">
        <v>119</v>
      </c>
      <c r="C247" s="13" t="s">
        <v>168</v>
      </c>
      <c r="D247" s="86" t="s">
        <v>497</v>
      </c>
      <c r="E247" s="13"/>
      <c r="F247" s="9">
        <f aca="true" t="shared" si="108" ref="F247:Q247">F248</f>
        <v>990.9</v>
      </c>
      <c r="G247" s="9">
        <f t="shared" si="108"/>
        <v>941.4</v>
      </c>
      <c r="H247" s="9">
        <f t="shared" si="108"/>
        <v>49.5</v>
      </c>
      <c r="I247" s="9">
        <f t="shared" si="108"/>
        <v>0</v>
      </c>
      <c r="J247" s="9">
        <f t="shared" si="108"/>
        <v>991</v>
      </c>
      <c r="K247" s="9">
        <f t="shared" si="108"/>
        <v>941.4</v>
      </c>
      <c r="L247" s="9">
        <f t="shared" si="108"/>
        <v>49.6</v>
      </c>
      <c r="M247" s="9">
        <f t="shared" si="108"/>
        <v>0</v>
      </c>
      <c r="N247" s="9">
        <f t="shared" si="108"/>
        <v>991</v>
      </c>
      <c r="O247" s="9">
        <f t="shared" si="108"/>
        <v>941.4</v>
      </c>
      <c r="P247" s="9">
        <f t="shared" si="108"/>
        <v>49.6</v>
      </c>
      <c r="Q247" s="9">
        <f t="shared" si="108"/>
        <v>0</v>
      </c>
    </row>
    <row r="248" spans="1:17" ht="70.5" customHeight="1">
      <c r="A248" s="73" t="s">
        <v>412</v>
      </c>
      <c r="B248" s="13" t="s">
        <v>119</v>
      </c>
      <c r="C248" s="13" t="s">
        <v>168</v>
      </c>
      <c r="D248" s="86" t="s">
        <v>497</v>
      </c>
      <c r="E248" s="13" t="s">
        <v>411</v>
      </c>
      <c r="F248" s="9">
        <f>G248+H248+I248</f>
        <v>990.9</v>
      </c>
      <c r="G248" s="9">
        <v>941.4</v>
      </c>
      <c r="H248" s="9">
        <v>49.5</v>
      </c>
      <c r="I248" s="9"/>
      <c r="J248" s="9">
        <f>K248+M248+L248</f>
        <v>991</v>
      </c>
      <c r="K248" s="9">
        <v>941.4</v>
      </c>
      <c r="L248" s="9">
        <v>49.6</v>
      </c>
      <c r="M248" s="9"/>
      <c r="N248" s="9">
        <f>O248+Q248+P248</f>
        <v>991</v>
      </c>
      <c r="O248" s="86">
        <v>941.4</v>
      </c>
      <c r="P248" s="86">
        <v>49.6</v>
      </c>
      <c r="Q248" s="86"/>
    </row>
    <row r="249" spans="1:17" ht="24.75" customHeight="1">
      <c r="A249" s="73" t="s">
        <v>331</v>
      </c>
      <c r="B249" s="13" t="s">
        <v>119</v>
      </c>
      <c r="C249" s="13" t="s">
        <v>168</v>
      </c>
      <c r="D249" s="74" t="s">
        <v>232</v>
      </c>
      <c r="E249" s="13"/>
      <c r="F249" s="9">
        <f aca="true" t="shared" si="109" ref="F249:Q251">F250</f>
        <v>7.2</v>
      </c>
      <c r="G249" s="9">
        <f t="shared" si="109"/>
        <v>0</v>
      </c>
      <c r="H249" s="9">
        <f t="shared" si="109"/>
        <v>7.2</v>
      </c>
      <c r="I249" s="9">
        <f t="shared" si="109"/>
        <v>0</v>
      </c>
      <c r="J249" s="9">
        <f t="shared" si="109"/>
        <v>7.2</v>
      </c>
      <c r="K249" s="9">
        <f t="shared" si="109"/>
        <v>0</v>
      </c>
      <c r="L249" s="9">
        <f t="shared" si="109"/>
        <v>7.2</v>
      </c>
      <c r="M249" s="9">
        <f t="shared" si="109"/>
        <v>0</v>
      </c>
      <c r="N249" s="9">
        <f t="shared" si="109"/>
        <v>7.2</v>
      </c>
      <c r="O249" s="9">
        <f t="shared" si="109"/>
        <v>0</v>
      </c>
      <c r="P249" s="9">
        <f t="shared" si="109"/>
        <v>7.2</v>
      </c>
      <c r="Q249" s="9">
        <f t="shared" si="109"/>
        <v>0</v>
      </c>
    </row>
    <row r="250" spans="1:17" ht="40.5" customHeight="1">
      <c r="A250" s="73" t="s">
        <v>228</v>
      </c>
      <c r="B250" s="13" t="s">
        <v>119</v>
      </c>
      <c r="C250" s="13" t="s">
        <v>168</v>
      </c>
      <c r="D250" s="74" t="s">
        <v>66</v>
      </c>
      <c r="E250" s="13"/>
      <c r="F250" s="9">
        <f t="shared" si="109"/>
        <v>7.2</v>
      </c>
      <c r="G250" s="9">
        <f t="shared" si="109"/>
        <v>0</v>
      </c>
      <c r="H250" s="9">
        <f t="shared" si="109"/>
        <v>7.2</v>
      </c>
      <c r="I250" s="9">
        <f t="shared" si="109"/>
        <v>0</v>
      </c>
      <c r="J250" s="9">
        <f t="shared" si="109"/>
        <v>7.2</v>
      </c>
      <c r="K250" s="9">
        <f t="shared" si="109"/>
        <v>0</v>
      </c>
      <c r="L250" s="9">
        <f t="shared" si="109"/>
        <v>7.2</v>
      </c>
      <c r="M250" s="9">
        <f t="shared" si="109"/>
        <v>0</v>
      </c>
      <c r="N250" s="9">
        <f t="shared" si="109"/>
        <v>7.2</v>
      </c>
      <c r="O250" s="9">
        <f t="shared" si="109"/>
        <v>0</v>
      </c>
      <c r="P250" s="9">
        <f t="shared" si="109"/>
        <v>7.2</v>
      </c>
      <c r="Q250" s="9">
        <f t="shared" si="109"/>
        <v>0</v>
      </c>
    </row>
    <row r="251" spans="1:17" ht="84.75" customHeight="1">
      <c r="A251" s="73" t="s">
        <v>695</v>
      </c>
      <c r="B251" s="13" t="s">
        <v>119</v>
      </c>
      <c r="C251" s="13" t="s">
        <v>168</v>
      </c>
      <c r="D251" s="74" t="s">
        <v>100</v>
      </c>
      <c r="E251" s="13"/>
      <c r="F251" s="9">
        <f t="shared" si="109"/>
        <v>7.2</v>
      </c>
      <c r="G251" s="9">
        <f t="shared" si="109"/>
        <v>0</v>
      </c>
      <c r="H251" s="9">
        <f t="shared" si="109"/>
        <v>7.2</v>
      </c>
      <c r="I251" s="9">
        <f t="shared" si="109"/>
        <v>0</v>
      </c>
      <c r="J251" s="9">
        <f t="shared" si="109"/>
        <v>7.2</v>
      </c>
      <c r="K251" s="9">
        <f t="shared" si="109"/>
        <v>0</v>
      </c>
      <c r="L251" s="9">
        <f t="shared" si="109"/>
        <v>7.2</v>
      </c>
      <c r="M251" s="9">
        <f t="shared" si="109"/>
        <v>0</v>
      </c>
      <c r="N251" s="9">
        <f t="shared" si="109"/>
        <v>7.2</v>
      </c>
      <c r="O251" s="9">
        <f t="shared" si="109"/>
        <v>0</v>
      </c>
      <c r="P251" s="9">
        <f t="shared" si="109"/>
        <v>7.2</v>
      </c>
      <c r="Q251" s="9">
        <f t="shared" si="109"/>
        <v>0</v>
      </c>
    </row>
    <row r="252" spans="1:17" ht="18.75">
      <c r="A252" s="73" t="s">
        <v>222</v>
      </c>
      <c r="B252" s="13" t="s">
        <v>119</v>
      </c>
      <c r="C252" s="13" t="s">
        <v>168</v>
      </c>
      <c r="D252" s="74" t="s">
        <v>100</v>
      </c>
      <c r="E252" s="13" t="s">
        <v>221</v>
      </c>
      <c r="F252" s="9">
        <f>G252+H252+I252</f>
        <v>7.2</v>
      </c>
      <c r="G252" s="9"/>
      <c r="H252" s="9">
        <v>7.2</v>
      </c>
      <c r="I252" s="9"/>
      <c r="J252" s="9">
        <f>K252+L252+M252</f>
        <v>7.2</v>
      </c>
      <c r="K252" s="9"/>
      <c r="L252" s="9">
        <v>7.2</v>
      </c>
      <c r="M252" s="9"/>
      <c r="N252" s="9">
        <f>O252+P252+Q252</f>
        <v>7.2</v>
      </c>
      <c r="O252" s="75"/>
      <c r="P252" s="75">
        <v>7.2</v>
      </c>
      <c r="Q252" s="75"/>
    </row>
    <row r="253" spans="1:17" ht="18.75">
      <c r="A253" s="70" t="s">
        <v>162</v>
      </c>
      <c r="B253" s="10" t="s">
        <v>126</v>
      </c>
      <c r="C253" s="10" t="s">
        <v>389</v>
      </c>
      <c r="D253" s="141"/>
      <c r="E253" s="10"/>
      <c r="F253" s="11">
        <f aca="true" t="shared" si="110" ref="F253:Q253">F254+F264+F279</f>
        <v>7647.2</v>
      </c>
      <c r="G253" s="11">
        <f t="shared" si="110"/>
        <v>5071</v>
      </c>
      <c r="H253" s="11">
        <f t="shared" si="110"/>
        <v>2397</v>
      </c>
      <c r="I253" s="11">
        <f t="shared" si="110"/>
        <v>179.2</v>
      </c>
      <c r="J253" s="11">
        <f t="shared" si="110"/>
        <v>2859.6</v>
      </c>
      <c r="K253" s="11">
        <f t="shared" si="110"/>
        <v>1637.6</v>
      </c>
      <c r="L253" s="11">
        <f t="shared" si="110"/>
        <v>1040</v>
      </c>
      <c r="M253" s="11">
        <f t="shared" si="110"/>
        <v>182</v>
      </c>
      <c r="N253" s="11">
        <f t="shared" si="110"/>
        <v>2999.9</v>
      </c>
      <c r="O253" s="9">
        <f t="shared" si="110"/>
        <v>1763.9</v>
      </c>
      <c r="P253" s="9">
        <f t="shared" si="110"/>
        <v>1040</v>
      </c>
      <c r="Q253" s="9">
        <f t="shared" si="110"/>
        <v>196</v>
      </c>
    </row>
    <row r="254" spans="1:17" ht="18.75">
      <c r="A254" s="70" t="s">
        <v>163</v>
      </c>
      <c r="B254" s="10" t="s">
        <v>126</v>
      </c>
      <c r="C254" s="10" t="s">
        <v>118</v>
      </c>
      <c r="D254" s="141"/>
      <c r="E254" s="10"/>
      <c r="F254" s="11">
        <f aca="true" t="shared" si="111" ref="F254:Q254">F261+F255</f>
        <v>300</v>
      </c>
      <c r="G254" s="11">
        <f t="shared" si="111"/>
        <v>0</v>
      </c>
      <c r="H254" s="11">
        <f t="shared" si="111"/>
        <v>300</v>
      </c>
      <c r="I254" s="11">
        <f t="shared" si="111"/>
        <v>0</v>
      </c>
      <c r="J254" s="11">
        <f t="shared" si="111"/>
        <v>800</v>
      </c>
      <c r="K254" s="11">
        <f t="shared" si="111"/>
        <v>0</v>
      </c>
      <c r="L254" s="11">
        <f t="shared" si="111"/>
        <v>800</v>
      </c>
      <c r="M254" s="11">
        <f t="shared" si="111"/>
        <v>0</v>
      </c>
      <c r="N254" s="11">
        <f t="shared" si="111"/>
        <v>800</v>
      </c>
      <c r="O254" s="9">
        <f t="shared" si="111"/>
        <v>0</v>
      </c>
      <c r="P254" s="9">
        <f t="shared" si="111"/>
        <v>800</v>
      </c>
      <c r="Q254" s="9">
        <f t="shared" si="111"/>
        <v>0</v>
      </c>
    </row>
    <row r="255" spans="1:17" ht="56.25" customHeight="1">
      <c r="A255" s="73" t="s">
        <v>488</v>
      </c>
      <c r="B255" s="13" t="s">
        <v>126</v>
      </c>
      <c r="C255" s="13" t="s">
        <v>118</v>
      </c>
      <c r="D255" s="13" t="s">
        <v>267</v>
      </c>
      <c r="E255" s="13"/>
      <c r="F255" s="9">
        <f>F256</f>
        <v>111.7</v>
      </c>
      <c r="G255" s="9">
        <f>G256</f>
        <v>0</v>
      </c>
      <c r="H255" s="9">
        <f>H256</f>
        <v>111.7</v>
      </c>
      <c r="I255" s="9">
        <f>I256</f>
        <v>0</v>
      </c>
      <c r="J255" s="9">
        <f aca="true" t="shared" si="112" ref="F255:Q257">J256</f>
        <v>500</v>
      </c>
      <c r="K255" s="9">
        <f t="shared" si="112"/>
        <v>0</v>
      </c>
      <c r="L255" s="9">
        <f t="shared" si="112"/>
        <v>500</v>
      </c>
      <c r="M255" s="9">
        <f t="shared" si="112"/>
        <v>0</v>
      </c>
      <c r="N255" s="9">
        <f t="shared" si="112"/>
        <v>500</v>
      </c>
      <c r="O255" s="9">
        <f t="shared" si="112"/>
        <v>0</v>
      </c>
      <c r="P255" s="9">
        <f t="shared" si="112"/>
        <v>500</v>
      </c>
      <c r="Q255" s="9">
        <f t="shared" si="112"/>
        <v>0</v>
      </c>
    </row>
    <row r="256" spans="1:17" ht="37.5">
      <c r="A256" s="73" t="s">
        <v>541</v>
      </c>
      <c r="B256" s="13" t="s">
        <v>126</v>
      </c>
      <c r="C256" s="13" t="s">
        <v>118</v>
      </c>
      <c r="D256" s="13" t="s">
        <v>27</v>
      </c>
      <c r="E256" s="13"/>
      <c r="F256" s="9">
        <f>F257+F259</f>
        <v>111.7</v>
      </c>
      <c r="G256" s="9">
        <f>G257+G259</f>
        <v>0</v>
      </c>
      <c r="H256" s="9">
        <f>H257+H259</f>
        <v>111.7</v>
      </c>
      <c r="I256" s="9">
        <f>I257+I259</f>
        <v>0</v>
      </c>
      <c r="J256" s="9">
        <f t="shared" si="112"/>
        <v>500</v>
      </c>
      <c r="K256" s="9">
        <f t="shared" si="112"/>
        <v>0</v>
      </c>
      <c r="L256" s="9">
        <f t="shared" si="112"/>
        <v>500</v>
      </c>
      <c r="M256" s="9">
        <f t="shared" si="112"/>
        <v>0</v>
      </c>
      <c r="N256" s="9">
        <f t="shared" si="112"/>
        <v>500</v>
      </c>
      <c r="O256" s="9">
        <f t="shared" si="112"/>
        <v>0</v>
      </c>
      <c r="P256" s="9">
        <f t="shared" si="112"/>
        <v>500</v>
      </c>
      <c r="Q256" s="9">
        <f t="shared" si="112"/>
        <v>0</v>
      </c>
    </row>
    <row r="257" spans="1:17" ht="24" customHeight="1">
      <c r="A257" s="73" t="s">
        <v>224</v>
      </c>
      <c r="B257" s="13" t="s">
        <v>126</v>
      </c>
      <c r="C257" s="13" t="s">
        <v>118</v>
      </c>
      <c r="D257" s="13" t="s">
        <v>28</v>
      </c>
      <c r="E257" s="13"/>
      <c r="F257" s="9">
        <f t="shared" si="112"/>
        <v>0</v>
      </c>
      <c r="G257" s="9">
        <f t="shared" si="112"/>
        <v>0</v>
      </c>
      <c r="H257" s="9">
        <f t="shared" si="112"/>
        <v>0</v>
      </c>
      <c r="I257" s="9">
        <f t="shared" si="112"/>
        <v>0</v>
      </c>
      <c r="J257" s="9">
        <f t="shared" si="112"/>
        <v>500</v>
      </c>
      <c r="K257" s="9">
        <f t="shared" si="112"/>
        <v>0</v>
      </c>
      <c r="L257" s="9">
        <f t="shared" si="112"/>
        <v>500</v>
      </c>
      <c r="M257" s="9">
        <f t="shared" si="112"/>
        <v>0</v>
      </c>
      <c r="N257" s="9">
        <f t="shared" si="112"/>
        <v>500</v>
      </c>
      <c r="O257" s="9">
        <f t="shared" si="112"/>
        <v>0</v>
      </c>
      <c r="P257" s="9">
        <f t="shared" si="112"/>
        <v>500</v>
      </c>
      <c r="Q257" s="9">
        <f t="shared" si="112"/>
        <v>0</v>
      </c>
    </row>
    <row r="258" spans="1:17" ht="20.25" customHeight="1">
      <c r="A258" s="73" t="s">
        <v>343</v>
      </c>
      <c r="B258" s="13" t="s">
        <v>126</v>
      </c>
      <c r="C258" s="13" t="s">
        <v>118</v>
      </c>
      <c r="D258" s="13" t="s">
        <v>28</v>
      </c>
      <c r="E258" s="13" t="s">
        <v>180</v>
      </c>
      <c r="F258" s="9">
        <f>G258+H258+I258</f>
        <v>0</v>
      </c>
      <c r="G258" s="9"/>
      <c r="H258" s="9">
        <v>0</v>
      </c>
      <c r="I258" s="9"/>
      <c r="J258" s="9">
        <f>K258+L258+M258</f>
        <v>500</v>
      </c>
      <c r="K258" s="9"/>
      <c r="L258" s="9">
        <v>500</v>
      </c>
      <c r="M258" s="9"/>
      <c r="N258" s="9">
        <f>O258+P258+Q258</f>
        <v>500</v>
      </c>
      <c r="O258" s="9"/>
      <c r="P258" s="9">
        <v>500</v>
      </c>
      <c r="Q258" s="9"/>
    </row>
    <row r="259" spans="1:17" ht="20.25" customHeight="1">
      <c r="A259" s="73" t="s">
        <v>297</v>
      </c>
      <c r="B259" s="13" t="s">
        <v>126</v>
      </c>
      <c r="C259" s="13" t="s">
        <v>118</v>
      </c>
      <c r="D259" s="13" t="s">
        <v>716</v>
      </c>
      <c r="E259" s="13"/>
      <c r="F259" s="9">
        <f>F260</f>
        <v>111.7</v>
      </c>
      <c r="G259" s="9">
        <f>G260</f>
        <v>0</v>
      </c>
      <c r="H259" s="9">
        <f>H260</f>
        <v>111.7</v>
      </c>
      <c r="I259" s="9">
        <f>I260</f>
        <v>0</v>
      </c>
      <c r="J259" s="9"/>
      <c r="K259" s="9"/>
      <c r="L259" s="9"/>
      <c r="M259" s="9"/>
      <c r="N259" s="9"/>
      <c r="O259" s="9"/>
      <c r="P259" s="9"/>
      <c r="Q259" s="9"/>
    </row>
    <row r="260" spans="1:17" ht="20.25" customHeight="1">
      <c r="A260" s="73" t="s">
        <v>92</v>
      </c>
      <c r="B260" s="13" t="s">
        <v>126</v>
      </c>
      <c r="C260" s="13" t="s">
        <v>118</v>
      </c>
      <c r="D260" s="13" t="s">
        <v>716</v>
      </c>
      <c r="E260" s="13" t="s">
        <v>175</v>
      </c>
      <c r="F260" s="9">
        <f>G260+H260+I260</f>
        <v>111.7</v>
      </c>
      <c r="G260" s="9"/>
      <c r="H260" s="9">
        <v>111.7</v>
      </c>
      <c r="I260" s="9"/>
      <c r="J260" s="9"/>
      <c r="K260" s="9"/>
      <c r="L260" s="9"/>
      <c r="M260" s="9"/>
      <c r="N260" s="9"/>
      <c r="O260" s="9"/>
      <c r="P260" s="9"/>
      <c r="Q260" s="9"/>
    </row>
    <row r="261" spans="1:17" ht="18.75">
      <c r="A261" s="73" t="s">
        <v>163</v>
      </c>
      <c r="B261" s="13" t="s">
        <v>126</v>
      </c>
      <c r="C261" s="13" t="s">
        <v>118</v>
      </c>
      <c r="D261" s="74" t="s">
        <v>33</v>
      </c>
      <c r="E261" s="13"/>
      <c r="F261" s="9">
        <f aca="true" t="shared" si="113" ref="F261:Q262">F262</f>
        <v>188.3</v>
      </c>
      <c r="G261" s="9">
        <f t="shared" si="113"/>
        <v>0</v>
      </c>
      <c r="H261" s="9">
        <f t="shared" si="113"/>
        <v>188.3</v>
      </c>
      <c r="I261" s="9">
        <f t="shared" si="113"/>
        <v>0</v>
      </c>
      <c r="J261" s="9">
        <f t="shared" si="113"/>
        <v>300</v>
      </c>
      <c r="K261" s="9">
        <f t="shared" si="113"/>
        <v>0</v>
      </c>
      <c r="L261" s="9">
        <f t="shared" si="113"/>
        <v>300</v>
      </c>
      <c r="M261" s="9">
        <f t="shared" si="113"/>
        <v>0</v>
      </c>
      <c r="N261" s="9">
        <f t="shared" si="113"/>
        <v>300</v>
      </c>
      <c r="O261" s="9">
        <f t="shared" si="113"/>
        <v>0</v>
      </c>
      <c r="P261" s="9">
        <f t="shared" si="113"/>
        <v>300</v>
      </c>
      <c r="Q261" s="9">
        <f t="shared" si="113"/>
        <v>0</v>
      </c>
    </row>
    <row r="262" spans="1:17" ht="22.5" customHeight="1">
      <c r="A262" s="73" t="s">
        <v>297</v>
      </c>
      <c r="B262" s="13" t="s">
        <v>126</v>
      </c>
      <c r="C262" s="13" t="s">
        <v>118</v>
      </c>
      <c r="D262" s="74" t="s">
        <v>34</v>
      </c>
      <c r="E262" s="13"/>
      <c r="F262" s="9">
        <f t="shared" si="113"/>
        <v>188.3</v>
      </c>
      <c r="G262" s="9">
        <f t="shared" si="113"/>
        <v>0</v>
      </c>
      <c r="H262" s="9">
        <f t="shared" si="113"/>
        <v>188.3</v>
      </c>
      <c r="I262" s="9">
        <f t="shared" si="113"/>
        <v>0</v>
      </c>
      <c r="J262" s="9">
        <f t="shared" si="113"/>
        <v>300</v>
      </c>
      <c r="K262" s="9">
        <f t="shared" si="113"/>
        <v>0</v>
      </c>
      <c r="L262" s="9">
        <f t="shared" si="113"/>
        <v>300</v>
      </c>
      <c r="M262" s="9">
        <f t="shared" si="113"/>
        <v>0</v>
      </c>
      <c r="N262" s="9">
        <f t="shared" si="113"/>
        <v>300</v>
      </c>
      <c r="O262" s="9">
        <f t="shared" si="113"/>
        <v>0</v>
      </c>
      <c r="P262" s="9">
        <f t="shared" si="113"/>
        <v>300</v>
      </c>
      <c r="Q262" s="9">
        <f t="shared" si="113"/>
        <v>0</v>
      </c>
    </row>
    <row r="263" spans="1:17" ht="41.25" customHeight="1">
      <c r="A263" s="73" t="s">
        <v>92</v>
      </c>
      <c r="B263" s="13" t="s">
        <v>126</v>
      </c>
      <c r="C263" s="13" t="s">
        <v>118</v>
      </c>
      <c r="D263" s="74" t="s">
        <v>34</v>
      </c>
      <c r="E263" s="13" t="s">
        <v>175</v>
      </c>
      <c r="F263" s="9">
        <f>G263+H263+I263</f>
        <v>188.3</v>
      </c>
      <c r="G263" s="9"/>
      <c r="H263" s="9">
        <f>300-111.7</f>
        <v>188.3</v>
      </c>
      <c r="I263" s="9"/>
      <c r="J263" s="9">
        <f>K263+L263+M263</f>
        <v>300</v>
      </c>
      <c r="K263" s="9"/>
      <c r="L263" s="9">
        <v>300</v>
      </c>
      <c r="M263" s="9"/>
      <c r="N263" s="9">
        <f>O263+P263+Q263</f>
        <v>300</v>
      </c>
      <c r="O263" s="75"/>
      <c r="P263" s="75">
        <v>300</v>
      </c>
      <c r="Q263" s="75"/>
    </row>
    <row r="264" spans="1:17" ht="18.75">
      <c r="A264" s="70" t="s">
        <v>154</v>
      </c>
      <c r="B264" s="10" t="s">
        <v>126</v>
      </c>
      <c r="C264" s="10" t="s">
        <v>122</v>
      </c>
      <c r="D264" s="141"/>
      <c r="E264" s="10"/>
      <c r="F264" s="11">
        <f aca="true" t="shared" si="114" ref="F264:Q264">F265+F276</f>
        <v>5555</v>
      </c>
      <c r="G264" s="11">
        <f t="shared" si="114"/>
        <v>3458</v>
      </c>
      <c r="H264" s="11">
        <f t="shared" si="114"/>
        <v>2097</v>
      </c>
      <c r="I264" s="11">
        <f t="shared" si="114"/>
        <v>0</v>
      </c>
      <c r="J264" s="11">
        <f t="shared" si="114"/>
        <v>240</v>
      </c>
      <c r="K264" s="11">
        <f t="shared" si="114"/>
        <v>0</v>
      </c>
      <c r="L264" s="11">
        <f t="shared" si="114"/>
        <v>240</v>
      </c>
      <c r="M264" s="11">
        <f t="shared" si="114"/>
        <v>0</v>
      </c>
      <c r="N264" s="11">
        <f t="shared" si="114"/>
        <v>240</v>
      </c>
      <c r="O264" s="9">
        <f t="shared" si="114"/>
        <v>0</v>
      </c>
      <c r="P264" s="9">
        <f t="shared" si="114"/>
        <v>240</v>
      </c>
      <c r="Q264" s="9">
        <f t="shared" si="114"/>
        <v>0</v>
      </c>
    </row>
    <row r="265" spans="1:17" ht="65.25" customHeight="1">
      <c r="A265" s="73" t="s">
        <v>450</v>
      </c>
      <c r="B265" s="13" t="s">
        <v>126</v>
      </c>
      <c r="C265" s="13" t="s">
        <v>122</v>
      </c>
      <c r="D265" s="13" t="s">
        <v>244</v>
      </c>
      <c r="E265" s="13"/>
      <c r="F265" s="9">
        <f aca="true" t="shared" si="115" ref="F265:Q265">F266+F270</f>
        <v>5515</v>
      </c>
      <c r="G265" s="9">
        <f t="shared" si="115"/>
        <v>3458</v>
      </c>
      <c r="H265" s="9">
        <f t="shared" si="115"/>
        <v>2057</v>
      </c>
      <c r="I265" s="9">
        <f t="shared" si="115"/>
        <v>0</v>
      </c>
      <c r="J265" s="9">
        <f t="shared" si="115"/>
        <v>200</v>
      </c>
      <c r="K265" s="9">
        <f t="shared" si="115"/>
        <v>0</v>
      </c>
      <c r="L265" s="9">
        <f t="shared" si="115"/>
        <v>200</v>
      </c>
      <c r="M265" s="9">
        <f t="shared" si="115"/>
        <v>0</v>
      </c>
      <c r="N265" s="9">
        <f t="shared" si="115"/>
        <v>200</v>
      </c>
      <c r="O265" s="9">
        <f t="shared" si="115"/>
        <v>0</v>
      </c>
      <c r="P265" s="9">
        <f t="shared" si="115"/>
        <v>200</v>
      </c>
      <c r="Q265" s="9">
        <f t="shared" si="115"/>
        <v>0</v>
      </c>
    </row>
    <row r="266" spans="1:17" ht="38.25" customHeight="1">
      <c r="A266" s="73" t="s">
        <v>451</v>
      </c>
      <c r="B266" s="13" t="s">
        <v>126</v>
      </c>
      <c r="C266" s="13" t="s">
        <v>122</v>
      </c>
      <c r="D266" s="13" t="s">
        <v>245</v>
      </c>
      <c r="E266" s="13"/>
      <c r="F266" s="9">
        <f aca="true" t="shared" si="116" ref="F266:Q268">F267</f>
        <v>875.9</v>
      </c>
      <c r="G266" s="9">
        <f t="shared" si="116"/>
        <v>371</v>
      </c>
      <c r="H266" s="9">
        <f t="shared" si="116"/>
        <v>504.9</v>
      </c>
      <c r="I266" s="9">
        <f t="shared" si="116"/>
        <v>0</v>
      </c>
      <c r="J266" s="9">
        <f t="shared" si="116"/>
        <v>0</v>
      </c>
      <c r="K266" s="9">
        <f t="shared" si="116"/>
        <v>0</v>
      </c>
      <c r="L266" s="9">
        <f t="shared" si="116"/>
        <v>0</v>
      </c>
      <c r="M266" s="9">
        <f t="shared" si="116"/>
        <v>0</v>
      </c>
      <c r="N266" s="9">
        <f t="shared" si="116"/>
        <v>0</v>
      </c>
      <c r="O266" s="9">
        <f t="shared" si="116"/>
        <v>0</v>
      </c>
      <c r="P266" s="9">
        <f t="shared" si="116"/>
        <v>0</v>
      </c>
      <c r="Q266" s="9">
        <f t="shared" si="116"/>
        <v>0</v>
      </c>
    </row>
    <row r="267" spans="1:17" ht="66" customHeight="1">
      <c r="A267" s="73" t="s">
        <v>452</v>
      </c>
      <c r="B267" s="13" t="s">
        <v>126</v>
      </c>
      <c r="C267" s="13" t="s">
        <v>122</v>
      </c>
      <c r="D267" s="13" t="s">
        <v>55</v>
      </c>
      <c r="E267" s="13"/>
      <c r="F267" s="9">
        <f t="shared" si="116"/>
        <v>875.9</v>
      </c>
      <c r="G267" s="9">
        <f t="shared" si="116"/>
        <v>371</v>
      </c>
      <c r="H267" s="9">
        <f t="shared" si="116"/>
        <v>504.9</v>
      </c>
      <c r="I267" s="9">
        <f t="shared" si="116"/>
        <v>0</v>
      </c>
      <c r="J267" s="9">
        <f t="shared" si="116"/>
        <v>0</v>
      </c>
      <c r="K267" s="9">
        <f t="shared" si="116"/>
        <v>0</v>
      </c>
      <c r="L267" s="9">
        <f t="shared" si="116"/>
        <v>0</v>
      </c>
      <c r="M267" s="9">
        <f t="shared" si="116"/>
        <v>0</v>
      </c>
      <c r="N267" s="9">
        <f t="shared" si="116"/>
        <v>0</v>
      </c>
      <c r="O267" s="9">
        <f t="shared" si="116"/>
        <v>0</v>
      </c>
      <c r="P267" s="9">
        <f t="shared" si="116"/>
        <v>0</v>
      </c>
      <c r="Q267" s="9">
        <f t="shared" si="116"/>
        <v>0</v>
      </c>
    </row>
    <row r="268" spans="1:17" ht="18.75">
      <c r="A268" s="73" t="s">
        <v>612</v>
      </c>
      <c r="B268" s="13" t="s">
        <v>126</v>
      </c>
      <c r="C268" s="13" t="s">
        <v>122</v>
      </c>
      <c r="D268" s="13" t="s">
        <v>620</v>
      </c>
      <c r="E268" s="13"/>
      <c r="F268" s="9">
        <f t="shared" si="116"/>
        <v>875.9</v>
      </c>
      <c r="G268" s="9">
        <f t="shared" si="116"/>
        <v>371</v>
      </c>
      <c r="H268" s="9">
        <f t="shared" si="116"/>
        <v>504.9</v>
      </c>
      <c r="I268" s="9">
        <f t="shared" si="116"/>
        <v>0</v>
      </c>
      <c r="J268" s="9">
        <f t="shared" si="116"/>
        <v>0</v>
      </c>
      <c r="K268" s="9">
        <f t="shared" si="116"/>
        <v>0</v>
      </c>
      <c r="L268" s="9">
        <f t="shared" si="116"/>
        <v>0</v>
      </c>
      <c r="M268" s="9">
        <f t="shared" si="116"/>
        <v>0</v>
      </c>
      <c r="N268" s="9">
        <f t="shared" si="116"/>
        <v>0</v>
      </c>
      <c r="O268" s="9">
        <f t="shared" si="116"/>
        <v>0</v>
      </c>
      <c r="P268" s="9">
        <f t="shared" si="116"/>
        <v>0</v>
      </c>
      <c r="Q268" s="9">
        <f t="shared" si="116"/>
        <v>0</v>
      </c>
    </row>
    <row r="269" spans="1:17" ht="41.25" customHeight="1">
      <c r="A269" s="73" t="s">
        <v>92</v>
      </c>
      <c r="B269" s="13" t="s">
        <v>126</v>
      </c>
      <c r="C269" s="13" t="s">
        <v>122</v>
      </c>
      <c r="D269" s="13" t="s">
        <v>620</v>
      </c>
      <c r="E269" s="13" t="s">
        <v>175</v>
      </c>
      <c r="F269" s="9">
        <f>G269+H269+I269</f>
        <v>875.9</v>
      </c>
      <c r="G269" s="9">
        <v>371</v>
      </c>
      <c r="H269" s="9">
        <v>504.9</v>
      </c>
      <c r="I269" s="9">
        <v>0</v>
      </c>
      <c r="J269" s="9">
        <f>K269+L269+M269</f>
        <v>0</v>
      </c>
      <c r="K269" s="9"/>
      <c r="L269" s="9"/>
      <c r="M269" s="9"/>
      <c r="N269" s="9">
        <f>O269+P269+Q269</f>
        <v>0</v>
      </c>
      <c r="O269" s="9"/>
      <c r="P269" s="9"/>
      <c r="Q269" s="9"/>
    </row>
    <row r="270" spans="1:17" ht="60" customHeight="1">
      <c r="A270" s="73" t="s">
        <v>453</v>
      </c>
      <c r="B270" s="13" t="s">
        <v>126</v>
      </c>
      <c r="C270" s="13" t="s">
        <v>122</v>
      </c>
      <c r="D270" s="13" t="s">
        <v>12</v>
      </c>
      <c r="E270" s="13"/>
      <c r="F270" s="9">
        <f aca="true" t="shared" si="117" ref="F270:Q270">F271</f>
        <v>4639.1</v>
      </c>
      <c r="G270" s="9">
        <f t="shared" si="117"/>
        <v>3087</v>
      </c>
      <c r="H270" s="9">
        <f t="shared" si="117"/>
        <v>1552.1</v>
      </c>
      <c r="I270" s="9">
        <f t="shared" si="117"/>
        <v>0</v>
      </c>
      <c r="J270" s="9">
        <f t="shared" si="117"/>
        <v>200</v>
      </c>
      <c r="K270" s="9">
        <f t="shared" si="117"/>
        <v>0</v>
      </c>
      <c r="L270" s="9">
        <f t="shared" si="117"/>
        <v>200</v>
      </c>
      <c r="M270" s="9">
        <f t="shared" si="117"/>
        <v>0</v>
      </c>
      <c r="N270" s="9">
        <f t="shared" si="117"/>
        <v>200</v>
      </c>
      <c r="O270" s="9">
        <f t="shared" si="117"/>
        <v>0</v>
      </c>
      <c r="P270" s="9">
        <f t="shared" si="117"/>
        <v>200</v>
      </c>
      <c r="Q270" s="9">
        <f t="shared" si="117"/>
        <v>0</v>
      </c>
    </row>
    <row r="271" spans="1:17" ht="41.25" customHeight="1">
      <c r="A271" s="73" t="s">
        <v>85</v>
      </c>
      <c r="B271" s="13" t="s">
        <v>126</v>
      </c>
      <c r="C271" s="13" t="s">
        <v>122</v>
      </c>
      <c r="D271" s="13" t="s">
        <v>84</v>
      </c>
      <c r="E271" s="13"/>
      <c r="F271" s="9">
        <f aca="true" t="shared" si="118" ref="F271:Q271">F272+F274</f>
        <v>4639.1</v>
      </c>
      <c r="G271" s="9">
        <f t="shared" si="118"/>
        <v>3087</v>
      </c>
      <c r="H271" s="9">
        <f t="shared" si="118"/>
        <v>1552.1</v>
      </c>
      <c r="I271" s="9">
        <f t="shared" si="118"/>
        <v>0</v>
      </c>
      <c r="J271" s="9">
        <f t="shared" si="118"/>
        <v>200</v>
      </c>
      <c r="K271" s="9">
        <f t="shared" si="118"/>
        <v>0</v>
      </c>
      <c r="L271" s="9">
        <f t="shared" si="118"/>
        <v>200</v>
      </c>
      <c r="M271" s="9">
        <f t="shared" si="118"/>
        <v>0</v>
      </c>
      <c r="N271" s="9">
        <f t="shared" si="118"/>
        <v>200</v>
      </c>
      <c r="O271" s="9">
        <f t="shared" si="118"/>
        <v>0</v>
      </c>
      <c r="P271" s="9">
        <f t="shared" si="118"/>
        <v>200</v>
      </c>
      <c r="Q271" s="9">
        <f t="shared" si="118"/>
        <v>0</v>
      </c>
    </row>
    <row r="272" spans="1:17" ht="23.25" customHeight="1">
      <c r="A272" s="73" t="s">
        <v>414</v>
      </c>
      <c r="B272" s="13" t="s">
        <v>126</v>
      </c>
      <c r="C272" s="13" t="s">
        <v>122</v>
      </c>
      <c r="D272" s="13" t="s">
        <v>413</v>
      </c>
      <c r="E272" s="13"/>
      <c r="F272" s="9">
        <f aca="true" t="shared" si="119" ref="F272:Q272">F273</f>
        <v>50</v>
      </c>
      <c r="G272" s="9">
        <f t="shared" si="119"/>
        <v>0</v>
      </c>
      <c r="H272" s="9">
        <f t="shared" si="119"/>
        <v>50</v>
      </c>
      <c r="I272" s="9">
        <f t="shared" si="119"/>
        <v>0</v>
      </c>
      <c r="J272" s="9">
        <f t="shared" si="119"/>
        <v>200</v>
      </c>
      <c r="K272" s="9">
        <f t="shared" si="119"/>
        <v>0</v>
      </c>
      <c r="L272" s="9">
        <f t="shared" si="119"/>
        <v>200</v>
      </c>
      <c r="M272" s="9">
        <f t="shared" si="119"/>
        <v>0</v>
      </c>
      <c r="N272" s="9">
        <f t="shared" si="119"/>
        <v>200</v>
      </c>
      <c r="O272" s="9">
        <f t="shared" si="119"/>
        <v>0</v>
      </c>
      <c r="P272" s="9">
        <f t="shared" si="119"/>
        <v>200</v>
      </c>
      <c r="Q272" s="9">
        <f t="shared" si="119"/>
        <v>0</v>
      </c>
    </row>
    <row r="273" spans="1:17" ht="37.5">
      <c r="A273" s="73" t="s">
        <v>92</v>
      </c>
      <c r="B273" s="13" t="s">
        <v>126</v>
      </c>
      <c r="C273" s="13" t="s">
        <v>122</v>
      </c>
      <c r="D273" s="13" t="s">
        <v>413</v>
      </c>
      <c r="E273" s="13" t="s">
        <v>175</v>
      </c>
      <c r="F273" s="9">
        <f>G273+H272+I273</f>
        <v>50</v>
      </c>
      <c r="G273" s="9"/>
      <c r="H273" s="9">
        <v>50</v>
      </c>
      <c r="I273" s="9"/>
      <c r="J273" s="9">
        <f>K273+L273+M273</f>
        <v>200</v>
      </c>
      <c r="K273" s="9"/>
      <c r="L273" s="9">
        <v>200</v>
      </c>
      <c r="M273" s="9"/>
      <c r="N273" s="9">
        <f>O273+P273+Q273</f>
        <v>200</v>
      </c>
      <c r="O273" s="9"/>
      <c r="P273" s="9">
        <v>200</v>
      </c>
      <c r="Q273" s="9"/>
    </row>
    <row r="274" spans="1:17" ht="23.25" customHeight="1">
      <c r="A274" s="73" t="s">
        <v>612</v>
      </c>
      <c r="B274" s="13" t="s">
        <v>126</v>
      </c>
      <c r="C274" s="13" t="s">
        <v>122</v>
      </c>
      <c r="D274" s="13" t="s">
        <v>611</v>
      </c>
      <c r="E274" s="13"/>
      <c r="F274" s="9">
        <f aca="true" t="shared" si="120" ref="F274:Q274">F275</f>
        <v>4589.1</v>
      </c>
      <c r="G274" s="9">
        <f t="shared" si="120"/>
        <v>3087</v>
      </c>
      <c r="H274" s="9">
        <f t="shared" si="120"/>
        <v>1502.1</v>
      </c>
      <c r="I274" s="9">
        <f t="shared" si="120"/>
        <v>0</v>
      </c>
      <c r="J274" s="9">
        <f t="shared" si="120"/>
        <v>0</v>
      </c>
      <c r="K274" s="9">
        <f t="shared" si="120"/>
        <v>0</v>
      </c>
      <c r="L274" s="9">
        <f t="shared" si="120"/>
        <v>0</v>
      </c>
      <c r="M274" s="9">
        <f t="shared" si="120"/>
        <v>0</v>
      </c>
      <c r="N274" s="9">
        <f t="shared" si="120"/>
        <v>0</v>
      </c>
      <c r="O274" s="9">
        <f t="shared" si="120"/>
        <v>0</v>
      </c>
      <c r="P274" s="9">
        <f t="shared" si="120"/>
        <v>0</v>
      </c>
      <c r="Q274" s="9">
        <f t="shared" si="120"/>
        <v>0</v>
      </c>
    </row>
    <row r="275" spans="1:17" ht="19.5" customHeight="1">
      <c r="A275" s="73" t="s">
        <v>92</v>
      </c>
      <c r="B275" s="13" t="s">
        <v>126</v>
      </c>
      <c r="C275" s="13" t="s">
        <v>122</v>
      </c>
      <c r="D275" s="13" t="s">
        <v>611</v>
      </c>
      <c r="E275" s="13" t="s">
        <v>175</v>
      </c>
      <c r="F275" s="9">
        <f>G275+H275+I275</f>
        <v>4589.1</v>
      </c>
      <c r="G275" s="9">
        <v>3087</v>
      </c>
      <c r="H275" s="9">
        <v>1502.1</v>
      </c>
      <c r="I275" s="9">
        <v>0</v>
      </c>
      <c r="J275" s="9">
        <f>K275+L275+M275</f>
        <v>0</v>
      </c>
      <c r="K275" s="9"/>
      <c r="L275" s="9"/>
      <c r="M275" s="9"/>
      <c r="N275" s="9">
        <f>O275+P275+Q275</f>
        <v>0</v>
      </c>
      <c r="O275" s="9"/>
      <c r="P275" s="9"/>
      <c r="Q275" s="9"/>
    </row>
    <row r="276" spans="1:17" ht="25.5" customHeight="1">
      <c r="A276" s="73" t="s">
        <v>163</v>
      </c>
      <c r="B276" s="13" t="s">
        <v>126</v>
      </c>
      <c r="C276" s="13" t="s">
        <v>122</v>
      </c>
      <c r="D276" s="74" t="s">
        <v>33</v>
      </c>
      <c r="E276" s="13"/>
      <c r="F276" s="9">
        <f aca="true" t="shared" si="121" ref="F276:Q277">F277</f>
        <v>40</v>
      </c>
      <c r="G276" s="9">
        <f t="shared" si="121"/>
        <v>0</v>
      </c>
      <c r="H276" s="9">
        <f t="shared" si="121"/>
        <v>40</v>
      </c>
      <c r="I276" s="9">
        <f t="shared" si="121"/>
        <v>0</v>
      </c>
      <c r="J276" s="9">
        <f t="shared" si="121"/>
        <v>40</v>
      </c>
      <c r="K276" s="9">
        <f t="shared" si="121"/>
        <v>0</v>
      </c>
      <c r="L276" s="9">
        <f t="shared" si="121"/>
        <v>40</v>
      </c>
      <c r="M276" s="9">
        <f t="shared" si="121"/>
        <v>0</v>
      </c>
      <c r="N276" s="9">
        <f t="shared" si="121"/>
        <v>40</v>
      </c>
      <c r="O276" s="9">
        <f t="shared" si="121"/>
        <v>0</v>
      </c>
      <c r="P276" s="9">
        <f t="shared" si="121"/>
        <v>40</v>
      </c>
      <c r="Q276" s="9">
        <f t="shared" si="121"/>
        <v>0</v>
      </c>
    </row>
    <row r="277" spans="1:17" ht="21.75" customHeight="1">
      <c r="A277" s="73" t="s">
        <v>297</v>
      </c>
      <c r="B277" s="13" t="s">
        <v>126</v>
      </c>
      <c r="C277" s="13" t="s">
        <v>122</v>
      </c>
      <c r="D277" s="74" t="s">
        <v>333</v>
      </c>
      <c r="E277" s="13"/>
      <c r="F277" s="9">
        <f t="shared" si="121"/>
        <v>40</v>
      </c>
      <c r="G277" s="9">
        <f t="shared" si="121"/>
        <v>0</v>
      </c>
      <c r="H277" s="9">
        <f t="shared" si="121"/>
        <v>40</v>
      </c>
      <c r="I277" s="9">
        <f t="shared" si="121"/>
        <v>0</v>
      </c>
      <c r="J277" s="9">
        <f t="shared" si="121"/>
        <v>40</v>
      </c>
      <c r="K277" s="9">
        <f t="shared" si="121"/>
        <v>0</v>
      </c>
      <c r="L277" s="9">
        <f t="shared" si="121"/>
        <v>40</v>
      </c>
      <c r="M277" s="9">
        <f t="shared" si="121"/>
        <v>0</v>
      </c>
      <c r="N277" s="9">
        <f t="shared" si="121"/>
        <v>40</v>
      </c>
      <c r="O277" s="9">
        <f t="shared" si="121"/>
        <v>0</v>
      </c>
      <c r="P277" s="9">
        <f t="shared" si="121"/>
        <v>40</v>
      </c>
      <c r="Q277" s="9">
        <f t="shared" si="121"/>
        <v>0</v>
      </c>
    </row>
    <row r="278" spans="1:17" ht="45" customHeight="1">
      <c r="A278" s="73" t="s">
        <v>92</v>
      </c>
      <c r="B278" s="13" t="s">
        <v>126</v>
      </c>
      <c r="C278" s="13" t="s">
        <v>122</v>
      </c>
      <c r="D278" s="74" t="s">
        <v>34</v>
      </c>
      <c r="E278" s="13" t="s">
        <v>175</v>
      </c>
      <c r="F278" s="9">
        <f>G278+H278+I278</f>
        <v>40</v>
      </c>
      <c r="G278" s="9"/>
      <c r="H278" s="9">
        <v>40</v>
      </c>
      <c r="I278" s="9"/>
      <c r="J278" s="9">
        <f>K278+L278+M278</f>
        <v>40</v>
      </c>
      <c r="K278" s="9"/>
      <c r="L278" s="9">
        <v>40</v>
      </c>
      <c r="M278" s="9"/>
      <c r="N278" s="9">
        <f>O278+P278+Q278</f>
        <v>40</v>
      </c>
      <c r="O278" s="9"/>
      <c r="P278" s="9">
        <v>40</v>
      </c>
      <c r="Q278" s="9"/>
    </row>
    <row r="279" spans="1:17" ht="18.75">
      <c r="A279" s="70" t="s">
        <v>405</v>
      </c>
      <c r="B279" s="10" t="s">
        <v>126</v>
      </c>
      <c r="C279" s="10" t="s">
        <v>121</v>
      </c>
      <c r="D279" s="141"/>
      <c r="E279" s="10"/>
      <c r="F279" s="11">
        <f aca="true" t="shared" si="122" ref="F279:Q282">F280</f>
        <v>1792.2</v>
      </c>
      <c r="G279" s="11">
        <f t="shared" si="122"/>
        <v>1613</v>
      </c>
      <c r="H279" s="11">
        <f t="shared" si="122"/>
        <v>0</v>
      </c>
      <c r="I279" s="11">
        <f t="shared" si="122"/>
        <v>179.2</v>
      </c>
      <c r="J279" s="11">
        <f t="shared" si="122"/>
        <v>1819.6</v>
      </c>
      <c r="K279" s="11">
        <f t="shared" si="122"/>
        <v>1637.6</v>
      </c>
      <c r="L279" s="11">
        <f t="shared" si="122"/>
        <v>0</v>
      </c>
      <c r="M279" s="11">
        <f t="shared" si="122"/>
        <v>182</v>
      </c>
      <c r="N279" s="11">
        <f t="shared" si="122"/>
        <v>1959.9</v>
      </c>
      <c r="O279" s="9">
        <f t="shared" si="122"/>
        <v>1763.9</v>
      </c>
      <c r="P279" s="9">
        <f t="shared" si="122"/>
        <v>0</v>
      </c>
      <c r="Q279" s="9">
        <f t="shared" si="122"/>
        <v>196</v>
      </c>
    </row>
    <row r="280" spans="1:17" ht="65.25" customHeight="1">
      <c r="A280" s="73" t="s">
        <v>555</v>
      </c>
      <c r="B280" s="13" t="s">
        <v>126</v>
      </c>
      <c r="C280" s="13" t="s">
        <v>121</v>
      </c>
      <c r="D280" s="74" t="s">
        <v>406</v>
      </c>
      <c r="E280" s="13"/>
      <c r="F280" s="9">
        <f t="shared" si="122"/>
        <v>1792.2</v>
      </c>
      <c r="G280" s="9">
        <f t="shared" si="122"/>
        <v>1613</v>
      </c>
      <c r="H280" s="9">
        <f t="shared" si="122"/>
        <v>0</v>
      </c>
      <c r="I280" s="9">
        <f t="shared" si="122"/>
        <v>179.2</v>
      </c>
      <c r="J280" s="9">
        <f t="shared" si="122"/>
        <v>1819.6</v>
      </c>
      <c r="K280" s="9">
        <f t="shared" si="122"/>
        <v>1637.6</v>
      </c>
      <c r="L280" s="9">
        <f t="shared" si="122"/>
        <v>0</v>
      </c>
      <c r="M280" s="9">
        <f t="shared" si="122"/>
        <v>182</v>
      </c>
      <c r="N280" s="9">
        <f t="shared" si="122"/>
        <v>1959.9</v>
      </c>
      <c r="O280" s="9">
        <f t="shared" si="122"/>
        <v>1763.9</v>
      </c>
      <c r="P280" s="9">
        <f t="shared" si="122"/>
        <v>0</v>
      </c>
      <c r="Q280" s="9">
        <f t="shared" si="122"/>
        <v>196</v>
      </c>
    </row>
    <row r="281" spans="1:17" ht="45" customHeight="1">
      <c r="A281" s="97" t="s">
        <v>500</v>
      </c>
      <c r="B281" s="13" t="s">
        <v>126</v>
      </c>
      <c r="C281" s="13" t="s">
        <v>121</v>
      </c>
      <c r="D281" s="74" t="s">
        <v>408</v>
      </c>
      <c r="E281" s="13"/>
      <c r="F281" s="9">
        <f t="shared" si="122"/>
        <v>1792.2</v>
      </c>
      <c r="G281" s="9">
        <f t="shared" si="122"/>
        <v>1613</v>
      </c>
      <c r="H281" s="9">
        <f t="shared" si="122"/>
        <v>0</v>
      </c>
      <c r="I281" s="9">
        <f t="shared" si="122"/>
        <v>179.2</v>
      </c>
      <c r="J281" s="9">
        <f t="shared" si="122"/>
        <v>1819.6</v>
      </c>
      <c r="K281" s="9">
        <f t="shared" si="122"/>
        <v>1637.6</v>
      </c>
      <c r="L281" s="9">
        <f t="shared" si="122"/>
        <v>0</v>
      </c>
      <c r="M281" s="9">
        <f t="shared" si="122"/>
        <v>182</v>
      </c>
      <c r="N281" s="9">
        <f t="shared" si="122"/>
        <v>1959.9</v>
      </c>
      <c r="O281" s="9">
        <f t="shared" si="122"/>
        <v>1763.9</v>
      </c>
      <c r="P281" s="9">
        <f t="shared" si="122"/>
        <v>0</v>
      </c>
      <c r="Q281" s="9">
        <f t="shared" si="122"/>
        <v>196</v>
      </c>
    </row>
    <row r="282" spans="1:17" ht="48.75" customHeight="1">
      <c r="A282" s="73" t="s">
        <v>407</v>
      </c>
      <c r="B282" s="13" t="s">
        <v>126</v>
      </c>
      <c r="C282" s="13" t="s">
        <v>121</v>
      </c>
      <c r="D282" s="74" t="s">
        <v>409</v>
      </c>
      <c r="E282" s="13"/>
      <c r="F282" s="9">
        <f t="shared" si="122"/>
        <v>1792.2</v>
      </c>
      <c r="G282" s="9">
        <f t="shared" si="122"/>
        <v>1613</v>
      </c>
      <c r="H282" s="9">
        <f t="shared" si="122"/>
        <v>0</v>
      </c>
      <c r="I282" s="9">
        <f t="shared" si="122"/>
        <v>179.2</v>
      </c>
      <c r="J282" s="9">
        <f t="shared" si="122"/>
        <v>1819.6</v>
      </c>
      <c r="K282" s="9">
        <f t="shared" si="122"/>
        <v>1637.6</v>
      </c>
      <c r="L282" s="9">
        <f t="shared" si="122"/>
        <v>0</v>
      </c>
      <c r="M282" s="9">
        <f t="shared" si="122"/>
        <v>182</v>
      </c>
      <c r="N282" s="9">
        <f t="shared" si="122"/>
        <v>1959.9</v>
      </c>
      <c r="O282" s="9">
        <f t="shared" si="122"/>
        <v>1763.9</v>
      </c>
      <c r="P282" s="9">
        <f t="shared" si="122"/>
        <v>0</v>
      </c>
      <c r="Q282" s="9">
        <f t="shared" si="122"/>
        <v>196</v>
      </c>
    </row>
    <row r="283" spans="1:17" ht="36.75" customHeight="1">
      <c r="A283" s="73" t="s">
        <v>92</v>
      </c>
      <c r="B283" s="13" t="s">
        <v>126</v>
      </c>
      <c r="C283" s="13" t="s">
        <v>121</v>
      </c>
      <c r="D283" s="74" t="s">
        <v>409</v>
      </c>
      <c r="E283" s="13" t="s">
        <v>175</v>
      </c>
      <c r="F283" s="9">
        <f>G283+H283+I283</f>
        <v>1792.2</v>
      </c>
      <c r="G283" s="9">
        <v>1613</v>
      </c>
      <c r="H283" s="9"/>
      <c r="I283" s="9">
        <v>179.2</v>
      </c>
      <c r="J283" s="9">
        <f>K283+M283+L283</f>
        <v>1819.6</v>
      </c>
      <c r="K283" s="9">
        <v>1637.6</v>
      </c>
      <c r="L283" s="9"/>
      <c r="M283" s="9">
        <v>182</v>
      </c>
      <c r="N283" s="9">
        <f>O283+Q283+P283</f>
        <v>1959.9</v>
      </c>
      <c r="O283" s="16">
        <v>1763.9</v>
      </c>
      <c r="P283" s="16"/>
      <c r="Q283" s="16">
        <v>196</v>
      </c>
    </row>
    <row r="284" spans="1:17" ht="27.75" customHeight="1">
      <c r="A284" s="70" t="s">
        <v>138</v>
      </c>
      <c r="B284" s="10" t="s">
        <v>134</v>
      </c>
      <c r="C284" s="10" t="s">
        <v>389</v>
      </c>
      <c r="D284" s="10"/>
      <c r="E284" s="10"/>
      <c r="F284" s="11">
        <f aca="true" t="shared" si="123" ref="F284:Q286">F285</f>
        <v>710.3</v>
      </c>
      <c r="G284" s="11">
        <f t="shared" si="123"/>
        <v>210.3</v>
      </c>
      <c r="H284" s="11">
        <f t="shared" si="123"/>
        <v>500</v>
      </c>
      <c r="I284" s="11">
        <f t="shared" si="123"/>
        <v>0</v>
      </c>
      <c r="J284" s="11">
        <f t="shared" si="123"/>
        <v>3753.1000000000004</v>
      </c>
      <c r="K284" s="11">
        <f t="shared" si="123"/>
        <v>3210.3</v>
      </c>
      <c r="L284" s="11">
        <f t="shared" si="123"/>
        <v>542.8</v>
      </c>
      <c r="M284" s="11">
        <f t="shared" si="123"/>
        <v>0</v>
      </c>
      <c r="N284" s="11">
        <f t="shared" si="123"/>
        <v>859.8</v>
      </c>
      <c r="O284" s="9">
        <f t="shared" si="123"/>
        <v>209.8</v>
      </c>
      <c r="P284" s="9">
        <f t="shared" si="123"/>
        <v>650</v>
      </c>
      <c r="Q284" s="9">
        <f t="shared" si="123"/>
        <v>0</v>
      </c>
    </row>
    <row r="285" spans="1:17" ht="33" customHeight="1">
      <c r="A285" s="70" t="s">
        <v>161</v>
      </c>
      <c r="B285" s="10" t="s">
        <v>134</v>
      </c>
      <c r="C285" s="10" t="s">
        <v>126</v>
      </c>
      <c r="D285" s="10"/>
      <c r="E285" s="10"/>
      <c r="F285" s="11">
        <f t="shared" si="123"/>
        <v>710.3</v>
      </c>
      <c r="G285" s="11">
        <f t="shared" si="123"/>
        <v>210.3</v>
      </c>
      <c r="H285" s="11">
        <f t="shared" si="123"/>
        <v>500</v>
      </c>
      <c r="I285" s="11">
        <f t="shared" si="123"/>
        <v>0</v>
      </c>
      <c r="J285" s="11">
        <f t="shared" si="123"/>
        <v>3753.1000000000004</v>
      </c>
      <c r="K285" s="11">
        <f t="shared" si="123"/>
        <v>3210.3</v>
      </c>
      <c r="L285" s="11">
        <f t="shared" si="123"/>
        <v>542.8</v>
      </c>
      <c r="M285" s="11">
        <f t="shared" si="123"/>
        <v>0</v>
      </c>
      <c r="N285" s="11">
        <f t="shared" si="123"/>
        <v>859.8</v>
      </c>
      <c r="O285" s="9">
        <f t="shared" si="123"/>
        <v>209.8</v>
      </c>
      <c r="P285" s="9">
        <f t="shared" si="123"/>
        <v>650</v>
      </c>
      <c r="Q285" s="9">
        <f t="shared" si="123"/>
        <v>0</v>
      </c>
    </row>
    <row r="286" spans="1:17" ht="60.75" customHeight="1">
      <c r="A286" s="73" t="s">
        <v>450</v>
      </c>
      <c r="B286" s="13" t="s">
        <v>134</v>
      </c>
      <c r="C286" s="13" t="s">
        <v>126</v>
      </c>
      <c r="D286" s="13" t="s">
        <v>244</v>
      </c>
      <c r="E286" s="13"/>
      <c r="F286" s="9">
        <f t="shared" si="123"/>
        <v>710.3</v>
      </c>
      <c r="G286" s="9">
        <f t="shared" si="123"/>
        <v>210.3</v>
      </c>
      <c r="H286" s="9">
        <f t="shared" si="123"/>
        <v>500</v>
      </c>
      <c r="I286" s="9">
        <f t="shared" si="123"/>
        <v>0</v>
      </c>
      <c r="J286" s="9">
        <f t="shared" si="123"/>
        <v>3753.1000000000004</v>
      </c>
      <c r="K286" s="9">
        <f t="shared" si="123"/>
        <v>3210.3</v>
      </c>
      <c r="L286" s="9">
        <f t="shared" si="123"/>
        <v>542.8</v>
      </c>
      <c r="M286" s="9">
        <f t="shared" si="123"/>
        <v>0</v>
      </c>
      <c r="N286" s="9">
        <f t="shared" si="123"/>
        <v>859.8</v>
      </c>
      <c r="O286" s="9">
        <f t="shared" si="123"/>
        <v>209.8</v>
      </c>
      <c r="P286" s="9">
        <f t="shared" si="123"/>
        <v>650</v>
      </c>
      <c r="Q286" s="9">
        <f t="shared" si="123"/>
        <v>0</v>
      </c>
    </row>
    <row r="287" spans="1:17" ht="63" customHeight="1">
      <c r="A287" s="73" t="s">
        <v>352</v>
      </c>
      <c r="B287" s="13" t="s">
        <v>134</v>
      </c>
      <c r="C287" s="13" t="s">
        <v>126</v>
      </c>
      <c r="D287" s="13" t="s">
        <v>12</v>
      </c>
      <c r="E287" s="13"/>
      <c r="F287" s="9">
        <f aca="true" t="shared" si="124" ref="F287:Q287">F288+F291+F296+F294</f>
        <v>710.3</v>
      </c>
      <c r="G287" s="9">
        <f t="shared" si="124"/>
        <v>210.3</v>
      </c>
      <c r="H287" s="9">
        <f t="shared" si="124"/>
        <v>500</v>
      </c>
      <c r="I287" s="9">
        <f t="shared" si="124"/>
        <v>0</v>
      </c>
      <c r="J287" s="9">
        <f t="shared" si="124"/>
        <v>3753.1000000000004</v>
      </c>
      <c r="K287" s="9">
        <f t="shared" si="124"/>
        <v>3210.3</v>
      </c>
      <c r="L287" s="9">
        <f t="shared" si="124"/>
        <v>542.8</v>
      </c>
      <c r="M287" s="9">
        <f t="shared" si="124"/>
        <v>0</v>
      </c>
      <c r="N287" s="9">
        <f t="shared" si="124"/>
        <v>859.8</v>
      </c>
      <c r="O287" s="9">
        <f t="shared" si="124"/>
        <v>209.8</v>
      </c>
      <c r="P287" s="9">
        <f t="shared" si="124"/>
        <v>650</v>
      </c>
      <c r="Q287" s="9">
        <f t="shared" si="124"/>
        <v>0</v>
      </c>
    </row>
    <row r="288" spans="1:17" ht="42.75" customHeight="1">
      <c r="A288" s="73" t="s">
        <v>85</v>
      </c>
      <c r="B288" s="13" t="s">
        <v>134</v>
      </c>
      <c r="C288" s="13" t="s">
        <v>126</v>
      </c>
      <c r="D288" s="13" t="s">
        <v>84</v>
      </c>
      <c r="E288" s="13"/>
      <c r="F288" s="9">
        <f aca="true" t="shared" si="125" ref="F288:Q289">F289</f>
        <v>100</v>
      </c>
      <c r="G288" s="9">
        <f t="shared" si="125"/>
        <v>0</v>
      </c>
      <c r="H288" s="9">
        <f t="shared" si="125"/>
        <v>100</v>
      </c>
      <c r="I288" s="9">
        <f t="shared" si="125"/>
        <v>0</v>
      </c>
      <c r="J288" s="9">
        <f t="shared" si="125"/>
        <v>150</v>
      </c>
      <c r="K288" s="9">
        <f t="shared" si="125"/>
        <v>0</v>
      </c>
      <c r="L288" s="9">
        <f t="shared" si="125"/>
        <v>150</v>
      </c>
      <c r="M288" s="9">
        <f t="shared" si="125"/>
        <v>0</v>
      </c>
      <c r="N288" s="9">
        <f t="shared" si="125"/>
        <v>150</v>
      </c>
      <c r="O288" s="9">
        <f t="shared" si="125"/>
        <v>0</v>
      </c>
      <c r="P288" s="9">
        <f t="shared" si="125"/>
        <v>150</v>
      </c>
      <c r="Q288" s="9">
        <f t="shared" si="125"/>
        <v>0</v>
      </c>
    </row>
    <row r="289" spans="1:17" ht="28.5" customHeight="1">
      <c r="A289" s="73" t="s">
        <v>374</v>
      </c>
      <c r="B289" s="13" t="s">
        <v>134</v>
      </c>
      <c r="C289" s="13" t="s">
        <v>126</v>
      </c>
      <c r="D289" s="13" t="s">
        <v>376</v>
      </c>
      <c r="E289" s="13"/>
      <c r="F289" s="9">
        <f>F290</f>
        <v>100</v>
      </c>
      <c r="G289" s="9">
        <f>G290</f>
        <v>0</v>
      </c>
      <c r="H289" s="9">
        <f>H290</f>
        <v>100</v>
      </c>
      <c r="I289" s="9">
        <f t="shared" si="125"/>
        <v>0</v>
      </c>
      <c r="J289" s="9">
        <f t="shared" si="125"/>
        <v>150</v>
      </c>
      <c r="K289" s="9">
        <f t="shared" si="125"/>
        <v>0</v>
      </c>
      <c r="L289" s="9">
        <f t="shared" si="125"/>
        <v>150</v>
      </c>
      <c r="M289" s="9">
        <f t="shared" si="125"/>
        <v>0</v>
      </c>
      <c r="N289" s="9">
        <f t="shared" si="125"/>
        <v>150</v>
      </c>
      <c r="O289" s="9">
        <f t="shared" si="125"/>
        <v>0</v>
      </c>
      <c r="P289" s="9">
        <f t="shared" si="125"/>
        <v>150</v>
      </c>
      <c r="Q289" s="9">
        <f t="shared" si="125"/>
        <v>0</v>
      </c>
    </row>
    <row r="290" spans="1:17" ht="40.5" customHeight="1">
      <c r="A290" s="73" t="s">
        <v>92</v>
      </c>
      <c r="B290" s="13" t="s">
        <v>134</v>
      </c>
      <c r="C290" s="13" t="s">
        <v>126</v>
      </c>
      <c r="D290" s="13" t="s">
        <v>376</v>
      </c>
      <c r="E290" s="13" t="s">
        <v>175</v>
      </c>
      <c r="F290" s="9">
        <f>G290+H290+I290</f>
        <v>100</v>
      </c>
      <c r="G290" s="9"/>
      <c r="H290" s="9">
        <v>100</v>
      </c>
      <c r="I290" s="9"/>
      <c r="J290" s="9">
        <f>K290+L290+M290</f>
        <v>150</v>
      </c>
      <c r="K290" s="9"/>
      <c r="L290" s="9">
        <v>150</v>
      </c>
      <c r="M290" s="9"/>
      <c r="N290" s="9">
        <f>O290+P290+Q290</f>
        <v>150</v>
      </c>
      <c r="O290" s="9"/>
      <c r="P290" s="9">
        <v>150</v>
      </c>
      <c r="Q290" s="9"/>
    </row>
    <row r="291" spans="1:17" ht="48.75" customHeight="1">
      <c r="A291" s="73" t="s">
        <v>14</v>
      </c>
      <c r="B291" s="13" t="s">
        <v>134</v>
      </c>
      <c r="C291" s="13" t="s">
        <v>126</v>
      </c>
      <c r="D291" s="13" t="s">
        <v>13</v>
      </c>
      <c r="E291" s="13"/>
      <c r="F291" s="9">
        <f aca="true" t="shared" si="126" ref="F291:Q292">F292</f>
        <v>400</v>
      </c>
      <c r="G291" s="9">
        <f t="shared" si="126"/>
        <v>0</v>
      </c>
      <c r="H291" s="9">
        <f t="shared" si="126"/>
        <v>400</v>
      </c>
      <c r="I291" s="9">
        <f t="shared" si="126"/>
        <v>0</v>
      </c>
      <c r="J291" s="9">
        <f t="shared" si="126"/>
        <v>300</v>
      </c>
      <c r="K291" s="9">
        <f t="shared" si="126"/>
        <v>0</v>
      </c>
      <c r="L291" s="9">
        <f t="shared" si="126"/>
        <v>300</v>
      </c>
      <c r="M291" s="9">
        <f t="shared" si="126"/>
        <v>0</v>
      </c>
      <c r="N291" s="9">
        <f t="shared" si="126"/>
        <v>500</v>
      </c>
      <c r="O291" s="9">
        <f t="shared" si="126"/>
        <v>0</v>
      </c>
      <c r="P291" s="9">
        <f t="shared" si="126"/>
        <v>500</v>
      </c>
      <c r="Q291" s="9">
        <f t="shared" si="126"/>
        <v>0</v>
      </c>
    </row>
    <row r="292" spans="1:17" ht="42.75" customHeight="1">
      <c r="A292" s="73" t="s">
        <v>213</v>
      </c>
      <c r="B292" s="13" t="s">
        <v>134</v>
      </c>
      <c r="C292" s="13" t="s">
        <v>126</v>
      </c>
      <c r="D292" s="13" t="s">
        <v>30</v>
      </c>
      <c r="E292" s="13"/>
      <c r="F292" s="9">
        <f t="shared" si="126"/>
        <v>400</v>
      </c>
      <c r="G292" s="9">
        <f t="shared" si="126"/>
        <v>0</v>
      </c>
      <c r="H292" s="9">
        <f t="shared" si="126"/>
        <v>400</v>
      </c>
      <c r="I292" s="9">
        <f t="shared" si="126"/>
        <v>0</v>
      </c>
      <c r="J292" s="9">
        <f t="shared" si="126"/>
        <v>300</v>
      </c>
      <c r="K292" s="9">
        <f t="shared" si="126"/>
        <v>0</v>
      </c>
      <c r="L292" s="9">
        <f t="shared" si="126"/>
        <v>300</v>
      </c>
      <c r="M292" s="9">
        <f t="shared" si="126"/>
        <v>0</v>
      </c>
      <c r="N292" s="9">
        <f t="shared" si="126"/>
        <v>500</v>
      </c>
      <c r="O292" s="9">
        <f t="shared" si="126"/>
        <v>0</v>
      </c>
      <c r="P292" s="9">
        <f t="shared" si="126"/>
        <v>500</v>
      </c>
      <c r="Q292" s="9">
        <f t="shared" si="126"/>
        <v>0</v>
      </c>
    </row>
    <row r="293" spans="1:17" ht="45" customHeight="1">
      <c r="A293" s="73" t="s">
        <v>92</v>
      </c>
      <c r="B293" s="13" t="s">
        <v>134</v>
      </c>
      <c r="C293" s="13" t="s">
        <v>126</v>
      </c>
      <c r="D293" s="13" t="s">
        <v>30</v>
      </c>
      <c r="E293" s="13" t="s">
        <v>175</v>
      </c>
      <c r="F293" s="9">
        <f>G293+H293+I293</f>
        <v>400</v>
      </c>
      <c r="G293" s="9"/>
      <c r="H293" s="9">
        <v>400</v>
      </c>
      <c r="I293" s="9"/>
      <c r="J293" s="9">
        <f>K293+L293+M293</f>
        <v>300</v>
      </c>
      <c r="K293" s="9"/>
      <c r="L293" s="9">
        <v>300</v>
      </c>
      <c r="M293" s="9"/>
      <c r="N293" s="9">
        <f>O293+P293+Q293</f>
        <v>500</v>
      </c>
      <c r="O293" s="75"/>
      <c r="P293" s="75">
        <v>500</v>
      </c>
      <c r="Q293" s="75"/>
    </row>
    <row r="294" spans="1:17" ht="42.75" customHeight="1">
      <c r="A294" s="96" t="s">
        <v>652</v>
      </c>
      <c r="B294" s="13" t="s">
        <v>134</v>
      </c>
      <c r="C294" s="13" t="s">
        <v>126</v>
      </c>
      <c r="D294" s="13" t="s">
        <v>682</v>
      </c>
      <c r="E294" s="13"/>
      <c r="F294" s="9">
        <f aca="true" t="shared" si="127" ref="F294:Q294">F295</f>
        <v>0</v>
      </c>
      <c r="G294" s="9">
        <f t="shared" si="127"/>
        <v>0</v>
      </c>
      <c r="H294" s="9">
        <f t="shared" si="127"/>
        <v>0</v>
      </c>
      <c r="I294" s="9">
        <f t="shared" si="127"/>
        <v>0</v>
      </c>
      <c r="J294" s="9">
        <f t="shared" si="127"/>
        <v>3092.8</v>
      </c>
      <c r="K294" s="9">
        <f t="shared" si="127"/>
        <v>3000</v>
      </c>
      <c r="L294" s="9">
        <f t="shared" si="127"/>
        <v>92.8</v>
      </c>
      <c r="M294" s="9">
        <f t="shared" si="127"/>
        <v>0</v>
      </c>
      <c r="N294" s="9">
        <f t="shared" si="127"/>
        <v>0</v>
      </c>
      <c r="O294" s="9">
        <f t="shared" si="127"/>
        <v>0</v>
      </c>
      <c r="P294" s="9">
        <f t="shared" si="127"/>
        <v>0</v>
      </c>
      <c r="Q294" s="9">
        <f t="shared" si="127"/>
        <v>0</v>
      </c>
    </row>
    <row r="295" spans="1:17" ht="45.75" customHeight="1">
      <c r="A295" s="73" t="s">
        <v>92</v>
      </c>
      <c r="B295" s="13" t="s">
        <v>134</v>
      </c>
      <c r="C295" s="13" t="s">
        <v>126</v>
      </c>
      <c r="D295" s="13" t="s">
        <v>682</v>
      </c>
      <c r="E295" s="13" t="s">
        <v>175</v>
      </c>
      <c r="F295" s="9">
        <f>G295+H295+I295</f>
        <v>0</v>
      </c>
      <c r="G295" s="9"/>
      <c r="H295" s="9"/>
      <c r="I295" s="9"/>
      <c r="J295" s="9">
        <f>K295+L295</f>
        <v>3092.8</v>
      </c>
      <c r="K295" s="9">
        <v>3000</v>
      </c>
      <c r="L295" s="9">
        <v>92.8</v>
      </c>
      <c r="M295" s="9"/>
      <c r="N295" s="9">
        <f>O295+P295+Q295</f>
        <v>0</v>
      </c>
      <c r="O295" s="75"/>
      <c r="P295" s="75"/>
      <c r="Q295" s="75"/>
    </row>
    <row r="296" spans="1:17" ht="60.75" customHeight="1">
      <c r="A296" s="73" t="s">
        <v>454</v>
      </c>
      <c r="B296" s="13" t="s">
        <v>134</v>
      </c>
      <c r="C296" s="13" t="s">
        <v>126</v>
      </c>
      <c r="D296" s="13" t="s">
        <v>15</v>
      </c>
      <c r="E296" s="13"/>
      <c r="F296" s="9">
        <f aca="true" t="shared" si="128" ref="F296:Q296">F297</f>
        <v>210.3</v>
      </c>
      <c r="G296" s="9">
        <f t="shared" si="128"/>
        <v>210.3</v>
      </c>
      <c r="H296" s="9">
        <f t="shared" si="128"/>
        <v>0</v>
      </c>
      <c r="I296" s="9">
        <f t="shared" si="128"/>
        <v>0</v>
      </c>
      <c r="J296" s="9">
        <f t="shared" si="128"/>
        <v>210.3</v>
      </c>
      <c r="K296" s="9">
        <f t="shared" si="128"/>
        <v>210.3</v>
      </c>
      <c r="L296" s="9">
        <f t="shared" si="128"/>
        <v>0</v>
      </c>
      <c r="M296" s="9">
        <f t="shared" si="128"/>
        <v>0</v>
      </c>
      <c r="N296" s="9">
        <f t="shared" si="128"/>
        <v>209.8</v>
      </c>
      <c r="O296" s="9">
        <f t="shared" si="128"/>
        <v>209.8</v>
      </c>
      <c r="P296" s="9">
        <f t="shared" si="128"/>
        <v>0</v>
      </c>
      <c r="Q296" s="9">
        <f t="shared" si="128"/>
        <v>0</v>
      </c>
    </row>
    <row r="297" spans="1:17" ht="99.75" customHeight="1">
      <c r="A297" s="73" t="s">
        <v>425</v>
      </c>
      <c r="B297" s="13" t="s">
        <v>134</v>
      </c>
      <c r="C297" s="13" t="s">
        <v>126</v>
      </c>
      <c r="D297" s="13" t="s">
        <v>426</v>
      </c>
      <c r="E297" s="13"/>
      <c r="F297" s="9">
        <f aca="true" t="shared" si="129" ref="F297:Q297">F298+F299</f>
        <v>210.3</v>
      </c>
      <c r="G297" s="9">
        <f t="shared" si="129"/>
        <v>210.3</v>
      </c>
      <c r="H297" s="9">
        <f t="shared" si="129"/>
        <v>0</v>
      </c>
      <c r="I297" s="9">
        <f t="shared" si="129"/>
        <v>0</v>
      </c>
      <c r="J297" s="9">
        <f t="shared" si="129"/>
        <v>210.3</v>
      </c>
      <c r="K297" s="9">
        <f t="shared" si="129"/>
        <v>210.3</v>
      </c>
      <c r="L297" s="9">
        <f t="shared" si="129"/>
        <v>0</v>
      </c>
      <c r="M297" s="9">
        <f t="shared" si="129"/>
        <v>0</v>
      </c>
      <c r="N297" s="9">
        <f t="shared" si="129"/>
        <v>209.8</v>
      </c>
      <c r="O297" s="9">
        <f t="shared" si="129"/>
        <v>209.8</v>
      </c>
      <c r="P297" s="9">
        <f t="shared" si="129"/>
        <v>0</v>
      </c>
      <c r="Q297" s="9">
        <f t="shared" si="129"/>
        <v>0</v>
      </c>
    </row>
    <row r="298" spans="1:17" ht="39.75" customHeight="1">
      <c r="A298" s="73" t="s">
        <v>171</v>
      </c>
      <c r="B298" s="13" t="s">
        <v>134</v>
      </c>
      <c r="C298" s="13" t="s">
        <v>126</v>
      </c>
      <c r="D298" s="13" t="s">
        <v>427</v>
      </c>
      <c r="E298" s="13" t="s">
        <v>172</v>
      </c>
      <c r="F298" s="9">
        <f>G298+H298+I298</f>
        <v>160.3</v>
      </c>
      <c r="G298" s="9">
        <v>160.3</v>
      </c>
      <c r="H298" s="9"/>
      <c r="I298" s="9"/>
      <c r="J298" s="9">
        <f>K298+L298+M298</f>
        <v>160.3</v>
      </c>
      <c r="K298" s="9">
        <v>160.3</v>
      </c>
      <c r="L298" s="9"/>
      <c r="M298" s="9"/>
      <c r="N298" s="9">
        <f>O298+P298+Q298</f>
        <v>160.3</v>
      </c>
      <c r="O298" s="9">
        <v>160.3</v>
      </c>
      <c r="P298" s="16"/>
      <c r="Q298" s="16"/>
    </row>
    <row r="299" spans="1:17" ht="46.5" customHeight="1">
      <c r="A299" s="73" t="s">
        <v>92</v>
      </c>
      <c r="B299" s="13" t="s">
        <v>134</v>
      </c>
      <c r="C299" s="13" t="s">
        <v>126</v>
      </c>
      <c r="D299" s="13" t="s">
        <v>427</v>
      </c>
      <c r="E299" s="13" t="s">
        <v>175</v>
      </c>
      <c r="F299" s="9">
        <f>G299+H299+I299</f>
        <v>50</v>
      </c>
      <c r="G299" s="9">
        <v>50</v>
      </c>
      <c r="H299" s="9"/>
      <c r="I299" s="9"/>
      <c r="J299" s="9">
        <f>K299+L299+M299</f>
        <v>50</v>
      </c>
      <c r="K299" s="9">
        <v>50</v>
      </c>
      <c r="L299" s="9"/>
      <c r="M299" s="9"/>
      <c r="N299" s="9">
        <f>O299+P299+Q299</f>
        <v>49.5</v>
      </c>
      <c r="O299" s="9">
        <v>49.5</v>
      </c>
      <c r="P299" s="16"/>
      <c r="Q299" s="16"/>
    </row>
    <row r="300" spans="1:17" ht="18.75">
      <c r="A300" s="70" t="s">
        <v>128</v>
      </c>
      <c r="B300" s="10" t="s">
        <v>127</v>
      </c>
      <c r="C300" s="10" t="s">
        <v>389</v>
      </c>
      <c r="D300" s="141"/>
      <c r="E300" s="10"/>
      <c r="F300" s="11">
        <f>F301+F326+F376+F399+F437</f>
        <v>701549.8000000002</v>
      </c>
      <c r="G300" s="11">
        <f aca="true" t="shared" si="130" ref="G300:Q300">G301+G326+G376+G399+G437</f>
        <v>474270.7</v>
      </c>
      <c r="H300" s="11">
        <f t="shared" si="130"/>
        <v>227279.09999999998</v>
      </c>
      <c r="I300" s="11">
        <f t="shared" si="130"/>
        <v>0</v>
      </c>
      <c r="J300" s="11">
        <f t="shared" si="130"/>
        <v>646001.9</v>
      </c>
      <c r="K300" s="11">
        <f t="shared" si="130"/>
        <v>412857.30000000005</v>
      </c>
      <c r="L300" s="11">
        <f t="shared" si="130"/>
        <v>233144.6</v>
      </c>
      <c r="M300" s="11">
        <f t="shared" si="130"/>
        <v>0</v>
      </c>
      <c r="N300" s="11">
        <f t="shared" si="130"/>
        <v>605523.0000000002</v>
      </c>
      <c r="O300" s="9">
        <f t="shared" si="130"/>
        <v>371241.30000000005</v>
      </c>
      <c r="P300" s="9">
        <f t="shared" si="130"/>
        <v>234281.69999999998</v>
      </c>
      <c r="Q300" s="9">
        <f t="shared" si="130"/>
        <v>0</v>
      </c>
    </row>
    <row r="301" spans="1:17" ht="18.75">
      <c r="A301" s="70" t="s">
        <v>129</v>
      </c>
      <c r="B301" s="10" t="s">
        <v>127</v>
      </c>
      <c r="C301" s="10" t="s">
        <v>118</v>
      </c>
      <c r="D301" s="141"/>
      <c r="E301" s="10"/>
      <c r="F301" s="11">
        <f aca="true" t="shared" si="131" ref="F301:Q301">F302+F322+F317</f>
        <v>183152.90000000002</v>
      </c>
      <c r="G301" s="11">
        <f t="shared" si="131"/>
        <v>142510.30000000002</v>
      </c>
      <c r="H301" s="11">
        <f t="shared" si="131"/>
        <v>40642.6</v>
      </c>
      <c r="I301" s="11">
        <f t="shared" si="131"/>
        <v>0</v>
      </c>
      <c r="J301" s="11">
        <f t="shared" si="131"/>
        <v>149211.80000000002</v>
      </c>
      <c r="K301" s="11">
        <f t="shared" si="131"/>
        <v>108110.3</v>
      </c>
      <c r="L301" s="11">
        <f t="shared" si="131"/>
        <v>41101.5</v>
      </c>
      <c r="M301" s="11">
        <f t="shared" si="131"/>
        <v>0</v>
      </c>
      <c r="N301" s="11">
        <f t="shared" si="131"/>
        <v>150412.90000000002</v>
      </c>
      <c r="O301" s="9">
        <f t="shared" si="131"/>
        <v>108660.3</v>
      </c>
      <c r="P301" s="9">
        <f t="shared" si="131"/>
        <v>41752.6</v>
      </c>
      <c r="Q301" s="9">
        <f t="shared" si="131"/>
        <v>0</v>
      </c>
    </row>
    <row r="302" spans="1:17" ht="45" customHeight="1">
      <c r="A302" s="73" t="s">
        <v>480</v>
      </c>
      <c r="B302" s="13" t="s">
        <v>127</v>
      </c>
      <c r="C302" s="13" t="s">
        <v>118</v>
      </c>
      <c r="D302" s="74" t="s">
        <v>275</v>
      </c>
      <c r="E302" s="13"/>
      <c r="F302" s="9">
        <f aca="true" t="shared" si="132" ref="F302:Q302">F303</f>
        <v>174166.80000000002</v>
      </c>
      <c r="G302" s="9">
        <f t="shared" si="132"/>
        <v>133793.80000000002</v>
      </c>
      <c r="H302" s="9">
        <f t="shared" si="132"/>
        <v>40373</v>
      </c>
      <c r="I302" s="9">
        <f t="shared" si="132"/>
        <v>0</v>
      </c>
      <c r="J302" s="9">
        <f t="shared" si="132"/>
        <v>149211.80000000002</v>
      </c>
      <c r="K302" s="9">
        <f t="shared" si="132"/>
        <v>108110.3</v>
      </c>
      <c r="L302" s="9">
        <f t="shared" si="132"/>
        <v>41101.5</v>
      </c>
      <c r="M302" s="9">
        <f t="shared" si="132"/>
        <v>0</v>
      </c>
      <c r="N302" s="9">
        <f t="shared" si="132"/>
        <v>149862.80000000002</v>
      </c>
      <c r="O302" s="9">
        <f t="shared" si="132"/>
        <v>108110.3</v>
      </c>
      <c r="P302" s="9">
        <f t="shared" si="132"/>
        <v>41752.5</v>
      </c>
      <c r="Q302" s="9">
        <f t="shared" si="132"/>
        <v>0</v>
      </c>
    </row>
    <row r="303" spans="1:17" ht="24.75" customHeight="1">
      <c r="A303" s="73" t="s">
        <v>191</v>
      </c>
      <c r="B303" s="13" t="s">
        <v>127</v>
      </c>
      <c r="C303" s="13" t="s">
        <v>118</v>
      </c>
      <c r="D303" s="74" t="s">
        <v>281</v>
      </c>
      <c r="E303" s="13"/>
      <c r="F303" s="9">
        <f aca="true" t="shared" si="133" ref="F303:N303">F304+F314+F311</f>
        <v>174166.80000000002</v>
      </c>
      <c r="G303" s="9">
        <f t="shared" si="133"/>
        <v>133793.80000000002</v>
      </c>
      <c r="H303" s="9">
        <f t="shared" si="133"/>
        <v>40373</v>
      </c>
      <c r="I303" s="9">
        <f t="shared" si="133"/>
        <v>0</v>
      </c>
      <c r="J303" s="9">
        <f t="shared" si="133"/>
        <v>149211.80000000002</v>
      </c>
      <c r="K303" s="9">
        <f t="shared" si="133"/>
        <v>108110.3</v>
      </c>
      <c r="L303" s="9">
        <f t="shared" si="133"/>
        <v>41101.5</v>
      </c>
      <c r="M303" s="9">
        <f t="shared" si="133"/>
        <v>0</v>
      </c>
      <c r="N303" s="9">
        <f t="shared" si="133"/>
        <v>149862.80000000002</v>
      </c>
      <c r="O303" s="9">
        <f>O304+O314</f>
        <v>108110.3</v>
      </c>
      <c r="P303" s="9">
        <f>P304+P314</f>
        <v>41752.5</v>
      </c>
      <c r="Q303" s="9">
        <f>Q304+Q314</f>
        <v>0</v>
      </c>
    </row>
    <row r="304" spans="1:17" ht="62.25" customHeight="1">
      <c r="A304" s="73" t="s">
        <v>286</v>
      </c>
      <c r="B304" s="13" t="s">
        <v>127</v>
      </c>
      <c r="C304" s="13" t="s">
        <v>118</v>
      </c>
      <c r="D304" s="74" t="s">
        <v>282</v>
      </c>
      <c r="E304" s="13"/>
      <c r="F304" s="9">
        <f aca="true" t="shared" si="134" ref="F304:Q304">F305+F307+F309</f>
        <v>148124.6</v>
      </c>
      <c r="G304" s="9">
        <f t="shared" si="134"/>
        <v>108516.6</v>
      </c>
      <c r="H304" s="9">
        <f t="shared" si="134"/>
        <v>39608</v>
      </c>
      <c r="I304" s="9">
        <f t="shared" si="134"/>
        <v>0</v>
      </c>
      <c r="J304" s="9">
        <f t="shared" si="134"/>
        <v>149068.2</v>
      </c>
      <c r="K304" s="9">
        <f t="shared" si="134"/>
        <v>107966.7</v>
      </c>
      <c r="L304" s="9">
        <f t="shared" si="134"/>
        <v>41101.5</v>
      </c>
      <c r="M304" s="9">
        <f t="shared" si="134"/>
        <v>0</v>
      </c>
      <c r="N304" s="9">
        <f t="shared" si="134"/>
        <v>149719.2</v>
      </c>
      <c r="O304" s="9">
        <f t="shared" si="134"/>
        <v>107966.7</v>
      </c>
      <c r="P304" s="9">
        <f t="shared" si="134"/>
        <v>41752.5</v>
      </c>
      <c r="Q304" s="9">
        <f t="shared" si="134"/>
        <v>0</v>
      </c>
    </row>
    <row r="305" spans="1:17" ht="18.75">
      <c r="A305" s="73" t="s">
        <v>130</v>
      </c>
      <c r="B305" s="13" t="s">
        <v>127</v>
      </c>
      <c r="C305" s="13" t="s">
        <v>118</v>
      </c>
      <c r="D305" s="74" t="s">
        <v>16</v>
      </c>
      <c r="E305" s="13"/>
      <c r="F305" s="9">
        <f aca="true" t="shared" si="135" ref="F305:Q305">F306</f>
        <v>32238</v>
      </c>
      <c r="G305" s="9">
        <f t="shared" si="135"/>
        <v>0</v>
      </c>
      <c r="H305" s="9">
        <f t="shared" si="135"/>
        <v>32238</v>
      </c>
      <c r="I305" s="9">
        <f t="shared" si="135"/>
        <v>0</v>
      </c>
      <c r="J305" s="9">
        <f t="shared" si="135"/>
        <v>33731.5</v>
      </c>
      <c r="K305" s="9">
        <f t="shared" si="135"/>
        <v>0</v>
      </c>
      <c r="L305" s="9">
        <f t="shared" si="135"/>
        <v>33731.5</v>
      </c>
      <c r="M305" s="9">
        <f t="shared" si="135"/>
        <v>0</v>
      </c>
      <c r="N305" s="9">
        <f t="shared" si="135"/>
        <v>34382.5</v>
      </c>
      <c r="O305" s="9">
        <f t="shared" si="135"/>
        <v>0</v>
      </c>
      <c r="P305" s="9">
        <f t="shared" si="135"/>
        <v>34382.5</v>
      </c>
      <c r="Q305" s="9">
        <f t="shared" si="135"/>
        <v>0</v>
      </c>
    </row>
    <row r="306" spans="1:17" ht="25.5" customHeight="1">
      <c r="A306" s="73" t="s">
        <v>187</v>
      </c>
      <c r="B306" s="13" t="s">
        <v>127</v>
      </c>
      <c r="C306" s="13" t="s">
        <v>118</v>
      </c>
      <c r="D306" s="74" t="s">
        <v>16</v>
      </c>
      <c r="E306" s="13" t="s">
        <v>186</v>
      </c>
      <c r="F306" s="9">
        <f>G306+H306+I306</f>
        <v>32238</v>
      </c>
      <c r="G306" s="9"/>
      <c r="H306" s="9">
        <f>31077.5+1160.5</f>
        <v>32238</v>
      </c>
      <c r="I306" s="9"/>
      <c r="J306" s="9">
        <f>K306+L306+M306</f>
        <v>33731.5</v>
      </c>
      <c r="K306" s="9"/>
      <c r="L306" s="9">
        <v>33731.5</v>
      </c>
      <c r="M306" s="9"/>
      <c r="N306" s="9">
        <f>O306+P306+Q306</f>
        <v>34382.5</v>
      </c>
      <c r="O306" s="16"/>
      <c r="P306" s="9">
        <v>34382.5</v>
      </c>
      <c r="Q306" s="16"/>
    </row>
    <row r="307" spans="1:17" ht="60" customHeight="1">
      <c r="A307" s="73" t="s">
        <v>437</v>
      </c>
      <c r="B307" s="13" t="s">
        <v>127</v>
      </c>
      <c r="C307" s="13" t="s">
        <v>118</v>
      </c>
      <c r="D307" s="13" t="s">
        <v>433</v>
      </c>
      <c r="E307" s="13"/>
      <c r="F307" s="9">
        <f aca="true" t="shared" si="136" ref="F307:Q307">F308</f>
        <v>7370</v>
      </c>
      <c r="G307" s="9">
        <f t="shared" si="136"/>
        <v>0</v>
      </c>
      <c r="H307" s="9">
        <f t="shared" si="136"/>
        <v>7370</v>
      </c>
      <c r="I307" s="9">
        <f t="shared" si="136"/>
        <v>0</v>
      </c>
      <c r="J307" s="9">
        <f t="shared" si="136"/>
        <v>7370</v>
      </c>
      <c r="K307" s="9">
        <f t="shared" si="136"/>
        <v>0</v>
      </c>
      <c r="L307" s="9">
        <f t="shared" si="136"/>
        <v>7370</v>
      </c>
      <c r="M307" s="9">
        <f t="shared" si="136"/>
        <v>0</v>
      </c>
      <c r="N307" s="9">
        <f t="shared" si="136"/>
        <v>7370</v>
      </c>
      <c r="O307" s="9">
        <f t="shared" si="136"/>
        <v>0</v>
      </c>
      <c r="P307" s="9">
        <f t="shared" si="136"/>
        <v>7370</v>
      </c>
      <c r="Q307" s="9">
        <f t="shared" si="136"/>
        <v>0</v>
      </c>
    </row>
    <row r="308" spans="1:17" ht="24.75" customHeight="1">
      <c r="A308" s="73" t="s">
        <v>187</v>
      </c>
      <c r="B308" s="13" t="s">
        <v>127</v>
      </c>
      <c r="C308" s="13" t="s">
        <v>118</v>
      </c>
      <c r="D308" s="13" t="s">
        <v>433</v>
      </c>
      <c r="E308" s="13" t="s">
        <v>186</v>
      </c>
      <c r="F308" s="9">
        <f>G308+H308+I308</f>
        <v>7370</v>
      </c>
      <c r="G308" s="9"/>
      <c r="H308" s="9">
        <v>7370</v>
      </c>
      <c r="I308" s="9"/>
      <c r="J308" s="9">
        <f>K308+L308+M308</f>
        <v>7370</v>
      </c>
      <c r="K308" s="9"/>
      <c r="L308" s="9">
        <v>7370</v>
      </c>
      <c r="M308" s="9"/>
      <c r="N308" s="9">
        <f>O308+P308+Q308</f>
        <v>7370</v>
      </c>
      <c r="O308" s="16"/>
      <c r="P308" s="98">
        <v>7370</v>
      </c>
      <c r="Q308" s="16"/>
    </row>
    <row r="309" spans="1:17" ht="121.5" customHeight="1">
      <c r="A309" s="97" t="s">
        <v>318</v>
      </c>
      <c r="B309" s="13" t="s">
        <v>127</v>
      </c>
      <c r="C309" s="13" t="s">
        <v>118</v>
      </c>
      <c r="D309" s="74" t="s">
        <v>70</v>
      </c>
      <c r="E309" s="13"/>
      <c r="F309" s="9">
        <f aca="true" t="shared" si="137" ref="F309:Q309">F310</f>
        <v>108516.6</v>
      </c>
      <c r="G309" s="9">
        <f t="shared" si="137"/>
        <v>108516.6</v>
      </c>
      <c r="H309" s="9">
        <f t="shared" si="137"/>
        <v>0</v>
      </c>
      <c r="I309" s="9">
        <f t="shared" si="137"/>
        <v>0</v>
      </c>
      <c r="J309" s="9">
        <f t="shared" si="137"/>
        <v>107966.7</v>
      </c>
      <c r="K309" s="9">
        <f t="shared" si="137"/>
        <v>107966.7</v>
      </c>
      <c r="L309" s="9">
        <f t="shared" si="137"/>
        <v>0</v>
      </c>
      <c r="M309" s="9">
        <f t="shared" si="137"/>
        <v>0</v>
      </c>
      <c r="N309" s="9">
        <f t="shared" si="137"/>
        <v>107966.7</v>
      </c>
      <c r="O309" s="9">
        <f t="shared" si="137"/>
        <v>107966.7</v>
      </c>
      <c r="P309" s="9">
        <f t="shared" si="137"/>
        <v>0</v>
      </c>
      <c r="Q309" s="9">
        <f t="shared" si="137"/>
        <v>0</v>
      </c>
    </row>
    <row r="310" spans="1:17" ht="18.75">
      <c r="A310" s="73" t="s">
        <v>187</v>
      </c>
      <c r="B310" s="13" t="s">
        <v>127</v>
      </c>
      <c r="C310" s="13" t="s">
        <v>118</v>
      </c>
      <c r="D310" s="74" t="s">
        <v>70</v>
      </c>
      <c r="E310" s="13" t="s">
        <v>186</v>
      </c>
      <c r="F310" s="9">
        <f>G310+H310+I310</f>
        <v>108516.6</v>
      </c>
      <c r="G310" s="9">
        <v>108516.6</v>
      </c>
      <c r="H310" s="9"/>
      <c r="I310" s="9"/>
      <c r="J310" s="9">
        <f>K310+L310+M310</f>
        <v>107966.7</v>
      </c>
      <c r="K310" s="9">
        <v>107966.7</v>
      </c>
      <c r="L310" s="9"/>
      <c r="M310" s="9"/>
      <c r="N310" s="9">
        <f>O310+P310+Q310</f>
        <v>107966.7</v>
      </c>
      <c r="O310" s="79">
        <v>107966.7</v>
      </c>
      <c r="P310" s="16"/>
      <c r="Q310" s="16"/>
    </row>
    <row r="311" spans="1:17" ht="24.75" customHeight="1">
      <c r="A311" s="73" t="s">
        <v>621</v>
      </c>
      <c r="B311" s="13" t="s">
        <v>127</v>
      </c>
      <c r="C311" s="13" t="s">
        <v>118</v>
      </c>
      <c r="D311" s="74" t="s">
        <v>708</v>
      </c>
      <c r="E311" s="13"/>
      <c r="F311" s="9">
        <f aca="true" t="shared" si="138" ref="F311:Q312">F312</f>
        <v>25498.6</v>
      </c>
      <c r="G311" s="9">
        <f t="shared" si="138"/>
        <v>24733.6</v>
      </c>
      <c r="H311" s="9">
        <f t="shared" si="138"/>
        <v>765</v>
      </c>
      <c r="I311" s="9">
        <f t="shared" si="138"/>
        <v>0</v>
      </c>
      <c r="J311" s="9">
        <f t="shared" si="138"/>
        <v>0</v>
      </c>
      <c r="K311" s="9">
        <f t="shared" si="138"/>
        <v>0</v>
      </c>
      <c r="L311" s="9">
        <f t="shared" si="138"/>
        <v>0</v>
      </c>
      <c r="M311" s="9">
        <f t="shared" si="138"/>
        <v>0</v>
      </c>
      <c r="N311" s="9">
        <f t="shared" si="138"/>
        <v>0</v>
      </c>
      <c r="O311" s="9">
        <f t="shared" si="138"/>
        <v>0</v>
      </c>
      <c r="P311" s="9">
        <f t="shared" si="138"/>
        <v>0</v>
      </c>
      <c r="Q311" s="9">
        <f t="shared" si="138"/>
        <v>0</v>
      </c>
    </row>
    <row r="312" spans="1:17" ht="46.5" customHeight="1">
      <c r="A312" s="73" t="s">
        <v>622</v>
      </c>
      <c r="B312" s="13" t="s">
        <v>127</v>
      </c>
      <c r="C312" s="13" t="s">
        <v>118</v>
      </c>
      <c r="D312" s="74" t="s">
        <v>673</v>
      </c>
      <c r="E312" s="13"/>
      <c r="F312" s="9">
        <f t="shared" si="138"/>
        <v>25498.6</v>
      </c>
      <c r="G312" s="9">
        <f t="shared" si="138"/>
        <v>24733.6</v>
      </c>
      <c r="H312" s="9">
        <f t="shared" si="138"/>
        <v>765</v>
      </c>
      <c r="I312" s="9">
        <f t="shared" si="138"/>
        <v>0</v>
      </c>
      <c r="J312" s="9">
        <f t="shared" si="138"/>
        <v>0</v>
      </c>
      <c r="K312" s="9">
        <f t="shared" si="138"/>
        <v>0</v>
      </c>
      <c r="L312" s="9">
        <f t="shared" si="138"/>
        <v>0</v>
      </c>
      <c r="M312" s="9">
        <f t="shared" si="138"/>
        <v>0</v>
      </c>
      <c r="N312" s="9">
        <f t="shared" si="138"/>
        <v>0</v>
      </c>
      <c r="O312" s="9">
        <f t="shared" si="138"/>
        <v>0</v>
      </c>
      <c r="P312" s="9">
        <f t="shared" si="138"/>
        <v>0</v>
      </c>
      <c r="Q312" s="9">
        <f t="shared" si="138"/>
        <v>0</v>
      </c>
    </row>
    <row r="313" spans="1:17" ht="18.75">
      <c r="A313" s="73" t="s">
        <v>187</v>
      </c>
      <c r="B313" s="13" t="s">
        <v>127</v>
      </c>
      <c r="C313" s="13" t="s">
        <v>118</v>
      </c>
      <c r="D313" s="74" t="s">
        <v>673</v>
      </c>
      <c r="E313" s="13" t="s">
        <v>186</v>
      </c>
      <c r="F313" s="9">
        <f>G313+H313+I313</f>
        <v>25498.6</v>
      </c>
      <c r="G313" s="9">
        <v>24733.6</v>
      </c>
      <c r="H313" s="9">
        <v>765</v>
      </c>
      <c r="I313" s="9"/>
      <c r="J313" s="9">
        <f>K313+L313+M313</f>
        <v>0</v>
      </c>
      <c r="K313" s="9"/>
      <c r="L313" s="9">
        <v>0</v>
      </c>
      <c r="M313" s="9"/>
      <c r="N313" s="9">
        <v>0</v>
      </c>
      <c r="O313" s="16"/>
      <c r="P313" s="16"/>
      <c r="Q313" s="16"/>
    </row>
    <row r="314" spans="1:17" ht="65.25" customHeight="1">
      <c r="A314" s="73" t="s">
        <v>283</v>
      </c>
      <c r="B314" s="13" t="s">
        <v>127</v>
      </c>
      <c r="C314" s="13" t="s">
        <v>118</v>
      </c>
      <c r="D314" s="74" t="s">
        <v>87</v>
      </c>
      <c r="E314" s="13"/>
      <c r="F314" s="9">
        <f aca="true" t="shared" si="139" ref="F314:Q315">F315</f>
        <v>543.6</v>
      </c>
      <c r="G314" s="9">
        <f t="shared" si="139"/>
        <v>543.6</v>
      </c>
      <c r="H314" s="9">
        <f t="shared" si="139"/>
        <v>0</v>
      </c>
      <c r="I314" s="9">
        <f t="shared" si="139"/>
        <v>0</v>
      </c>
      <c r="J314" s="9">
        <f t="shared" si="139"/>
        <v>143.6</v>
      </c>
      <c r="K314" s="9">
        <f t="shared" si="139"/>
        <v>143.6</v>
      </c>
      <c r="L314" s="9">
        <f t="shared" si="139"/>
        <v>0</v>
      </c>
      <c r="M314" s="9">
        <f t="shared" si="139"/>
        <v>0</v>
      </c>
      <c r="N314" s="9">
        <f t="shared" si="139"/>
        <v>143.6</v>
      </c>
      <c r="O314" s="9">
        <f t="shared" si="139"/>
        <v>143.6</v>
      </c>
      <c r="P314" s="9">
        <f t="shared" si="139"/>
        <v>0</v>
      </c>
      <c r="Q314" s="9">
        <f t="shared" si="139"/>
        <v>0</v>
      </c>
    </row>
    <row r="315" spans="1:17" ht="81" customHeight="1">
      <c r="A315" s="73" t="s">
        <v>97</v>
      </c>
      <c r="B315" s="13" t="s">
        <v>127</v>
      </c>
      <c r="C315" s="13" t="s">
        <v>118</v>
      </c>
      <c r="D315" s="74" t="s">
        <v>78</v>
      </c>
      <c r="E315" s="13"/>
      <c r="F315" s="9">
        <f t="shared" si="139"/>
        <v>543.6</v>
      </c>
      <c r="G315" s="9">
        <f t="shared" si="139"/>
        <v>543.6</v>
      </c>
      <c r="H315" s="9">
        <f t="shared" si="139"/>
        <v>0</v>
      </c>
      <c r="I315" s="9">
        <f t="shared" si="139"/>
        <v>0</v>
      </c>
      <c r="J315" s="9">
        <f t="shared" si="139"/>
        <v>143.6</v>
      </c>
      <c r="K315" s="9">
        <f t="shared" si="139"/>
        <v>143.6</v>
      </c>
      <c r="L315" s="9">
        <f t="shared" si="139"/>
        <v>0</v>
      </c>
      <c r="M315" s="9">
        <f t="shared" si="139"/>
        <v>0</v>
      </c>
      <c r="N315" s="9">
        <f t="shared" si="139"/>
        <v>143.6</v>
      </c>
      <c r="O315" s="9">
        <f t="shared" si="139"/>
        <v>143.6</v>
      </c>
      <c r="P315" s="9">
        <f t="shared" si="139"/>
        <v>0</v>
      </c>
      <c r="Q315" s="9">
        <f t="shared" si="139"/>
        <v>0</v>
      </c>
    </row>
    <row r="316" spans="1:17" ht="18.75">
      <c r="A316" s="73" t="s">
        <v>187</v>
      </c>
      <c r="B316" s="13" t="s">
        <v>127</v>
      </c>
      <c r="C316" s="13" t="s">
        <v>118</v>
      </c>
      <c r="D316" s="74" t="s">
        <v>78</v>
      </c>
      <c r="E316" s="13" t="s">
        <v>186</v>
      </c>
      <c r="F316" s="9">
        <f>G316+H316+I316</f>
        <v>543.6</v>
      </c>
      <c r="G316" s="9">
        <v>543.6</v>
      </c>
      <c r="H316" s="9"/>
      <c r="I316" s="9"/>
      <c r="J316" s="9">
        <f>K316+L316+M316</f>
        <v>143.6</v>
      </c>
      <c r="K316" s="9">
        <v>143.6</v>
      </c>
      <c r="L316" s="9"/>
      <c r="M316" s="9"/>
      <c r="N316" s="9">
        <f>O316+P316+Q316</f>
        <v>143.6</v>
      </c>
      <c r="O316" s="16">
        <v>143.6</v>
      </c>
      <c r="P316" s="16"/>
      <c r="Q316" s="16"/>
    </row>
    <row r="317" spans="1:17" ht="64.5" customHeight="1">
      <c r="A317" s="73" t="s">
        <v>515</v>
      </c>
      <c r="B317" s="13" t="s">
        <v>127</v>
      </c>
      <c r="C317" s="13" t="s">
        <v>118</v>
      </c>
      <c r="D317" s="74" t="s">
        <v>239</v>
      </c>
      <c r="E317" s="13"/>
      <c r="F317" s="9">
        <f aca="true" t="shared" si="140" ref="F317:Q320">F318</f>
        <v>0</v>
      </c>
      <c r="G317" s="9">
        <f t="shared" si="140"/>
        <v>0</v>
      </c>
      <c r="H317" s="9">
        <f t="shared" si="140"/>
        <v>0</v>
      </c>
      <c r="I317" s="9">
        <f t="shared" si="140"/>
        <v>0</v>
      </c>
      <c r="J317" s="9">
        <f t="shared" si="140"/>
        <v>0</v>
      </c>
      <c r="K317" s="9">
        <f t="shared" si="140"/>
        <v>0</v>
      </c>
      <c r="L317" s="9">
        <f t="shared" si="140"/>
        <v>0</v>
      </c>
      <c r="M317" s="9">
        <f t="shared" si="140"/>
        <v>0</v>
      </c>
      <c r="N317" s="9">
        <f t="shared" si="140"/>
        <v>550.1</v>
      </c>
      <c r="O317" s="9">
        <f t="shared" si="140"/>
        <v>550</v>
      </c>
      <c r="P317" s="9">
        <f t="shared" si="140"/>
        <v>0.1</v>
      </c>
      <c r="Q317" s="9">
        <f t="shared" si="140"/>
        <v>0</v>
      </c>
    </row>
    <row r="318" spans="1:17" ht="45" customHeight="1">
      <c r="A318" s="73" t="s">
        <v>400</v>
      </c>
      <c r="B318" s="13" t="s">
        <v>127</v>
      </c>
      <c r="C318" s="13" t="s">
        <v>118</v>
      </c>
      <c r="D318" s="74" t="s">
        <v>63</v>
      </c>
      <c r="E318" s="13"/>
      <c r="F318" s="9">
        <f t="shared" si="140"/>
        <v>0</v>
      </c>
      <c r="G318" s="9">
        <f t="shared" si="140"/>
        <v>0</v>
      </c>
      <c r="H318" s="9">
        <f t="shared" si="140"/>
        <v>0</v>
      </c>
      <c r="I318" s="9">
        <f t="shared" si="140"/>
        <v>0</v>
      </c>
      <c r="J318" s="9">
        <f t="shared" si="140"/>
        <v>0</v>
      </c>
      <c r="K318" s="9">
        <f t="shared" si="140"/>
        <v>0</v>
      </c>
      <c r="L318" s="9">
        <f t="shared" si="140"/>
        <v>0</v>
      </c>
      <c r="M318" s="9">
        <f t="shared" si="140"/>
        <v>0</v>
      </c>
      <c r="N318" s="9">
        <f t="shared" si="140"/>
        <v>550.1</v>
      </c>
      <c r="O318" s="9">
        <f t="shared" si="140"/>
        <v>550</v>
      </c>
      <c r="P318" s="9">
        <f t="shared" si="140"/>
        <v>0.1</v>
      </c>
      <c r="Q318" s="9">
        <f t="shared" si="140"/>
        <v>0</v>
      </c>
    </row>
    <row r="319" spans="1:17" ht="82.5" customHeight="1">
      <c r="A319" s="73" t="s">
        <v>632</v>
      </c>
      <c r="B319" s="13" t="s">
        <v>127</v>
      </c>
      <c r="C319" s="13" t="s">
        <v>118</v>
      </c>
      <c r="D319" s="13" t="s">
        <v>631</v>
      </c>
      <c r="E319" s="13"/>
      <c r="F319" s="9">
        <f t="shared" si="140"/>
        <v>0</v>
      </c>
      <c r="G319" s="9">
        <f t="shared" si="140"/>
        <v>0</v>
      </c>
      <c r="H319" s="9">
        <f t="shared" si="140"/>
        <v>0</v>
      </c>
      <c r="I319" s="9">
        <f t="shared" si="140"/>
        <v>0</v>
      </c>
      <c r="J319" s="9">
        <f t="shared" si="140"/>
        <v>0</v>
      </c>
      <c r="K319" s="9">
        <f t="shared" si="140"/>
        <v>0</v>
      </c>
      <c r="L319" s="9">
        <f t="shared" si="140"/>
        <v>0</v>
      </c>
      <c r="M319" s="9">
        <f t="shared" si="140"/>
        <v>0</v>
      </c>
      <c r="N319" s="9">
        <f t="shared" si="140"/>
        <v>550.1</v>
      </c>
      <c r="O319" s="9">
        <f t="shared" si="140"/>
        <v>550</v>
      </c>
      <c r="P319" s="9">
        <f t="shared" si="140"/>
        <v>0.1</v>
      </c>
      <c r="Q319" s="9">
        <f t="shared" si="140"/>
        <v>0</v>
      </c>
    </row>
    <row r="320" spans="1:17" ht="69" customHeight="1">
      <c r="A320" s="96" t="s">
        <v>653</v>
      </c>
      <c r="B320" s="13" t="s">
        <v>127</v>
      </c>
      <c r="C320" s="13" t="s">
        <v>118</v>
      </c>
      <c r="D320" s="74" t="s">
        <v>678</v>
      </c>
      <c r="E320" s="13"/>
      <c r="F320" s="9">
        <f t="shared" si="140"/>
        <v>0</v>
      </c>
      <c r="G320" s="9">
        <f t="shared" si="140"/>
        <v>0</v>
      </c>
      <c r="H320" s="9">
        <f t="shared" si="140"/>
        <v>0</v>
      </c>
      <c r="I320" s="9">
        <f t="shared" si="140"/>
        <v>0</v>
      </c>
      <c r="J320" s="9">
        <f t="shared" si="140"/>
        <v>0</v>
      </c>
      <c r="K320" s="9">
        <f t="shared" si="140"/>
        <v>0</v>
      </c>
      <c r="L320" s="9">
        <f t="shared" si="140"/>
        <v>0</v>
      </c>
      <c r="M320" s="9">
        <f t="shared" si="140"/>
        <v>0</v>
      </c>
      <c r="N320" s="9">
        <f t="shared" si="140"/>
        <v>550.1</v>
      </c>
      <c r="O320" s="9">
        <f t="shared" si="140"/>
        <v>550</v>
      </c>
      <c r="P320" s="9">
        <f t="shared" si="140"/>
        <v>0.1</v>
      </c>
      <c r="Q320" s="9">
        <f t="shared" si="140"/>
        <v>0</v>
      </c>
    </row>
    <row r="321" spans="1:17" ht="24.75" customHeight="1">
      <c r="A321" s="73" t="s">
        <v>187</v>
      </c>
      <c r="B321" s="13" t="s">
        <v>127</v>
      </c>
      <c r="C321" s="13" t="s">
        <v>118</v>
      </c>
      <c r="D321" s="74" t="s">
        <v>678</v>
      </c>
      <c r="E321" s="13" t="s">
        <v>186</v>
      </c>
      <c r="F321" s="9">
        <f>G321+H321+I321</f>
        <v>0</v>
      </c>
      <c r="G321" s="9"/>
      <c r="H321" s="9"/>
      <c r="I321" s="9"/>
      <c r="J321" s="9">
        <f>K321+L321+M321</f>
        <v>0</v>
      </c>
      <c r="K321" s="9"/>
      <c r="L321" s="9"/>
      <c r="M321" s="9"/>
      <c r="N321" s="9">
        <f>O321+P321+Q321</f>
        <v>550.1</v>
      </c>
      <c r="O321" s="86">
        <v>550</v>
      </c>
      <c r="P321" s="86">
        <v>0.1</v>
      </c>
      <c r="Q321" s="86"/>
    </row>
    <row r="322" spans="1:17" ht="66.75" customHeight="1">
      <c r="A322" s="73" t="s">
        <v>584</v>
      </c>
      <c r="B322" s="13" t="s">
        <v>127</v>
      </c>
      <c r="C322" s="13" t="s">
        <v>118</v>
      </c>
      <c r="D322" s="74" t="s">
        <v>101</v>
      </c>
      <c r="E322" s="13"/>
      <c r="F322" s="9">
        <f aca="true" t="shared" si="141" ref="F322:Q324">F323</f>
        <v>8986.1</v>
      </c>
      <c r="G322" s="9">
        <f t="shared" si="141"/>
        <v>8716.5</v>
      </c>
      <c r="H322" s="9">
        <f t="shared" si="141"/>
        <v>269.6</v>
      </c>
      <c r="I322" s="9">
        <f t="shared" si="141"/>
        <v>0</v>
      </c>
      <c r="J322" s="9">
        <f t="shared" si="141"/>
        <v>0</v>
      </c>
      <c r="K322" s="9">
        <f t="shared" si="141"/>
        <v>0</v>
      </c>
      <c r="L322" s="9">
        <f t="shared" si="141"/>
        <v>0</v>
      </c>
      <c r="M322" s="9">
        <f t="shared" si="141"/>
        <v>0</v>
      </c>
      <c r="N322" s="9">
        <f t="shared" si="141"/>
        <v>0</v>
      </c>
      <c r="O322" s="9">
        <f t="shared" si="141"/>
        <v>0</v>
      </c>
      <c r="P322" s="9">
        <f t="shared" si="141"/>
        <v>0</v>
      </c>
      <c r="Q322" s="9">
        <f t="shared" si="141"/>
        <v>0</v>
      </c>
    </row>
    <row r="323" spans="1:17" ht="44.25" customHeight="1">
      <c r="A323" s="73" t="s">
        <v>675</v>
      </c>
      <c r="B323" s="13" t="s">
        <v>127</v>
      </c>
      <c r="C323" s="13" t="s">
        <v>118</v>
      </c>
      <c r="D323" s="74" t="s">
        <v>674</v>
      </c>
      <c r="E323" s="13"/>
      <c r="F323" s="9">
        <f t="shared" si="141"/>
        <v>8986.1</v>
      </c>
      <c r="G323" s="9">
        <f t="shared" si="141"/>
        <v>8716.5</v>
      </c>
      <c r="H323" s="9">
        <f t="shared" si="141"/>
        <v>269.6</v>
      </c>
      <c r="I323" s="9">
        <f t="shared" si="141"/>
        <v>0</v>
      </c>
      <c r="J323" s="9">
        <f t="shared" si="141"/>
        <v>0</v>
      </c>
      <c r="K323" s="9">
        <f t="shared" si="141"/>
        <v>0</v>
      </c>
      <c r="L323" s="9">
        <f t="shared" si="141"/>
        <v>0</v>
      </c>
      <c r="M323" s="9">
        <f t="shared" si="141"/>
        <v>0</v>
      </c>
      <c r="N323" s="9">
        <f t="shared" si="141"/>
        <v>0</v>
      </c>
      <c r="O323" s="9">
        <f t="shared" si="141"/>
        <v>0</v>
      </c>
      <c r="P323" s="9">
        <f t="shared" si="141"/>
        <v>0</v>
      </c>
      <c r="Q323" s="9">
        <f t="shared" si="141"/>
        <v>0</v>
      </c>
    </row>
    <row r="324" spans="1:17" ht="42.75" customHeight="1">
      <c r="A324" s="96" t="s">
        <v>676</v>
      </c>
      <c r="B324" s="13" t="s">
        <v>127</v>
      </c>
      <c r="C324" s="13" t="s">
        <v>118</v>
      </c>
      <c r="D324" s="74" t="s">
        <v>677</v>
      </c>
      <c r="E324" s="13"/>
      <c r="F324" s="9">
        <f t="shared" si="141"/>
        <v>8986.1</v>
      </c>
      <c r="G324" s="9">
        <f t="shared" si="141"/>
        <v>8716.5</v>
      </c>
      <c r="H324" s="9">
        <f t="shared" si="141"/>
        <v>269.6</v>
      </c>
      <c r="I324" s="9">
        <f t="shared" si="141"/>
        <v>0</v>
      </c>
      <c r="J324" s="9">
        <f t="shared" si="141"/>
        <v>0</v>
      </c>
      <c r="K324" s="9">
        <f t="shared" si="141"/>
        <v>0</v>
      </c>
      <c r="L324" s="9">
        <f t="shared" si="141"/>
        <v>0</v>
      </c>
      <c r="M324" s="9">
        <f t="shared" si="141"/>
        <v>0</v>
      </c>
      <c r="N324" s="9">
        <f t="shared" si="141"/>
        <v>0</v>
      </c>
      <c r="O324" s="9">
        <f t="shared" si="141"/>
        <v>0</v>
      </c>
      <c r="P324" s="9">
        <f t="shared" si="141"/>
        <v>0</v>
      </c>
      <c r="Q324" s="9">
        <f t="shared" si="141"/>
        <v>0</v>
      </c>
    </row>
    <row r="325" spans="1:17" ht="18.75">
      <c r="A325" s="73" t="s">
        <v>187</v>
      </c>
      <c r="B325" s="13" t="s">
        <v>127</v>
      </c>
      <c r="C325" s="13" t="s">
        <v>118</v>
      </c>
      <c r="D325" s="74" t="s">
        <v>677</v>
      </c>
      <c r="E325" s="13" t="s">
        <v>186</v>
      </c>
      <c r="F325" s="9">
        <f>G325+H325+I325</f>
        <v>8986.1</v>
      </c>
      <c r="G325" s="9">
        <v>8716.5</v>
      </c>
      <c r="H325" s="9">
        <v>269.6</v>
      </c>
      <c r="I325" s="9"/>
      <c r="J325" s="9">
        <f>K325+L325+M325</f>
        <v>0</v>
      </c>
      <c r="K325" s="9"/>
      <c r="L325" s="9"/>
      <c r="M325" s="9"/>
      <c r="N325" s="9">
        <f>O325+P325+Q325</f>
        <v>0</v>
      </c>
      <c r="O325" s="16"/>
      <c r="P325" s="16"/>
      <c r="Q325" s="16"/>
    </row>
    <row r="326" spans="1:17" ht="18.75">
      <c r="A326" s="70" t="s">
        <v>107</v>
      </c>
      <c r="B326" s="10" t="s">
        <v>127</v>
      </c>
      <c r="C326" s="10" t="s">
        <v>122</v>
      </c>
      <c r="D326" s="10"/>
      <c r="E326" s="10"/>
      <c r="F326" s="11">
        <f aca="true" t="shared" si="142" ref="F326:Q326">F335+F327</f>
        <v>419882.1000000001</v>
      </c>
      <c r="G326" s="11">
        <f t="shared" si="142"/>
        <v>323515.2</v>
      </c>
      <c r="H326" s="11">
        <f t="shared" si="142"/>
        <v>96366.89999999998</v>
      </c>
      <c r="I326" s="11">
        <f t="shared" si="142"/>
        <v>0</v>
      </c>
      <c r="J326" s="11">
        <f t="shared" si="142"/>
        <v>404671.7</v>
      </c>
      <c r="K326" s="11">
        <f t="shared" si="142"/>
        <v>303155.80000000005</v>
      </c>
      <c r="L326" s="11">
        <f t="shared" si="142"/>
        <v>101515.90000000001</v>
      </c>
      <c r="M326" s="11">
        <f t="shared" si="142"/>
        <v>0</v>
      </c>
      <c r="N326" s="11">
        <f t="shared" si="142"/>
        <v>362686.10000000015</v>
      </c>
      <c r="O326" s="9">
        <f t="shared" si="142"/>
        <v>260989.80000000005</v>
      </c>
      <c r="P326" s="9">
        <f t="shared" si="142"/>
        <v>101696.29999999997</v>
      </c>
      <c r="Q326" s="9">
        <f t="shared" si="142"/>
        <v>0</v>
      </c>
    </row>
    <row r="327" spans="1:17" ht="62.25" customHeight="1">
      <c r="A327" s="73" t="s">
        <v>450</v>
      </c>
      <c r="B327" s="13" t="s">
        <v>127</v>
      </c>
      <c r="C327" s="13" t="s">
        <v>122</v>
      </c>
      <c r="D327" s="13" t="s">
        <v>244</v>
      </c>
      <c r="E327" s="13"/>
      <c r="F327" s="9">
        <f aca="true" t="shared" si="143" ref="F327:Q327">F328</f>
        <v>180</v>
      </c>
      <c r="G327" s="9">
        <f t="shared" si="143"/>
        <v>0</v>
      </c>
      <c r="H327" s="9">
        <f t="shared" si="143"/>
        <v>180</v>
      </c>
      <c r="I327" s="9">
        <f t="shared" si="143"/>
        <v>0</v>
      </c>
      <c r="J327" s="9">
        <f t="shared" si="143"/>
        <v>280</v>
      </c>
      <c r="K327" s="9">
        <f t="shared" si="143"/>
        <v>0</v>
      </c>
      <c r="L327" s="9">
        <f t="shared" si="143"/>
        <v>280</v>
      </c>
      <c r="M327" s="9">
        <f t="shared" si="143"/>
        <v>0</v>
      </c>
      <c r="N327" s="9">
        <f t="shared" si="143"/>
        <v>280</v>
      </c>
      <c r="O327" s="9">
        <f t="shared" si="143"/>
        <v>0</v>
      </c>
      <c r="P327" s="9">
        <f t="shared" si="143"/>
        <v>280</v>
      </c>
      <c r="Q327" s="9">
        <f t="shared" si="143"/>
        <v>0</v>
      </c>
    </row>
    <row r="328" spans="1:17" ht="41.25" customHeight="1">
      <c r="A328" s="73" t="s">
        <v>451</v>
      </c>
      <c r="B328" s="13" t="s">
        <v>127</v>
      </c>
      <c r="C328" s="13" t="s">
        <v>122</v>
      </c>
      <c r="D328" s="13" t="s">
        <v>245</v>
      </c>
      <c r="E328" s="13"/>
      <c r="F328" s="9">
        <f aca="true" t="shared" si="144" ref="F328:Q328">F329+F332</f>
        <v>180</v>
      </c>
      <c r="G328" s="9">
        <f t="shared" si="144"/>
        <v>0</v>
      </c>
      <c r="H328" s="9">
        <f t="shared" si="144"/>
        <v>180</v>
      </c>
      <c r="I328" s="9">
        <f t="shared" si="144"/>
        <v>0</v>
      </c>
      <c r="J328" s="9">
        <f t="shared" si="144"/>
        <v>280</v>
      </c>
      <c r="K328" s="9">
        <f t="shared" si="144"/>
        <v>0</v>
      </c>
      <c r="L328" s="9">
        <f t="shared" si="144"/>
        <v>280</v>
      </c>
      <c r="M328" s="9">
        <f t="shared" si="144"/>
        <v>0</v>
      </c>
      <c r="N328" s="9">
        <f t="shared" si="144"/>
        <v>280</v>
      </c>
      <c r="O328" s="9">
        <f t="shared" si="144"/>
        <v>0</v>
      </c>
      <c r="P328" s="9">
        <f t="shared" si="144"/>
        <v>280</v>
      </c>
      <c r="Q328" s="9">
        <f t="shared" si="144"/>
        <v>0</v>
      </c>
    </row>
    <row r="329" spans="1:17" ht="43.5" customHeight="1">
      <c r="A329" s="73" t="s">
        <v>367</v>
      </c>
      <c r="B329" s="13" t="s">
        <v>127</v>
      </c>
      <c r="C329" s="13" t="s">
        <v>122</v>
      </c>
      <c r="D329" s="13" t="s">
        <v>368</v>
      </c>
      <c r="E329" s="13"/>
      <c r="F329" s="9">
        <f aca="true" t="shared" si="145" ref="F329:Q330">F330</f>
        <v>80</v>
      </c>
      <c r="G329" s="9">
        <f t="shared" si="145"/>
        <v>0</v>
      </c>
      <c r="H329" s="9">
        <f t="shared" si="145"/>
        <v>80</v>
      </c>
      <c r="I329" s="9">
        <f t="shared" si="145"/>
        <v>0</v>
      </c>
      <c r="J329" s="9">
        <f t="shared" si="145"/>
        <v>80</v>
      </c>
      <c r="K329" s="9">
        <f t="shared" si="145"/>
        <v>0</v>
      </c>
      <c r="L329" s="9">
        <f t="shared" si="145"/>
        <v>80</v>
      </c>
      <c r="M329" s="9">
        <f t="shared" si="145"/>
        <v>0</v>
      </c>
      <c r="N329" s="9">
        <f t="shared" si="145"/>
        <v>80</v>
      </c>
      <c r="O329" s="9">
        <f t="shared" si="145"/>
        <v>0</v>
      </c>
      <c r="P329" s="9">
        <f t="shared" si="145"/>
        <v>80</v>
      </c>
      <c r="Q329" s="9">
        <f t="shared" si="145"/>
        <v>0</v>
      </c>
    </row>
    <row r="330" spans="1:17" ht="19.5" customHeight="1">
      <c r="A330" s="73" t="s">
        <v>219</v>
      </c>
      <c r="B330" s="13" t="s">
        <v>127</v>
      </c>
      <c r="C330" s="13" t="s">
        <v>122</v>
      </c>
      <c r="D330" s="13" t="s">
        <v>369</v>
      </c>
      <c r="E330" s="13"/>
      <c r="F330" s="9">
        <f t="shared" si="145"/>
        <v>80</v>
      </c>
      <c r="G330" s="9">
        <f t="shared" si="145"/>
        <v>0</v>
      </c>
      <c r="H330" s="9">
        <f t="shared" si="145"/>
        <v>80</v>
      </c>
      <c r="I330" s="9">
        <f t="shared" si="145"/>
        <v>0</v>
      </c>
      <c r="J330" s="9">
        <f t="shared" si="145"/>
        <v>80</v>
      </c>
      <c r="K330" s="9">
        <f t="shared" si="145"/>
        <v>0</v>
      </c>
      <c r="L330" s="9">
        <f t="shared" si="145"/>
        <v>80</v>
      </c>
      <c r="M330" s="9">
        <f t="shared" si="145"/>
        <v>0</v>
      </c>
      <c r="N330" s="9">
        <f t="shared" si="145"/>
        <v>80</v>
      </c>
      <c r="O330" s="9">
        <f t="shared" si="145"/>
        <v>0</v>
      </c>
      <c r="P330" s="9">
        <f t="shared" si="145"/>
        <v>80</v>
      </c>
      <c r="Q330" s="9">
        <f t="shared" si="145"/>
        <v>0</v>
      </c>
    </row>
    <row r="331" spans="1:17" ht="18.75">
      <c r="A331" s="73" t="s">
        <v>187</v>
      </c>
      <c r="B331" s="13" t="s">
        <v>127</v>
      </c>
      <c r="C331" s="13" t="s">
        <v>122</v>
      </c>
      <c r="D331" s="13" t="s">
        <v>369</v>
      </c>
      <c r="E331" s="13" t="s">
        <v>186</v>
      </c>
      <c r="F331" s="9">
        <f>G331+H331+I331</f>
        <v>80</v>
      </c>
      <c r="G331" s="9"/>
      <c r="H331" s="9">
        <v>80</v>
      </c>
      <c r="I331" s="9"/>
      <c r="J331" s="9">
        <f>K331+L331+M331</f>
        <v>80</v>
      </c>
      <c r="K331" s="9"/>
      <c r="L331" s="9">
        <v>80</v>
      </c>
      <c r="M331" s="9"/>
      <c r="N331" s="9">
        <f>O331+P331+Q331</f>
        <v>80</v>
      </c>
      <c r="O331" s="9"/>
      <c r="P331" s="9">
        <v>80</v>
      </c>
      <c r="Q331" s="9"/>
    </row>
    <row r="332" spans="1:17" ht="42.75" customHeight="1">
      <c r="A332" s="73" t="s">
        <v>401</v>
      </c>
      <c r="B332" s="13" t="s">
        <v>127</v>
      </c>
      <c r="C332" s="13" t="s">
        <v>122</v>
      </c>
      <c r="D332" s="13" t="s">
        <v>365</v>
      </c>
      <c r="E332" s="13"/>
      <c r="F332" s="9">
        <f aca="true" t="shared" si="146" ref="F332:Q333">F333</f>
        <v>100</v>
      </c>
      <c r="G332" s="9">
        <f t="shared" si="146"/>
        <v>0</v>
      </c>
      <c r="H332" s="9">
        <f t="shared" si="146"/>
        <v>100</v>
      </c>
      <c r="I332" s="9">
        <f t="shared" si="146"/>
        <v>0</v>
      </c>
      <c r="J332" s="9">
        <f t="shared" si="146"/>
        <v>200</v>
      </c>
      <c r="K332" s="9">
        <f t="shared" si="146"/>
        <v>0</v>
      </c>
      <c r="L332" s="9">
        <f t="shared" si="146"/>
        <v>200</v>
      </c>
      <c r="M332" s="9">
        <f t="shared" si="146"/>
        <v>0</v>
      </c>
      <c r="N332" s="9">
        <f t="shared" si="146"/>
        <v>200</v>
      </c>
      <c r="O332" s="9">
        <f t="shared" si="146"/>
        <v>0</v>
      </c>
      <c r="P332" s="9">
        <f t="shared" si="146"/>
        <v>200</v>
      </c>
      <c r="Q332" s="9">
        <f t="shared" si="146"/>
        <v>0</v>
      </c>
    </row>
    <row r="333" spans="1:17" ht="22.5" customHeight="1">
      <c r="A333" s="73" t="s">
        <v>219</v>
      </c>
      <c r="B333" s="13" t="s">
        <v>127</v>
      </c>
      <c r="C333" s="13" t="s">
        <v>122</v>
      </c>
      <c r="D333" s="13" t="s">
        <v>366</v>
      </c>
      <c r="E333" s="13"/>
      <c r="F333" s="9">
        <f t="shared" si="146"/>
        <v>100</v>
      </c>
      <c r="G333" s="9">
        <f t="shared" si="146"/>
        <v>0</v>
      </c>
      <c r="H333" s="9">
        <f t="shared" si="146"/>
        <v>100</v>
      </c>
      <c r="I333" s="9">
        <f t="shared" si="146"/>
        <v>0</v>
      </c>
      <c r="J333" s="9">
        <f t="shared" si="146"/>
        <v>200</v>
      </c>
      <c r="K333" s="9">
        <f t="shared" si="146"/>
        <v>0</v>
      </c>
      <c r="L333" s="9">
        <f t="shared" si="146"/>
        <v>200</v>
      </c>
      <c r="M333" s="9">
        <f t="shared" si="146"/>
        <v>0</v>
      </c>
      <c r="N333" s="9">
        <f t="shared" si="146"/>
        <v>200</v>
      </c>
      <c r="O333" s="9">
        <f t="shared" si="146"/>
        <v>0</v>
      </c>
      <c r="P333" s="9">
        <f t="shared" si="146"/>
        <v>200</v>
      </c>
      <c r="Q333" s="9">
        <f t="shared" si="146"/>
        <v>0</v>
      </c>
    </row>
    <row r="334" spans="1:17" ht="29.25" customHeight="1">
      <c r="A334" s="73" t="s">
        <v>187</v>
      </c>
      <c r="B334" s="13" t="s">
        <v>127</v>
      </c>
      <c r="C334" s="13" t="s">
        <v>122</v>
      </c>
      <c r="D334" s="13" t="s">
        <v>366</v>
      </c>
      <c r="E334" s="13" t="s">
        <v>186</v>
      </c>
      <c r="F334" s="9">
        <f>G334+H334+I334</f>
        <v>100</v>
      </c>
      <c r="G334" s="9"/>
      <c r="H334" s="9">
        <v>100</v>
      </c>
      <c r="I334" s="9"/>
      <c r="J334" s="9">
        <f>K334+L334+M334</f>
        <v>200</v>
      </c>
      <c r="K334" s="9"/>
      <c r="L334" s="9">
        <v>200</v>
      </c>
      <c r="M334" s="9"/>
      <c r="N334" s="9">
        <f>O334+P334+Q334</f>
        <v>200</v>
      </c>
      <c r="O334" s="9"/>
      <c r="P334" s="9">
        <v>200</v>
      </c>
      <c r="Q334" s="9"/>
    </row>
    <row r="335" spans="1:17" ht="42.75" customHeight="1">
      <c r="A335" s="73" t="s">
        <v>480</v>
      </c>
      <c r="B335" s="13" t="s">
        <v>127</v>
      </c>
      <c r="C335" s="13" t="s">
        <v>122</v>
      </c>
      <c r="D335" s="74" t="s">
        <v>275</v>
      </c>
      <c r="E335" s="13"/>
      <c r="F335" s="9">
        <f aca="true" t="shared" si="147" ref="F335:Q335">F336</f>
        <v>419702.1000000001</v>
      </c>
      <c r="G335" s="9">
        <f t="shared" si="147"/>
        <v>323515.2</v>
      </c>
      <c r="H335" s="9">
        <f t="shared" si="147"/>
        <v>96186.89999999998</v>
      </c>
      <c r="I335" s="9">
        <f t="shared" si="147"/>
        <v>0</v>
      </c>
      <c r="J335" s="9">
        <f t="shared" si="147"/>
        <v>404391.7</v>
      </c>
      <c r="K335" s="9">
        <f t="shared" si="147"/>
        <v>303155.80000000005</v>
      </c>
      <c r="L335" s="9">
        <f t="shared" si="147"/>
        <v>101235.90000000001</v>
      </c>
      <c r="M335" s="9">
        <f t="shared" si="147"/>
        <v>0</v>
      </c>
      <c r="N335" s="9">
        <f t="shared" si="147"/>
        <v>362406.10000000015</v>
      </c>
      <c r="O335" s="9">
        <f t="shared" si="147"/>
        <v>260989.80000000005</v>
      </c>
      <c r="P335" s="9">
        <f t="shared" si="147"/>
        <v>101416.29999999997</v>
      </c>
      <c r="Q335" s="9">
        <f t="shared" si="147"/>
        <v>0</v>
      </c>
    </row>
    <row r="336" spans="1:17" ht="40.5" customHeight="1">
      <c r="A336" s="99" t="s">
        <v>18</v>
      </c>
      <c r="B336" s="13" t="s">
        <v>127</v>
      </c>
      <c r="C336" s="13" t="s">
        <v>122</v>
      </c>
      <c r="D336" s="74" t="s">
        <v>276</v>
      </c>
      <c r="E336" s="13"/>
      <c r="F336" s="9">
        <f aca="true" t="shared" si="148" ref="F336:Q336">F337+F346+F349+F352+F364+F367+F370+F357+F373</f>
        <v>419702.1000000001</v>
      </c>
      <c r="G336" s="9">
        <f t="shared" si="148"/>
        <v>323515.2</v>
      </c>
      <c r="H336" s="9">
        <f t="shared" si="148"/>
        <v>96186.89999999998</v>
      </c>
      <c r="I336" s="9">
        <f t="shared" si="148"/>
        <v>0</v>
      </c>
      <c r="J336" s="9">
        <f t="shared" si="148"/>
        <v>404391.7</v>
      </c>
      <c r="K336" s="9">
        <f t="shared" si="148"/>
        <v>303155.80000000005</v>
      </c>
      <c r="L336" s="9">
        <f t="shared" si="148"/>
        <v>101235.90000000001</v>
      </c>
      <c r="M336" s="9">
        <f t="shared" si="148"/>
        <v>0</v>
      </c>
      <c r="N336" s="9">
        <f t="shared" si="148"/>
        <v>362406.10000000015</v>
      </c>
      <c r="O336" s="9">
        <f t="shared" si="148"/>
        <v>260989.80000000005</v>
      </c>
      <c r="P336" s="9">
        <f t="shared" si="148"/>
        <v>101416.29999999997</v>
      </c>
      <c r="Q336" s="9">
        <f t="shared" si="148"/>
        <v>0</v>
      </c>
    </row>
    <row r="337" spans="1:17" ht="84.75" customHeight="1">
      <c r="A337" s="99" t="s">
        <v>287</v>
      </c>
      <c r="B337" s="13" t="s">
        <v>127</v>
      </c>
      <c r="C337" s="13" t="s">
        <v>122</v>
      </c>
      <c r="D337" s="74" t="s">
        <v>277</v>
      </c>
      <c r="E337" s="13"/>
      <c r="F337" s="9">
        <f aca="true" t="shared" si="149" ref="F337:Q337">F338+F344+F342+F340</f>
        <v>298355.9</v>
      </c>
      <c r="G337" s="9">
        <f t="shared" si="149"/>
        <v>211748.5</v>
      </c>
      <c r="H337" s="9">
        <f t="shared" si="149"/>
        <v>86607.4</v>
      </c>
      <c r="I337" s="9">
        <f t="shared" si="149"/>
        <v>0</v>
      </c>
      <c r="J337" s="9">
        <f t="shared" si="149"/>
        <v>307302.4</v>
      </c>
      <c r="K337" s="9">
        <f t="shared" si="149"/>
        <v>214641.60000000003</v>
      </c>
      <c r="L337" s="9">
        <f t="shared" si="149"/>
        <v>92660.8</v>
      </c>
      <c r="M337" s="9">
        <f t="shared" si="149"/>
        <v>0</v>
      </c>
      <c r="N337" s="9">
        <f t="shared" si="149"/>
        <v>308787.20000000007</v>
      </c>
      <c r="O337" s="9">
        <f t="shared" si="149"/>
        <v>214641.60000000003</v>
      </c>
      <c r="P337" s="9">
        <f t="shared" si="149"/>
        <v>94145.59999999999</v>
      </c>
      <c r="Q337" s="9">
        <f t="shared" si="149"/>
        <v>0</v>
      </c>
    </row>
    <row r="338" spans="1:17" ht="27.75" customHeight="1">
      <c r="A338" s="73" t="s">
        <v>209</v>
      </c>
      <c r="B338" s="13" t="s">
        <v>127</v>
      </c>
      <c r="C338" s="13" t="s">
        <v>122</v>
      </c>
      <c r="D338" s="74" t="s">
        <v>19</v>
      </c>
      <c r="E338" s="13"/>
      <c r="F338" s="9">
        <f aca="true" t="shared" si="150" ref="F338:Q338">F339</f>
        <v>70882.7</v>
      </c>
      <c r="G338" s="9">
        <f t="shared" si="150"/>
        <v>0</v>
      </c>
      <c r="H338" s="9">
        <f t="shared" si="150"/>
        <v>70882.7</v>
      </c>
      <c r="I338" s="9">
        <f t="shared" si="150"/>
        <v>0</v>
      </c>
      <c r="J338" s="9">
        <f t="shared" si="150"/>
        <v>76936.1</v>
      </c>
      <c r="K338" s="9">
        <f t="shared" si="150"/>
        <v>0</v>
      </c>
      <c r="L338" s="9">
        <f t="shared" si="150"/>
        <v>76936.1</v>
      </c>
      <c r="M338" s="9">
        <f t="shared" si="150"/>
        <v>0</v>
      </c>
      <c r="N338" s="9">
        <f t="shared" si="150"/>
        <v>78420.9</v>
      </c>
      <c r="O338" s="9">
        <f t="shared" si="150"/>
        <v>0</v>
      </c>
      <c r="P338" s="9">
        <f t="shared" si="150"/>
        <v>78420.9</v>
      </c>
      <c r="Q338" s="9">
        <f t="shared" si="150"/>
        <v>0</v>
      </c>
    </row>
    <row r="339" spans="1:17" ht="18.75">
      <c r="A339" s="73" t="s">
        <v>187</v>
      </c>
      <c r="B339" s="13" t="s">
        <v>127</v>
      </c>
      <c r="C339" s="13" t="s">
        <v>122</v>
      </c>
      <c r="D339" s="74" t="s">
        <v>19</v>
      </c>
      <c r="E339" s="13" t="s">
        <v>186</v>
      </c>
      <c r="F339" s="9">
        <f>G339+H339+I339</f>
        <v>70882.7</v>
      </c>
      <c r="G339" s="9"/>
      <c r="H339" s="9">
        <v>70882.7</v>
      </c>
      <c r="I339" s="9"/>
      <c r="J339" s="9">
        <f>K339+L339+M339</f>
        <v>76936.1</v>
      </c>
      <c r="K339" s="9"/>
      <c r="L339" s="9">
        <v>76936.1</v>
      </c>
      <c r="M339" s="9"/>
      <c r="N339" s="9">
        <f>O339+P339+Q339</f>
        <v>78420.9</v>
      </c>
      <c r="O339" s="16"/>
      <c r="P339" s="75">
        <v>78420.9</v>
      </c>
      <c r="Q339" s="16"/>
    </row>
    <row r="340" spans="1:17" ht="158.25" customHeight="1">
      <c r="A340" s="8" t="s">
        <v>600</v>
      </c>
      <c r="B340" s="13" t="s">
        <v>127</v>
      </c>
      <c r="C340" s="13" t="s">
        <v>122</v>
      </c>
      <c r="D340" s="74" t="s">
        <v>598</v>
      </c>
      <c r="E340" s="13"/>
      <c r="F340" s="9">
        <f aca="true" t="shared" si="151" ref="F340:Q340">F341</f>
        <v>16530.2</v>
      </c>
      <c r="G340" s="9">
        <f t="shared" si="151"/>
        <v>16530.2</v>
      </c>
      <c r="H340" s="9">
        <f t="shared" si="151"/>
        <v>0</v>
      </c>
      <c r="I340" s="9">
        <f t="shared" si="151"/>
        <v>0</v>
      </c>
      <c r="J340" s="9">
        <f t="shared" si="151"/>
        <v>16530.2</v>
      </c>
      <c r="K340" s="9">
        <f t="shared" si="151"/>
        <v>16530.2</v>
      </c>
      <c r="L340" s="9">
        <f t="shared" si="151"/>
        <v>0</v>
      </c>
      <c r="M340" s="9">
        <f t="shared" si="151"/>
        <v>0</v>
      </c>
      <c r="N340" s="9">
        <f t="shared" si="151"/>
        <v>16530.2</v>
      </c>
      <c r="O340" s="9">
        <f t="shared" si="151"/>
        <v>16530.2</v>
      </c>
      <c r="P340" s="9">
        <f t="shared" si="151"/>
        <v>0</v>
      </c>
      <c r="Q340" s="9">
        <f t="shared" si="151"/>
        <v>0</v>
      </c>
    </row>
    <row r="341" spans="1:17" ht="18.75">
      <c r="A341" s="73" t="s">
        <v>187</v>
      </c>
      <c r="B341" s="13" t="s">
        <v>127</v>
      </c>
      <c r="C341" s="13" t="s">
        <v>122</v>
      </c>
      <c r="D341" s="74" t="s">
        <v>598</v>
      </c>
      <c r="E341" s="13" t="s">
        <v>186</v>
      </c>
      <c r="F341" s="9">
        <f>G341+H341+I341</f>
        <v>16530.2</v>
      </c>
      <c r="G341" s="9">
        <v>16530.2</v>
      </c>
      <c r="H341" s="9"/>
      <c r="I341" s="9"/>
      <c r="J341" s="9">
        <f>K341+L341+M341</f>
        <v>16530.2</v>
      </c>
      <c r="K341" s="9">
        <v>16530.2</v>
      </c>
      <c r="L341" s="9"/>
      <c r="M341" s="9"/>
      <c r="N341" s="9">
        <f>O341+P341+Q341</f>
        <v>16530.2</v>
      </c>
      <c r="O341" s="9">
        <v>16530.2</v>
      </c>
      <c r="P341" s="75"/>
      <c r="Q341" s="75"/>
    </row>
    <row r="342" spans="1:17" ht="61.5" customHeight="1">
      <c r="A342" s="73" t="s">
        <v>437</v>
      </c>
      <c r="B342" s="13" t="s">
        <v>127</v>
      </c>
      <c r="C342" s="13" t="s">
        <v>122</v>
      </c>
      <c r="D342" s="13" t="s">
        <v>434</v>
      </c>
      <c r="E342" s="13"/>
      <c r="F342" s="9">
        <f aca="true" t="shared" si="152" ref="F342:Q342">F343</f>
        <v>15724.7</v>
      </c>
      <c r="G342" s="9">
        <f t="shared" si="152"/>
        <v>0</v>
      </c>
      <c r="H342" s="9">
        <f t="shared" si="152"/>
        <v>15724.7</v>
      </c>
      <c r="I342" s="9">
        <f t="shared" si="152"/>
        <v>0</v>
      </c>
      <c r="J342" s="9">
        <f t="shared" si="152"/>
        <v>15724.7</v>
      </c>
      <c r="K342" s="9">
        <f t="shared" si="152"/>
        <v>0</v>
      </c>
      <c r="L342" s="9">
        <f t="shared" si="152"/>
        <v>15724.7</v>
      </c>
      <c r="M342" s="9">
        <f t="shared" si="152"/>
        <v>0</v>
      </c>
      <c r="N342" s="9">
        <f t="shared" si="152"/>
        <v>15724.7</v>
      </c>
      <c r="O342" s="9">
        <f t="shared" si="152"/>
        <v>0</v>
      </c>
      <c r="P342" s="9">
        <f t="shared" si="152"/>
        <v>15724.7</v>
      </c>
      <c r="Q342" s="9">
        <f t="shared" si="152"/>
        <v>0</v>
      </c>
    </row>
    <row r="343" spans="1:17" ht="18.75">
      <c r="A343" s="73" t="s">
        <v>187</v>
      </c>
      <c r="B343" s="13" t="s">
        <v>127</v>
      </c>
      <c r="C343" s="13" t="s">
        <v>122</v>
      </c>
      <c r="D343" s="13" t="s">
        <v>434</v>
      </c>
      <c r="E343" s="13" t="s">
        <v>186</v>
      </c>
      <c r="F343" s="9">
        <f>G343+H343+I343</f>
        <v>15724.7</v>
      </c>
      <c r="G343" s="9"/>
      <c r="H343" s="9">
        <v>15724.7</v>
      </c>
      <c r="I343" s="9"/>
      <c r="J343" s="9">
        <f>K343+L343+M343</f>
        <v>15724.7</v>
      </c>
      <c r="K343" s="9"/>
      <c r="L343" s="9">
        <v>15724.7</v>
      </c>
      <c r="M343" s="9"/>
      <c r="N343" s="9">
        <f>O343+P343+Q343</f>
        <v>15724.7</v>
      </c>
      <c r="O343" s="16"/>
      <c r="P343" s="86">
        <v>15724.7</v>
      </c>
      <c r="Q343" s="16"/>
    </row>
    <row r="344" spans="1:17" ht="48" customHeight="1">
      <c r="A344" s="97" t="s">
        <v>318</v>
      </c>
      <c r="B344" s="13" t="s">
        <v>127</v>
      </c>
      <c r="C344" s="13" t="s">
        <v>122</v>
      </c>
      <c r="D344" s="74" t="s">
        <v>47</v>
      </c>
      <c r="E344" s="13"/>
      <c r="F344" s="9">
        <f aca="true" t="shared" si="153" ref="F344:Q344">F345</f>
        <v>195218.3</v>
      </c>
      <c r="G344" s="9">
        <f t="shared" si="153"/>
        <v>195218.3</v>
      </c>
      <c r="H344" s="9">
        <f t="shared" si="153"/>
        <v>0</v>
      </c>
      <c r="I344" s="9">
        <f t="shared" si="153"/>
        <v>0</v>
      </c>
      <c r="J344" s="9">
        <f t="shared" si="153"/>
        <v>198111.40000000002</v>
      </c>
      <c r="K344" s="9">
        <f t="shared" si="153"/>
        <v>198111.40000000002</v>
      </c>
      <c r="L344" s="9">
        <f t="shared" si="153"/>
        <v>0</v>
      </c>
      <c r="M344" s="9">
        <f t="shared" si="153"/>
        <v>0</v>
      </c>
      <c r="N344" s="9">
        <f t="shared" si="153"/>
        <v>198111.40000000002</v>
      </c>
      <c r="O344" s="9">
        <f t="shared" si="153"/>
        <v>198111.40000000002</v>
      </c>
      <c r="P344" s="9">
        <f t="shared" si="153"/>
        <v>0</v>
      </c>
      <c r="Q344" s="9">
        <f t="shared" si="153"/>
        <v>0</v>
      </c>
    </row>
    <row r="345" spans="1:17" ht="18.75">
      <c r="A345" s="73" t="s">
        <v>187</v>
      </c>
      <c r="B345" s="13" t="s">
        <v>127</v>
      </c>
      <c r="C345" s="13" t="s">
        <v>122</v>
      </c>
      <c r="D345" s="74" t="s">
        <v>47</v>
      </c>
      <c r="E345" s="74">
        <v>610</v>
      </c>
      <c r="F345" s="9">
        <f>G345+H345+I345</f>
        <v>195218.3</v>
      </c>
      <c r="G345" s="9">
        <v>195218.3</v>
      </c>
      <c r="H345" s="9"/>
      <c r="I345" s="9"/>
      <c r="J345" s="9">
        <f>K345+L345+M345</f>
        <v>198111.40000000002</v>
      </c>
      <c r="K345" s="9">
        <f>198901.7-790.3</f>
        <v>198111.40000000002</v>
      </c>
      <c r="L345" s="9"/>
      <c r="M345" s="9"/>
      <c r="N345" s="9">
        <f>Q345+P345+O345</f>
        <v>198111.40000000002</v>
      </c>
      <c r="O345" s="9">
        <f>198901.7-790.3</f>
        <v>198111.40000000002</v>
      </c>
      <c r="P345" s="9"/>
      <c r="Q345" s="9"/>
    </row>
    <row r="346" spans="1:17" ht="45.75" customHeight="1">
      <c r="A346" s="99" t="s">
        <v>284</v>
      </c>
      <c r="B346" s="13" t="s">
        <v>127</v>
      </c>
      <c r="C346" s="13" t="s">
        <v>122</v>
      </c>
      <c r="D346" s="74" t="s">
        <v>278</v>
      </c>
      <c r="E346" s="74"/>
      <c r="F346" s="9">
        <f aca="true" t="shared" si="154" ref="F346:Q347">F347</f>
        <v>9206.2</v>
      </c>
      <c r="G346" s="9">
        <f t="shared" si="154"/>
        <v>9206.2</v>
      </c>
      <c r="H346" s="9">
        <f t="shared" si="154"/>
        <v>0</v>
      </c>
      <c r="I346" s="9">
        <f t="shared" si="154"/>
        <v>0</v>
      </c>
      <c r="J346" s="9">
        <f t="shared" si="154"/>
        <v>13006.2</v>
      </c>
      <c r="K346" s="9">
        <f t="shared" si="154"/>
        <v>13006.2</v>
      </c>
      <c r="L346" s="9">
        <f t="shared" si="154"/>
        <v>0</v>
      </c>
      <c r="M346" s="9">
        <f t="shared" si="154"/>
        <v>0</v>
      </c>
      <c r="N346" s="9">
        <f t="shared" si="154"/>
        <v>13006.2</v>
      </c>
      <c r="O346" s="9">
        <f t="shared" si="154"/>
        <v>13006.2</v>
      </c>
      <c r="P346" s="9">
        <f t="shared" si="154"/>
        <v>0</v>
      </c>
      <c r="Q346" s="9">
        <f t="shared" si="154"/>
        <v>0</v>
      </c>
    </row>
    <row r="347" spans="1:17" ht="78" customHeight="1">
      <c r="A347" s="73" t="s">
        <v>97</v>
      </c>
      <c r="B347" s="13" t="s">
        <v>127</v>
      </c>
      <c r="C347" s="13" t="s">
        <v>122</v>
      </c>
      <c r="D347" s="74" t="s">
        <v>17</v>
      </c>
      <c r="E347" s="13"/>
      <c r="F347" s="9">
        <f t="shared" si="154"/>
        <v>9206.2</v>
      </c>
      <c r="G347" s="9">
        <f t="shared" si="154"/>
        <v>9206.2</v>
      </c>
      <c r="H347" s="9">
        <f t="shared" si="154"/>
        <v>0</v>
      </c>
      <c r="I347" s="9">
        <f t="shared" si="154"/>
        <v>0</v>
      </c>
      <c r="J347" s="9">
        <f t="shared" si="154"/>
        <v>13006.2</v>
      </c>
      <c r="K347" s="9">
        <f t="shared" si="154"/>
        <v>13006.2</v>
      </c>
      <c r="L347" s="9">
        <f t="shared" si="154"/>
        <v>0</v>
      </c>
      <c r="M347" s="9">
        <f t="shared" si="154"/>
        <v>0</v>
      </c>
      <c r="N347" s="9">
        <f t="shared" si="154"/>
        <v>13006.2</v>
      </c>
      <c r="O347" s="9">
        <f t="shared" si="154"/>
        <v>13006.2</v>
      </c>
      <c r="P347" s="9">
        <f t="shared" si="154"/>
        <v>0</v>
      </c>
      <c r="Q347" s="9">
        <f t="shared" si="154"/>
        <v>0</v>
      </c>
    </row>
    <row r="348" spans="1:17" ht="18.75">
      <c r="A348" s="73" t="s">
        <v>187</v>
      </c>
      <c r="B348" s="13" t="s">
        <v>127</v>
      </c>
      <c r="C348" s="13" t="s">
        <v>122</v>
      </c>
      <c r="D348" s="74" t="s">
        <v>17</v>
      </c>
      <c r="E348" s="13" t="s">
        <v>186</v>
      </c>
      <c r="F348" s="9">
        <f>G348+H348+I348</f>
        <v>9206.2</v>
      </c>
      <c r="G348" s="9">
        <v>9206.2</v>
      </c>
      <c r="H348" s="9"/>
      <c r="I348" s="9"/>
      <c r="J348" s="9">
        <f>K348+L348+M348</f>
        <v>13006.2</v>
      </c>
      <c r="K348" s="9">
        <v>13006.2</v>
      </c>
      <c r="L348" s="9"/>
      <c r="M348" s="9"/>
      <c r="N348" s="9">
        <f>O348+P348+Q348</f>
        <v>13006.2</v>
      </c>
      <c r="O348" s="86">
        <v>13006.2</v>
      </c>
      <c r="P348" s="16"/>
      <c r="Q348" s="16"/>
    </row>
    <row r="349" spans="1:17" ht="60.75" customHeight="1">
      <c r="A349" s="99" t="s">
        <v>283</v>
      </c>
      <c r="B349" s="13" t="s">
        <v>127</v>
      </c>
      <c r="C349" s="13" t="s">
        <v>122</v>
      </c>
      <c r="D349" s="74" t="s">
        <v>48</v>
      </c>
      <c r="E349" s="13"/>
      <c r="F349" s="9">
        <f aca="true" t="shared" si="155" ref="F349:Q350">F350</f>
        <v>3363.5</v>
      </c>
      <c r="G349" s="9">
        <f t="shared" si="155"/>
        <v>3363.5</v>
      </c>
      <c r="H349" s="9">
        <f t="shared" si="155"/>
        <v>0</v>
      </c>
      <c r="I349" s="9">
        <f t="shared" si="155"/>
        <v>0</v>
      </c>
      <c r="J349" s="9">
        <f t="shared" si="155"/>
        <v>3362.5</v>
      </c>
      <c r="K349" s="9">
        <f t="shared" si="155"/>
        <v>3362.5</v>
      </c>
      <c r="L349" s="9">
        <f t="shared" si="155"/>
        <v>0</v>
      </c>
      <c r="M349" s="9">
        <f t="shared" si="155"/>
        <v>0</v>
      </c>
      <c r="N349" s="9">
        <f t="shared" si="155"/>
        <v>3362.5</v>
      </c>
      <c r="O349" s="9">
        <f t="shared" si="155"/>
        <v>3362.5</v>
      </c>
      <c r="P349" s="9">
        <f t="shared" si="155"/>
        <v>0</v>
      </c>
      <c r="Q349" s="9">
        <f t="shared" si="155"/>
        <v>0</v>
      </c>
    </row>
    <row r="350" spans="1:17" ht="80.25" customHeight="1">
      <c r="A350" s="73" t="s">
        <v>97</v>
      </c>
      <c r="B350" s="13" t="s">
        <v>127</v>
      </c>
      <c r="C350" s="13" t="s">
        <v>122</v>
      </c>
      <c r="D350" s="74" t="s">
        <v>49</v>
      </c>
      <c r="E350" s="13"/>
      <c r="F350" s="9">
        <f t="shared" si="155"/>
        <v>3363.5</v>
      </c>
      <c r="G350" s="9">
        <f t="shared" si="155"/>
        <v>3363.5</v>
      </c>
      <c r="H350" s="9">
        <f t="shared" si="155"/>
        <v>0</v>
      </c>
      <c r="I350" s="9">
        <f t="shared" si="155"/>
        <v>0</v>
      </c>
      <c r="J350" s="9">
        <f t="shared" si="155"/>
        <v>3362.5</v>
      </c>
      <c r="K350" s="9">
        <f t="shared" si="155"/>
        <v>3362.5</v>
      </c>
      <c r="L350" s="9">
        <f t="shared" si="155"/>
        <v>0</v>
      </c>
      <c r="M350" s="9">
        <f t="shared" si="155"/>
        <v>0</v>
      </c>
      <c r="N350" s="9">
        <f t="shared" si="155"/>
        <v>3362.5</v>
      </c>
      <c r="O350" s="9">
        <f t="shared" si="155"/>
        <v>3362.5</v>
      </c>
      <c r="P350" s="9">
        <f t="shared" si="155"/>
        <v>0</v>
      </c>
      <c r="Q350" s="9">
        <f t="shared" si="155"/>
        <v>0</v>
      </c>
    </row>
    <row r="351" spans="1:17" ht="18.75">
      <c r="A351" s="73" t="s">
        <v>187</v>
      </c>
      <c r="B351" s="13" t="s">
        <v>127</v>
      </c>
      <c r="C351" s="13" t="s">
        <v>122</v>
      </c>
      <c r="D351" s="74" t="s">
        <v>49</v>
      </c>
      <c r="E351" s="13" t="s">
        <v>186</v>
      </c>
      <c r="F351" s="9">
        <f>G351+H351+I351</f>
        <v>3363.5</v>
      </c>
      <c r="G351" s="9">
        <f>3362.5+1</f>
        <v>3363.5</v>
      </c>
      <c r="H351" s="9"/>
      <c r="I351" s="9"/>
      <c r="J351" s="9">
        <f>K351+L351+M351</f>
        <v>3362.5</v>
      </c>
      <c r="K351" s="9">
        <v>3362.5</v>
      </c>
      <c r="L351" s="9"/>
      <c r="M351" s="9"/>
      <c r="N351" s="9">
        <f>O351+P351+Q351</f>
        <v>3362.5</v>
      </c>
      <c r="O351" s="86">
        <v>3362.5</v>
      </c>
      <c r="P351" s="16"/>
      <c r="Q351" s="16"/>
    </row>
    <row r="352" spans="1:17" ht="26.25" customHeight="1">
      <c r="A352" s="99" t="s">
        <v>288</v>
      </c>
      <c r="B352" s="13" t="s">
        <v>127</v>
      </c>
      <c r="C352" s="13" t="s">
        <v>122</v>
      </c>
      <c r="D352" s="74" t="s">
        <v>279</v>
      </c>
      <c r="E352" s="13"/>
      <c r="F352" s="9">
        <f aca="true" t="shared" si="156" ref="F352:Q352">F353+F355</f>
        <v>4761.7</v>
      </c>
      <c r="G352" s="9">
        <f t="shared" si="156"/>
        <v>0</v>
      </c>
      <c r="H352" s="9">
        <f t="shared" si="156"/>
        <v>4761.7</v>
      </c>
      <c r="I352" s="9">
        <f t="shared" si="156"/>
        <v>0</v>
      </c>
      <c r="J352" s="9">
        <f t="shared" si="156"/>
        <v>5041.3</v>
      </c>
      <c r="K352" s="9">
        <f t="shared" si="156"/>
        <v>0</v>
      </c>
      <c r="L352" s="9">
        <f t="shared" si="156"/>
        <v>5041.3</v>
      </c>
      <c r="M352" s="9">
        <f t="shared" si="156"/>
        <v>0</v>
      </c>
      <c r="N352" s="9">
        <f t="shared" si="156"/>
        <v>5109.9</v>
      </c>
      <c r="O352" s="9">
        <f t="shared" si="156"/>
        <v>0</v>
      </c>
      <c r="P352" s="9">
        <f t="shared" si="156"/>
        <v>5109.9</v>
      </c>
      <c r="Q352" s="9">
        <f t="shared" si="156"/>
        <v>0</v>
      </c>
    </row>
    <row r="353" spans="1:17" ht="68.25" customHeight="1">
      <c r="A353" s="73" t="s">
        <v>289</v>
      </c>
      <c r="B353" s="13" t="s">
        <v>127</v>
      </c>
      <c r="C353" s="13" t="s">
        <v>122</v>
      </c>
      <c r="D353" s="74" t="s">
        <v>50</v>
      </c>
      <c r="E353" s="13"/>
      <c r="F353" s="9">
        <f aca="true" t="shared" si="157" ref="F353:Q353">F354</f>
        <v>3274.4</v>
      </c>
      <c r="G353" s="9">
        <f t="shared" si="157"/>
        <v>0</v>
      </c>
      <c r="H353" s="9">
        <f t="shared" si="157"/>
        <v>3274.4</v>
      </c>
      <c r="I353" s="9">
        <f t="shared" si="157"/>
        <v>0</v>
      </c>
      <c r="J353" s="9">
        <f t="shared" si="157"/>
        <v>3554</v>
      </c>
      <c r="K353" s="9">
        <f t="shared" si="157"/>
        <v>0</v>
      </c>
      <c r="L353" s="9">
        <f t="shared" si="157"/>
        <v>3554</v>
      </c>
      <c r="M353" s="9">
        <f t="shared" si="157"/>
        <v>0</v>
      </c>
      <c r="N353" s="9">
        <f t="shared" si="157"/>
        <v>3622.6</v>
      </c>
      <c r="O353" s="9">
        <f t="shared" si="157"/>
        <v>0</v>
      </c>
      <c r="P353" s="9">
        <f t="shared" si="157"/>
        <v>3622.6</v>
      </c>
      <c r="Q353" s="9">
        <f t="shared" si="157"/>
        <v>0</v>
      </c>
    </row>
    <row r="354" spans="1:17" ht="27" customHeight="1">
      <c r="A354" s="73" t="s">
        <v>187</v>
      </c>
      <c r="B354" s="13" t="s">
        <v>127</v>
      </c>
      <c r="C354" s="13" t="s">
        <v>122</v>
      </c>
      <c r="D354" s="74" t="s">
        <v>50</v>
      </c>
      <c r="E354" s="13" t="s">
        <v>186</v>
      </c>
      <c r="F354" s="9">
        <f>G354+H354+I354</f>
        <v>3274.4</v>
      </c>
      <c r="G354" s="9"/>
      <c r="H354" s="9">
        <v>3274.4</v>
      </c>
      <c r="I354" s="9"/>
      <c r="J354" s="9">
        <f>K354+L354+M354</f>
        <v>3554</v>
      </c>
      <c r="K354" s="9"/>
      <c r="L354" s="9">
        <v>3554</v>
      </c>
      <c r="M354" s="9"/>
      <c r="N354" s="9">
        <f>O354+P354+Q354</f>
        <v>3622.6</v>
      </c>
      <c r="O354" s="16"/>
      <c r="P354" s="100">
        <v>3622.6</v>
      </c>
      <c r="Q354" s="16"/>
    </row>
    <row r="355" spans="1:17" ht="25.5" customHeight="1">
      <c r="A355" s="101" t="s">
        <v>437</v>
      </c>
      <c r="B355" s="13" t="s">
        <v>127</v>
      </c>
      <c r="C355" s="13" t="s">
        <v>122</v>
      </c>
      <c r="D355" s="13" t="s">
        <v>435</v>
      </c>
      <c r="E355" s="13"/>
      <c r="F355" s="9">
        <f aca="true" t="shared" si="158" ref="F355:Q355">F356</f>
        <v>1487.3</v>
      </c>
      <c r="G355" s="9">
        <f t="shared" si="158"/>
        <v>0</v>
      </c>
      <c r="H355" s="9">
        <f t="shared" si="158"/>
        <v>1487.3</v>
      </c>
      <c r="I355" s="9">
        <f t="shared" si="158"/>
        <v>0</v>
      </c>
      <c r="J355" s="9">
        <f t="shared" si="158"/>
        <v>1487.3</v>
      </c>
      <c r="K355" s="9">
        <f t="shared" si="158"/>
        <v>0</v>
      </c>
      <c r="L355" s="9">
        <f t="shared" si="158"/>
        <v>1487.3</v>
      </c>
      <c r="M355" s="9">
        <f t="shared" si="158"/>
        <v>0</v>
      </c>
      <c r="N355" s="9">
        <f t="shared" si="158"/>
        <v>1487.3</v>
      </c>
      <c r="O355" s="9">
        <f t="shared" si="158"/>
        <v>0</v>
      </c>
      <c r="P355" s="9">
        <f t="shared" si="158"/>
        <v>1487.3</v>
      </c>
      <c r="Q355" s="9">
        <f t="shared" si="158"/>
        <v>0</v>
      </c>
    </row>
    <row r="356" spans="1:17" ht="18.75">
      <c r="A356" s="73" t="s">
        <v>187</v>
      </c>
      <c r="B356" s="13" t="s">
        <v>127</v>
      </c>
      <c r="C356" s="13" t="s">
        <v>122</v>
      </c>
      <c r="D356" s="13" t="s">
        <v>435</v>
      </c>
      <c r="E356" s="13" t="s">
        <v>186</v>
      </c>
      <c r="F356" s="9">
        <f>G356+H356+I356</f>
        <v>1487.3</v>
      </c>
      <c r="G356" s="9"/>
      <c r="H356" s="9">
        <v>1487.3</v>
      </c>
      <c r="I356" s="9"/>
      <c r="J356" s="9">
        <f>K356+L356+M356</f>
        <v>1487.3</v>
      </c>
      <c r="K356" s="9"/>
      <c r="L356" s="9">
        <v>1487.3</v>
      </c>
      <c r="M356" s="9"/>
      <c r="N356" s="9">
        <f>O356+P356+Q356</f>
        <v>1487.3</v>
      </c>
      <c r="O356" s="16"/>
      <c r="P356" s="86">
        <v>1487.3</v>
      </c>
      <c r="Q356" s="16"/>
    </row>
    <row r="357" spans="1:17" ht="65.25" customHeight="1">
      <c r="A357" s="73" t="s">
        <v>684</v>
      </c>
      <c r="B357" s="13" t="s">
        <v>127</v>
      </c>
      <c r="C357" s="13" t="s">
        <v>122</v>
      </c>
      <c r="D357" s="74" t="s">
        <v>415</v>
      </c>
      <c r="E357" s="13"/>
      <c r="F357" s="9">
        <f aca="true" t="shared" si="159" ref="F357:Q357">F358+F360+F362</f>
        <v>87401.4</v>
      </c>
      <c r="G357" s="9">
        <f t="shared" si="159"/>
        <v>82891</v>
      </c>
      <c r="H357" s="9">
        <f t="shared" si="159"/>
        <v>4510.4</v>
      </c>
      <c r="I357" s="9">
        <f t="shared" si="159"/>
        <v>0</v>
      </c>
      <c r="J357" s="9">
        <f t="shared" si="159"/>
        <v>54754.1</v>
      </c>
      <c r="K357" s="9">
        <f t="shared" si="159"/>
        <v>51656.5</v>
      </c>
      <c r="L357" s="9">
        <f t="shared" si="159"/>
        <v>3097.6</v>
      </c>
      <c r="M357" s="9">
        <f t="shared" si="159"/>
        <v>0</v>
      </c>
      <c r="N357" s="9">
        <f t="shared" si="159"/>
        <v>1500</v>
      </c>
      <c r="O357" s="9">
        <f t="shared" si="159"/>
        <v>0</v>
      </c>
      <c r="P357" s="9">
        <f t="shared" si="159"/>
        <v>1500</v>
      </c>
      <c r="Q357" s="9">
        <f t="shared" si="159"/>
        <v>0</v>
      </c>
    </row>
    <row r="358" spans="1:17" ht="84" customHeight="1">
      <c r="A358" s="102" t="s">
        <v>683</v>
      </c>
      <c r="B358" s="13" t="s">
        <v>127</v>
      </c>
      <c r="C358" s="13" t="s">
        <v>122</v>
      </c>
      <c r="D358" s="74" t="s">
        <v>530</v>
      </c>
      <c r="E358" s="13"/>
      <c r="F358" s="9">
        <f aca="true" t="shared" si="160" ref="F358:Q358">F359</f>
        <v>2050</v>
      </c>
      <c r="G358" s="9">
        <f t="shared" si="160"/>
        <v>0</v>
      </c>
      <c r="H358" s="9">
        <f t="shared" si="160"/>
        <v>2050</v>
      </c>
      <c r="I358" s="9">
        <f t="shared" si="160"/>
        <v>0</v>
      </c>
      <c r="J358" s="9">
        <f t="shared" si="160"/>
        <v>1500</v>
      </c>
      <c r="K358" s="9">
        <f t="shared" si="160"/>
        <v>0</v>
      </c>
      <c r="L358" s="9">
        <f t="shared" si="160"/>
        <v>1500</v>
      </c>
      <c r="M358" s="9">
        <f t="shared" si="160"/>
        <v>0</v>
      </c>
      <c r="N358" s="9">
        <f t="shared" si="160"/>
        <v>1500</v>
      </c>
      <c r="O358" s="9">
        <f t="shared" si="160"/>
        <v>0</v>
      </c>
      <c r="P358" s="9">
        <f t="shared" si="160"/>
        <v>1500</v>
      </c>
      <c r="Q358" s="9">
        <f t="shared" si="160"/>
        <v>0</v>
      </c>
    </row>
    <row r="359" spans="1:17" ht="18.75">
      <c r="A359" s="73" t="s">
        <v>187</v>
      </c>
      <c r="B359" s="13" t="s">
        <v>127</v>
      </c>
      <c r="C359" s="13" t="s">
        <v>122</v>
      </c>
      <c r="D359" s="74" t="s">
        <v>530</v>
      </c>
      <c r="E359" s="13" t="s">
        <v>186</v>
      </c>
      <c r="F359" s="9">
        <f>G359+H359+I359</f>
        <v>2050</v>
      </c>
      <c r="G359" s="9"/>
      <c r="H359" s="9">
        <f>150+1500+400</f>
        <v>2050</v>
      </c>
      <c r="I359" s="9"/>
      <c r="J359" s="9">
        <f>K359+L359+M359</f>
        <v>1500</v>
      </c>
      <c r="K359" s="9"/>
      <c r="L359" s="9">
        <v>1500</v>
      </c>
      <c r="M359" s="9"/>
      <c r="N359" s="9">
        <f>O359+P359+Q359</f>
        <v>1500</v>
      </c>
      <c r="O359" s="16"/>
      <c r="P359" s="98">
        <v>1500</v>
      </c>
      <c r="Q359" s="16"/>
    </row>
    <row r="360" spans="1:17" ht="41.25" customHeight="1">
      <c r="A360" s="73" t="s">
        <v>650</v>
      </c>
      <c r="B360" s="13" t="s">
        <v>127</v>
      </c>
      <c r="C360" s="13" t="s">
        <v>122</v>
      </c>
      <c r="D360" s="74" t="s">
        <v>651</v>
      </c>
      <c r="E360" s="13"/>
      <c r="F360" s="9">
        <f aca="true" t="shared" si="161" ref="F360:Q360">F361</f>
        <v>81895.9</v>
      </c>
      <c r="G360" s="9">
        <f t="shared" si="161"/>
        <v>79439</v>
      </c>
      <c r="H360" s="9">
        <f t="shared" si="161"/>
        <v>2456.9</v>
      </c>
      <c r="I360" s="9">
        <f t="shared" si="161"/>
        <v>0</v>
      </c>
      <c r="J360" s="9">
        <f t="shared" si="161"/>
        <v>53254.1</v>
      </c>
      <c r="K360" s="9">
        <f t="shared" si="161"/>
        <v>51656.5</v>
      </c>
      <c r="L360" s="9">
        <f t="shared" si="161"/>
        <v>1597.6</v>
      </c>
      <c r="M360" s="9">
        <f t="shared" si="161"/>
        <v>0</v>
      </c>
      <c r="N360" s="9">
        <f t="shared" si="161"/>
        <v>0</v>
      </c>
      <c r="O360" s="9">
        <f t="shared" si="161"/>
        <v>0</v>
      </c>
      <c r="P360" s="9">
        <f t="shared" si="161"/>
        <v>0</v>
      </c>
      <c r="Q360" s="9">
        <f t="shared" si="161"/>
        <v>0</v>
      </c>
    </row>
    <row r="361" spans="1:17" ht="22.5" customHeight="1">
      <c r="A361" s="73" t="s">
        <v>187</v>
      </c>
      <c r="B361" s="13" t="s">
        <v>127</v>
      </c>
      <c r="C361" s="13" t="s">
        <v>122</v>
      </c>
      <c r="D361" s="74" t="s">
        <v>651</v>
      </c>
      <c r="E361" s="13" t="s">
        <v>186</v>
      </c>
      <c r="F361" s="9">
        <f>G361+H361+I361</f>
        <v>81895.9</v>
      </c>
      <c r="G361" s="9">
        <v>79439</v>
      </c>
      <c r="H361" s="9">
        <v>2456.9</v>
      </c>
      <c r="I361" s="9"/>
      <c r="J361" s="9">
        <f>K361+L361+M361</f>
        <v>53254.1</v>
      </c>
      <c r="K361" s="9">
        <v>51656.5</v>
      </c>
      <c r="L361" s="9">
        <v>1597.6</v>
      </c>
      <c r="M361" s="9"/>
      <c r="N361" s="9">
        <f>O361+P361+Q361</f>
        <v>0</v>
      </c>
      <c r="O361" s="16"/>
      <c r="P361" s="16"/>
      <c r="Q361" s="16"/>
    </row>
    <row r="362" spans="1:17" ht="18.75" customHeight="1">
      <c r="A362" s="96" t="s">
        <v>655</v>
      </c>
      <c r="B362" s="13" t="s">
        <v>127</v>
      </c>
      <c r="C362" s="13" t="s">
        <v>122</v>
      </c>
      <c r="D362" s="74" t="s">
        <v>681</v>
      </c>
      <c r="E362" s="13"/>
      <c r="F362" s="9">
        <f aca="true" t="shared" si="162" ref="F362:Q362">F363</f>
        <v>3455.5</v>
      </c>
      <c r="G362" s="9">
        <f t="shared" si="162"/>
        <v>3452</v>
      </c>
      <c r="H362" s="9">
        <f t="shared" si="162"/>
        <v>3.5</v>
      </c>
      <c r="I362" s="9">
        <f t="shared" si="162"/>
        <v>0</v>
      </c>
      <c r="J362" s="9">
        <f t="shared" si="162"/>
        <v>0</v>
      </c>
      <c r="K362" s="9">
        <f t="shared" si="162"/>
        <v>0</v>
      </c>
      <c r="L362" s="9">
        <f t="shared" si="162"/>
        <v>0</v>
      </c>
      <c r="M362" s="9">
        <f t="shared" si="162"/>
        <v>0</v>
      </c>
      <c r="N362" s="9">
        <f t="shared" si="162"/>
        <v>0</v>
      </c>
      <c r="O362" s="9">
        <f t="shared" si="162"/>
        <v>0</v>
      </c>
      <c r="P362" s="9">
        <f t="shared" si="162"/>
        <v>0</v>
      </c>
      <c r="Q362" s="9">
        <f t="shared" si="162"/>
        <v>0</v>
      </c>
    </row>
    <row r="363" spans="1:17" ht="19.5" customHeight="1">
      <c r="A363" s="73" t="s">
        <v>187</v>
      </c>
      <c r="B363" s="13" t="s">
        <v>127</v>
      </c>
      <c r="C363" s="13" t="s">
        <v>122</v>
      </c>
      <c r="D363" s="74" t="s">
        <v>681</v>
      </c>
      <c r="E363" s="13" t="s">
        <v>186</v>
      </c>
      <c r="F363" s="9">
        <f>G363+H363+I363</f>
        <v>3455.5</v>
      </c>
      <c r="G363" s="9">
        <v>3452</v>
      </c>
      <c r="H363" s="9">
        <v>3.5</v>
      </c>
      <c r="I363" s="9"/>
      <c r="J363" s="9">
        <f>K363+L363+M363</f>
        <v>0</v>
      </c>
      <c r="K363" s="9"/>
      <c r="L363" s="9"/>
      <c r="M363" s="9"/>
      <c r="N363" s="9">
        <f>O363+P363+Q363</f>
        <v>0</v>
      </c>
      <c r="O363" s="16"/>
      <c r="P363" s="16"/>
      <c r="Q363" s="16"/>
    </row>
    <row r="364" spans="1:17" ht="40.5" customHeight="1">
      <c r="A364" s="103" t="s">
        <v>559</v>
      </c>
      <c r="B364" s="13" t="s">
        <v>127</v>
      </c>
      <c r="C364" s="13" t="s">
        <v>122</v>
      </c>
      <c r="D364" s="94" t="s">
        <v>490</v>
      </c>
      <c r="E364" s="13"/>
      <c r="F364" s="9">
        <f aca="true" t="shared" si="163" ref="F364:Q365">F365</f>
        <v>3135.4</v>
      </c>
      <c r="G364" s="9">
        <f t="shared" si="163"/>
        <v>3135.1</v>
      </c>
      <c r="H364" s="9">
        <f t="shared" si="163"/>
        <v>0.3</v>
      </c>
      <c r="I364" s="9">
        <f t="shared" si="163"/>
        <v>0</v>
      </c>
      <c r="J364" s="9">
        <f t="shared" si="163"/>
        <v>4706.1</v>
      </c>
      <c r="K364" s="9">
        <f t="shared" si="163"/>
        <v>4705.6</v>
      </c>
      <c r="L364" s="9">
        <f t="shared" si="163"/>
        <v>0.5</v>
      </c>
      <c r="M364" s="9">
        <f t="shared" si="163"/>
        <v>0</v>
      </c>
      <c r="N364" s="9">
        <f t="shared" si="163"/>
        <v>9000.9</v>
      </c>
      <c r="O364" s="9">
        <f t="shared" si="163"/>
        <v>9000</v>
      </c>
      <c r="P364" s="9">
        <f t="shared" si="163"/>
        <v>0.9</v>
      </c>
      <c r="Q364" s="9">
        <f t="shared" si="163"/>
        <v>0</v>
      </c>
    </row>
    <row r="365" spans="1:17" ht="78" customHeight="1">
      <c r="A365" s="99" t="s">
        <v>627</v>
      </c>
      <c r="B365" s="13" t="s">
        <v>127</v>
      </c>
      <c r="C365" s="13" t="s">
        <v>122</v>
      </c>
      <c r="D365" s="74" t="s">
        <v>489</v>
      </c>
      <c r="E365" s="13"/>
      <c r="F365" s="9">
        <f t="shared" si="163"/>
        <v>3135.4</v>
      </c>
      <c r="G365" s="9">
        <f t="shared" si="163"/>
        <v>3135.1</v>
      </c>
      <c r="H365" s="9">
        <f t="shared" si="163"/>
        <v>0.3</v>
      </c>
      <c r="I365" s="9">
        <f t="shared" si="163"/>
        <v>0</v>
      </c>
      <c r="J365" s="9">
        <f t="shared" si="163"/>
        <v>4706.1</v>
      </c>
      <c r="K365" s="9">
        <f t="shared" si="163"/>
        <v>4705.6</v>
      </c>
      <c r="L365" s="9">
        <f t="shared" si="163"/>
        <v>0.5</v>
      </c>
      <c r="M365" s="9">
        <f t="shared" si="163"/>
        <v>0</v>
      </c>
      <c r="N365" s="9">
        <f t="shared" si="163"/>
        <v>9000.9</v>
      </c>
      <c r="O365" s="9">
        <f t="shared" si="163"/>
        <v>9000</v>
      </c>
      <c r="P365" s="9">
        <f t="shared" si="163"/>
        <v>0.9</v>
      </c>
      <c r="Q365" s="9">
        <f t="shared" si="163"/>
        <v>0</v>
      </c>
    </row>
    <row r="366" spans="1:17" ht="22.5" customHeight="1">
      <c r="A366" s="73" t="s">
        <v>187</v>
      </c>
      <c r="B366" s="13" t="s">
        <v>127</v>
      </c>
      <c r="C366" s="13" t="s">
        <v>122</v>
      </c>
      <c r="D366" s="74" t="s">
        <v>489</v>
      </c>
      <c r="E366" s="13" t="s">
        <v>186</v>
      </c>
      <c r="F366" s="9">
        <f>G366+H366+I366</f>
        <v>3135.4</v>
      </c>
      <c r="G366" s="9">
        <v>3135.1</v>
      </c>
      <c r="H366" s="9">
        <v>0.3</v>
      </c>
      <c r="I366" s="9"/>
      <c r="J366" s="9">
        <f>K366+L366+M366</f>
        <v>4706.1</v>
      </c>
      <c r="K366" s="9">
        <v>4705.6</v>
      </c>
      <c r="L366" s="9">
        <v>0.5</v>
      </c>
      <c r="M366" s="9"/>
      <c r="N366" s="9">
        <f>O366+P366+Q366</f>
        <v>9000.9</v>
      </c>
      <c r="O366" s="9">
        <v>9000</v>
      </c>
      <c r="P366" s="9">
        <v>0.9</v>
      </c>
      <c r="Q366" s="9"/>
    </row>
    <row r="367" spans="1:17" ht="42" customHeight="1">
      <c r="A367" s="73" t="s">
        <v>560</v>
      </c>
      <c r="B367" s="13" t="s">
        <v>127</v>
      </c>
      <c r="C367" s="13" t="s">
        <v>122</v>
      </c>
      <c r="D367" s="74" t="s">
        <v>491</v>
      </c>
      <c r="E367" s="13"/>
      <c r="F367" s="9">
        <f aca="true" t="shared" si="164" ref="F367:Q368">F368</f>
        <v>1655.6000000000001</v>
      </c>
      <c r="G367" s="9">
        <f t="shared" si="164"/>
        <v>1584.9</v>
      </c>
      <c r="H367" s="9">
        <f t="shared" si="164"/>
        <v>70.7</v>
      </c>
      <c r="I367" s="9">
        <f t="shared" si="164"/>
        <v>0</v>
      </c>
      <c r="J367" s="9">
        <f t="shared" si="164"/>
        <v>4904.7</v>
      </c>
      <c r="K367" s="9">
        <f t="shared" si="164"/>
        <v>4695.3</v>
      </c>
      <c r="L367" s="9">
        <f t="shared" si="164"/>
        <v>209.4</v>
      </c>
      <c r="M367" s="9">
        <f t="shared" si="164"/>
        <v>0</v>
      </c>
      <c r="N367" s="9">
        <f t="shared" si="164"/>
        <v>10005.400000000001</v>
      </c>
      <c r="O367" s="9">
        <f t="shared" si="164"/>
        <v>9578.2</v>
      </c>
      <c r="P367" s="9">
        <f t="shared" si="164"/>
        <v>427.2</v>
      </c>
      <c r="Q367" s="9">
        <f t="shared" si="164"/>
        <v>0</v>
      </c>
    </row>
    <row r="368" spans="1:17" ht="41.25" customHeight="1">
      <c r="A368" s="73" t="s">
        <v>628</v>
      </c>
      <c r="B368" s="13" t="s">
        <v>127</v>
      </c>
      <c r="C368" s="13" t="s">
        <v>122</v>
      </c>
      <c r="D368" s="74" t="s">
        <v>492</v>
      </c>
      <c r="E368" s="13"/>
      <c r="F368" s="9">
        <f t="shared" si="164"/>
        <v>1655.6000000000001</v>
      </c>
      <c r="G368" s="9">
        <f t="shared" si="164"/>
        <v>1584.9</v>
      </c>
      <c r="H368" s="9">
        <f t="shared" si="164"/>
        <v>70.7</v>
      </c>
      <c r="I368" s="9">
        <f t="shared" si="164"/>
        <v>0</v>
      </c>
      <c r="J368" s="9">
        <f t="shared" si="164"/>
        <v>4904.7</v>
      </c>
      <c r="K368" s="9">
        <f t="shared" si="164"/>
        <v>4695.3</v>
      </c>
      <c r="L368" s="9">
        <f t="shared" si="164"/>
        <v>209.4</v>
      </c>
      <c r="M368" s="9">
        <f t="shared" si="164"/>
        <v>0</v>
      </c>
      <c r="N368" s="9">
        <f t="shared" si="164"/>
        <v>10005.400000000001</v>
      </c>
      <c r="O368" s="9">
        <f t="shared" si="164"/>
        <v>9578.2</v>
      </c>
      <c r="P368" s="9">
        <f t="shared" si="164"/>
        <v>427.2</v>
      </c>
      <c r="Q368" s="9">
        <f t="shared" si="164"/>
        <v>0</v>
      </c>
    </row>
    <row r="369" spans="1:17" ht="24" customHeight="1">
      <c r="A369" s="73" t="s">
        <v>187</v>
      </c>
      <c r="B369" s="13" t="s">
        <v>127</v>
      </c>
      <c r="C369" s="13" t="s">
        <v>122</v>
      </c>
      <c r="D369" s="74" t="s">
        <v>492</v>
      </c>
      <c r="E369" s="13" t="s">
        <v>186</v>
      </c>
      <c r="F369" s="9">
        <f>G369+H369+I369</f>
        <v>1655.6000000000001</v>
      </c>
      <c r="G369" s="9">
        <v>1584.9</v>
      </c>
      <c r="H369" s="9">
        <v>70.7</v>
      </c>
      <c r="I369" s="9"/>
      <c r="J369" s="9">
        <f>K369+L369+M369</f>
        <v>4904.7</v>
      </c>
      <c r="K369" s="9">
        <v>4695.3</v>
      </c>
      <c r="L369" s="9">
        <v>209.4</v>
      </c>
      <c r="M369" s="9"/>
      <c r="N369" s="9">
        <f>O369+P369+Q369</f>
        <v>10005.400000000001</v>
      </c>
      <c r="O369" s="9">
        <v>9578.2</v>
      </c>
      <c r="P369" s="9">
        <v>427.2</v>
      </c>
      <c r="Q369" s="9"/>
    </row>
    <row r="370" spans="1:17" ht="57.75" customHeight="1">
      <c r="A370" s="73" t="s">
        <v>582</v>
      </c>
      <c r="B370" s="13" t="s">
        <v>127</v>
      </c>
      <c r="C370" s="13" t="s">
        <v>122</v>
      </c>
      <c r="D370" s="74" t="s">
        <v>581</v>
      </c>
      <c r="E370" s="13"/>
      <c r="F370" s="9">
        <f aca="true" t="shared" si="165" ref="F370:Q371">F371</f>
        <v>11822.4</v>
      </c>
      <c r="G370" s="9">
        <f t="shared" si="165"/>
        <v>11586</v>
      </c>
      <c r="H370" s="9">
        <f t="shared" si="165"/>
        <v>236.4</v>
      </c>
      <c r="I370" s="9">
        <f t="shared" si="165"/>
        <v>0</v>
      </c>
      <c r="J370" s="9">
        <f t="shared" si="165"/>
        <v>11314.4</v>
      </c>
      <c r="K370" s="9">
        <f t="shared" si="165"/>
        <v>11088.1</v>
      </c>
      <c r="L370" s="9">
        <f t="shared" si="165"/>
        <v>226.3</v>
      </c>
      <c r="M370" s="9">
        <f t="shared" si="165"/>
        <v>0</v>
      </c>
      <c r="N370" s="9">
        <f t="shared" si="165"/>
        <v>11634</v>
      </c>
      <c r="O370" s="9">
        <f t="shared" si="165"/>
        <v>11401.3</v>
      </c>
      <c r="P370" s="9">
        <f t="shared" si="165"/>
        <v>232.7</v>
      </c>
      <c r="Q370" s="9">
        <f t="shared" si="165"/>
        <v>0</v>
      </c>
    </row>
    <row r="371" spans="1:17" ht="59.25" customHeight="1">
      <c r="A371" s="73" t="s">
        <v>570</v>
      </c>
      <c r="B371" s="13" t="s">
        <v>127</v>
      </c>
      <c r="C371" s="13" t="s">
        <v>122</v>
      </c>
      <c r="D371" s="74" t="s">
        <v>583</v>
      </c>
      <c r="E371" s="13"/>
      <c r="F371" s="9">
        <f t="shared" si="165"/>
        <v>11822.4</v>
      </c>
      <c r="G371" s="9">
        <f t="shared" si="165"/>
        <v>11586</v>
      </c>
      <c r="H371" s="9">
        <f t="shared" si="165"/>
        <v>236.4</v>
      </c>
      <c r="I371" s="9">
        <f t="shared" si="165"/>
        <v>0</v>
      </c>
      <c r="J371" s="9">
        <f t="shared" si="165"/>
        <v>11314.4</v>
      </c>
      <c r="K371" s="9">
        <f t="shared" si="165"/>
        <v>11088.1</v>
      </c>
      <c r="L371" s="9">
        <f t="shared" si="165"/>
        <v>226.3</v>
      </c>
      <c r="M371" s="9">
        <f t="shared" si="165"/>
        <v>0</v>
      </c>
      <c r="N371" s="9">
        <f t="shared" si="165"/>
        <v>11634</v>
      </c>
      <c r="O371" s="9">
        <f t="shared" si="165"/>
        <v>11401.3</v>
      </c>
      <c r="P371" s="9">
        <f t="shared" si="165"/>
        <v>232.7</v>
      </c>
      <c r="Q371" s="9">
        <f t="shared" si="165"/>
        <v>0</v>
      </c>
    </row>
    <row r="372" spans="1:17" ht="18.75">
      <c r="A372" s="73" t="s">
        <v>187</v>
      </c>
      <c r="B372" s="13" t="s">
        <v>127</v>
      </c>
      <c r="C372" s="13" t="s">
        <v>122</v>
      </c>
      <c r="D372" s="74" t="s">
        <v>583</v>
      </c>
      <c r="E372" s="13" t="s">
        <v>186</v>
      </c>
      <c r="F372" s="9">
        <f>G372+H372+I372</f>
        <v>11822.4</v>
      </c>
      <c r="G372" s="9">
        <v>11586</v>
      </c>
      <c r="H372" s="9">
        <v>236.4</v>
      </c>
      <c r="I372" s="9"/>
      <c r="J372" s="9">
        <f>K372+L372+M372</f>
        <v>11314.4</v>
      </c>
      <c r="K372" s="9">
        <v>11088.1</v>
      </c>
      <c r="L372" s="9">
        <v>226.3</v>
      </c>
      <c r="M372" s="9"/>
      <c r="N372" s="9">
        <f>O372+P372+Q372</f>
        <v>11634</v>
      </c>
      <c r="O372" s="9">
        <v>11401.3</v>
      </c>
      <c r="P372" s="9">
        <v>232.7</v>
      </c>
      <c r="Q372" s="9"/>
    </row>
    <row r="373" spans="1:17" ht="37.5">
      <c r="A373" s="96" t="s">
        <v>685</v>
      </c>
      <c r="B373" s="13" t="s">
        <v>127</v>
      </c>
      <c r="C373" s="13" t="s">
        <v>122</v>
      </c>
      <c r="D373" s="74" t="s">
        <v>680</v>
      </c>
      <c r="E373" s="13"/>
      <c r="F373" s="9">
        <f aca="true" t="shared" si="166" ref="F373:Q374">F374</f>
        <v>0</v>
      </c>
      <c r="G373" s="9">
        <f t="shared" si="166"/>
        <v>0</v>
      </c>
      <c r="H373" s="9">
        <f t="shared" si="166"/>
        <v>0</v>
      </c>
      <c r="I373" s="9">
        <f t="shared" si="166"/>
        <v>0</v>
      </c>
      <c r="J373" s="9">
        <f t="shared" si="166"/>
        <v>0</v>
      </c>
      <c r="K373" s="9">
        <f t="shared" si="166"/>
        <v>0</v>
      </c>
      <c r="L373" s="9">
        <f t="shared" si="166"/>
        <v>0</v>
      </c>
      <c r="M373" s="9">
        <f t="shared" si="166"/>
        <v>0</v>
      </c>
      <c r="N373" s="9">
        <f t="shared" si="166"/>
        <v>0</v>
      </c>
      <c r="O373" s="9">
        <f t="shared" si="166"/>
        <v>0</v>
      </c>
      <c r="P373" s="9">
        <f t="shared" si="166"/>
        <v>0</v>
      </c>
      <c r="Q373" s="9">
        <f t="shared" si="166"/>
        <v>0</v>
      </c>
    </row>
    <row r="374" spans="1:17" ht="68.25" customHeight="1">
      <c r="A374" s="96" t="s">
        <v>654</v>
      </c>
      <c r="B374" s="13" t="s">
        <v>127</v>
      </c>
      <c r="C374" s="13" t="s">
        <v>122</v>
      </c>
      <c r="D374" s="74" t="s">
        <v>679</v>
      </c>
      <c r="E374" s="13"/>
      <c r="F374" s="9">
        <f t="shared" si="166"/>
        <v>0</v>
      </c>
      <c r="G374" s="9">
        <f t="shared" si="166"/>
        <v>0</v>
      </c>
      <c r="H374" s="9">
        <f t="shared" si="166"/>
        <v>0</v>
      </c>
      <c r="I374" s="9">
        <f t="shared" si="166"/>
        <v>0</v>
      </c>
      <c r="J374" s="9">
        <f t="shared" si="166"/>
        <v>0</v>
      </c>
      <c r="K374" s="9">
        <f t="shared" si="166"/>
        <v>0</v>
      </c>
      <c r="L374" s="9">
        <f t="shared" si="166"/>
        <v>0</v>
      </c>
      <c r="M374" s="9">
        <f t="shared" si="166"/>
        <v>0</v>
      </c>
      <c r="N374" s="9">
        <f t="shared" si="166"/>
        <v>0</v>
      </c>
      <c r="O374" s="9">
        <f t="shared" si="166"/>
        <v>0</v>
      </c>
      <c r="P374" s="9">
        <f t="shared" si="166"/>
        <v>0</v>
      </c>
      <c r="Q374" s="9">
        <f t="shared" si="166"/>
        <v>0</v>
      </c>
    </row>
    <row r="375" spans="1:17" ht="22.5" customHeight="1">
      <c r="A375" s="73" t="s">
        <v>187</v>
      </c>
      <c r="B375" s="13" t="s">
        <v>127</v>
      </c>
      <c r="C375" s="13" t="s">
        <v>122</v>
      </c>
      <c r="D375" s="74" t="s">
        <v>679</v>
      </c>
      <c r="E375" s="13" t="s">
        <v>186</v>
      </c>
      <c r="F375" s="9">
        <f>G375+H375+I375</f>
        <v>0</v>
      </c>
      <c r="G375" s="9">
        <v>0</v>
      </c>
      <c r="H375" s="9">
        <v>0</v>
      </c>
      <c r="I375" s="9"/>
      <c r="J375" s="9">
        <f>K375+L375+M375</f>
        <v>0</v>
      </c>
      <c r="K375" s="9"/>
      <c r="L375" s="9"/>
      <c r="M375" s="9"/>
      <c r="N375" s="9">
        <f>O375+P375+Q375</f>
        <v>0</v>
      </c>
      <c r="O375" s="9"/>
      <c r="P375" s="9"/>
      <c r="Q375" s="9"/>
    </row>
    <row r="376" spans="1:17" ht="34.5" customHeight="1">
      <c r="A376" s="70" t="s">
        <v>104</v>
      </c>
      <c r="B376" s="10" t="s">
        <v>127</v>
      </c>
      <c r="C376" s="10" t="s">
        <v>121</v>
      </c>
      <c r="D376" s="10"/>
      <c r="E376" s="10"/>
      <c r="F376" s="11">
        <f>F377+F384</f>
        <v>34761.4</v>
      </c>
      <c r="G376" s="11">
        <f aca="true" t="shared" si="167" ref="G376:Q376">G377+G384</f>
        <v>5152.3</v>
      </c>
      <c r="H376" s="11">
        <f t="shared" si="167"/>
        <v>29609.100000000002</v>
      </c>
      <c r="I376" s="11">
        <f t="shared" si="167"/>
        <v>0</v>
      </c>
      <c r="J376" s="11">
        <f t="shared" si="167"/>
        <v>31064.4</v>
      </c>
      <c r="K376" s="11">
        <f t="shared" si="167"/>
        <v>0</v>
      </c>
      <c r="L376" s="11">
        <f t="shared" si="167"/>
        <v>31064.4</v>
      </c>
      <c r="M376" s="11">
        <f t="shared" si="167"/>
        <v>0</v>
      </c>
      <c r="N376" s="11">
        <f t="shared" si="167"/>
        <v>31454.2</v>
      </c>
      <c r="O376" s="9">
        <f t="shared" si="167"/>
        <v>0</v>
      </c>
      <c r="P376" s="9">
        <f t="shared" si="167"/>
        <v>31454.2</v>
      </c>
      <c r="Q376" s="9">
        <f t="shared" si="167"/>
        <v>0</v>
      </c>
    </row>
    <row r="377" spans="1:17" ht="45.75" customHeight="1">
      <c r="A377" s="73" t="s">
        <v>589</v>
      </c>
      <c r="B377" s="13" t="s">
        <v>127</v>
      </c>
      <c r="C377" s="13" t="s">
        <v>121</v>
      </c>
      <c r="D377" s="13" t="s">
        <v>255</v>
      </c>
      <c r="E377" s="13"/>
      <c r="F377" s="9">
        <f aca="true" t="shared" si="168" ref="F377:Q378">F378</f>
        <v>11399.2</v>
      </c>
      <c r="G377" s="9">
        <f t="shared" si="168"/>
        <v>0</v>
      </c>
      <c r="H377" s="9">
        <f t="shared" si="168"/>
        <v>11399.2</v>
      </c>
      <c r="I377" s="9">
        <f t="shared" si="168"/>
        <v>0</v>
      </c>
      <c r="J377" s="9">
        <f t="shared" si="168"/>
        <v>12142.4</v>
      </c>
      <c r="K377" s="9">
        <f t="shared" si="168"/>
        <v>0</v>
      </c>
      <c r="L377" s="9">
        <f t="shared" si="168"/>
        <v>12142.4</v>
      </c>
      <c r="M377" s="9">
        <f t="shared" si="168"/>
        <v>0</v>
      </c>
      <c r="N377" s="9">
        <f t="shared" si="168"/>
        <v>12321.7</v>
      </c>
      <c r="O377" s="9">
        <f t="shared" si="168"/>
        <v>0</v>
      </c>
      <c r="P377" s="9">
        <f t="shared" si="168"/>
        <v>12321.7</v>
      </c>
      <c r="Q377" s="9">
        <f t="shared" si="168"/>
        <v>0</v>
      </c>
    </row>
    <row r="378" spans="1:17" ht="42.75" customHeight="1">
      <c r="A378" s="73" t="s">
        <v>94</v>
      </c>
      <c r="B378" s="13" t="s">
        <v>127</v>
      </c>
      <c r="C378" s="13" t="s">
        <v>121</v>
      </c>
      <c r="D378" s="13" t="s">
        <v>35</v>
      </c>
      <c r="E378" s="13"/>
      <c r="F378" s="9">
        <f t="shared" si="168"/>
        <v>11399.2</v>
      </c>
      <c r="G378" s="9">
        <f t="shared" si="168"/>
        <v>0</v>
      </c>
      <c r="H378" s="9">
        <f t="shared" si="168"/>
        <v>11399.2</v>
      </c>
      <c r="I378" s="9">
        <f t="shared" si="168"/>
        <v>0</v>
      </c>
      <c r="J378" s="9">
        <f t="shared" si="168"/>
        <v>12142.4</v>
      </c>
      <c r="K378" s="9">
        <f t="shared" si="168"/>
        <v>0</v>
      </c>
      <c r="L378" s="9">
        <f t="shared" si="168"/>
        <v>12142.4</v>
      </c>
      <c r="M378" s="9">
        <f t="shared" si="168"/>
        <v>0</v>
      </c>
      <c r="N378" s="9">
        <f t="shared" si="168"/>
        <v>12321.7</v>
      </c>
      <c r="O378" s="9">
        <f t="shared" si="168"/>
        <v>0</v>
      </c>
      <c r="P378" s="9">
        <f t="shared" si="168"/>
        <v>12321.7</v>
      </c>
      <c r="Q378" s="9">
        <f t="shared" si="168"/>
        <v>0</v>
      </c>
    </row>
    <row r="379" spans="1:17" ht="66" customHeight="1">
      <c r="A379" s="73" t="s">
        <v>340</v>
      </c>
      <c r="B379" s="13" t="s">
        <v>127</v>
      </c>
      <c r="C379" s="13" t="s">
        <v>121</v>
      </c>
      <c r="D379" s="13" t="s">
        <v>56</v>
      </c>
      <c r="E379" s="13"/>
      <c r="F379" s="9">
        <f aca="true" t="shared" si="169" ref="F379:Q379">F380+F382</f>
        <v>11399.2</v>
      </c>
      <c r="G379" s="9">
        <f t="shared" si="169"/>
        <v>0</v>
      </c>
      <c r="H379" s="9">
        <f t="shared" si="169"/>
        <v>11399.2</v>
      </c>
      <c r="I379" s="9">
        <f t="shared" si="169"/>
        <v>0</v>
      </c>
      <c r="J379" s="9">
        <f t="shared" si="169"/>
        <v>12142.4</v>
      </c>
      <c r="K379" s="9">
        <f t="shared" si="169"/>
        <v>0</v>
      </c>
      <c r="L379" s="9">
        <f t="shared" si="169"/>
        <v>12142.4</v>
      </c>
      <c r="M379" s="9">
        <f t="shared" si="169"/>
        <v>0</v>
      </c>
      <c r="N379" s="9">
        <f t="shared" si="169"/>
        <v>12321.7</v>
      </c>
      <c r="O379" s="9">
        <f t="shared" si="169"/>
        <v>0</v>
      </c>
      <c r="P379" s="9">
        <f t="shared" si="169"/>
        <v>12321.7</v>
      </c>
      <c r="Q379" s="9">
        <f t="shared" si="169"/>
        <v>0</v>
      </c>
    </row>
    <row r="380" spans="1:17" ht="32.25" customHeight="1">
      <c r="A380" s="73" t="s">
        <v>98</v>
      </c>
      <c r="B380" s="13" t="s">
        <v>127</v>
      </c>
      <c r="C380" s="13" t="s">
        <v>121</v>
      </c>
      <c r="D380" s="13" t="s">
        <v>57</v>
      </c>
      <c r="E380" s="104"/>
      <c r="F380" s="29">
        <f aca="true" t="shared" si="170" ref="F380:Q380">F381</f>
        <v>8279.2</v>
      </c>
      <c r="G380" s="29">
        <f t="shared" si="170"/>
        <v>0</v>
      </c>
      <c r="H380" s="29">
        <f t="shared" si="170"/>
        <v>8279.2</v>
      </c>
      <c r="I380" s="29">
        <f t="shared" si="170"/>
        <v>0</v>
      </c>
      <c r="J380" s="29">
        <f t="shared" si="170"/>
        <v>9022.4</v>
      </c>
      <c r="K380" s="29">
        <f t="shared" si="170"/>
        <v>0</v>
      </c>
      <c r="L380" s="29">
        <f t="shared" si="170"/>
        <v>9022.4</v>
      </c>
      <c r="M380" s="29">
        <f t="shared" si="170"/>
        <v>0</v>
      </c>
      <c r="N380" s="29">
        <f t="shared" si="170"/>
        <v>9201.7</v>
      </c>
      <c r="O380" s="29">
        <f t="shared" si="170"/>
        <v>0</v>
      </c>
      <c r="P380" s="29">
        <f t="shared" si="170"/>
        <v>9201.7</v>
      </c>
      <c r="Q380" s="29">
        <f t="shared" si="170"/>
        <v>0</v>
      </c>
    </row>
    <row r="381" spans="1:17" ht="18.75">
      <c r="A381" s="76" t="s">
        <v>187</v>
      </c>
      <c r="B381" s="13" t="s">
        <v>127</v>
      </c>
      <c r="C381" s="13" t="s">
        <v>121</v>
      </c>
      <c r="D381" s="13" t="s">
        <v>57</v>
      </c>
      <c r="E381" s="13" t="s">
        <v>186</v>
      </c>
      <c r="F381" s="9">
        <f>G381+H381+I381</f>
        <v>8279.2</v>
      </c>
      <c r="G381" s="9"/>
      <c r="H381" s="9">
        <v>8279.2</v>
      </c>
      <c r="I381" s="9"/>
      <c r="J381" s="9">
        <f>K381+L381+M381</f>
        <v>9022.4</v>
      </c>
      <c r="K381" s="9"/>
      <c r="L381" s="9">
        <v>9022.4</v>
      </c>
      <c r="M381" s="9"/>
      <c r="N381" s="9">
        <f>O381+P381+Q381</f>
        <v>9201.7</v>
      </c>
      <c r="O381" s="75"/>
      <c r="P381" s="75">
        <v>9201.7</v>
      </c>
      <c r="Q381" s="75"/>
    </row>
    <row r="382" spans="1:17" ht="57.75" customHeight="1">
      <c r="A382" s="73" t="s">
        <v>437</v>
      </c>
      <c r="B382" s="13" t="s">
        <v>127</v>
      </c>
      <c r="C382" s="13" t="s">
        <v>121</v>
      </c>
      <c r="D382" s="13" t="s">
        <v>436</v>
      </c>
      <c r="E382" s="13"/>
      <c r="F382" s="9">
        <f aca="true" t="shared" si="171" ref="F382:Q382">F383</f>
        <v>3120</v>
      </c>
      <c r="G382" s="9">
        <f t="shared" si="171"/>
        <v>0</v>
      </c>
      <c r="H382" s="9">
        <f t="shared" si="171"/>
        <v>3120</v>
      </c>
      <c r="I382" s="9">
        <f t="shared" si="171"/>
        <v>0</v>
      </c>
      <c r="J382" s="9">
        <f t="shared" si="171"/>
        <v>3120</v>
      </c>
      <c r="K382" s="9">
        <f t="shared" si="171"/>
        <v>0</v>
      </c>
      <c r="L382" s="9">
        <f t="shared" si="171"/>
        <v>3120</v>
      </c>
      <c r="M382" s="9">
        <f t="shared" si="171"/>
        <v>0</v>
      </c>
      <c r="N382" s="9">
        <f t="shared" si="171"/>
        <v>3120</v>
      </c>
      <c r="O382" s="9">
        <f t="shared" si="171"/>
        <v>0</v>
      </c>
      <c r="P382" s="9">
        <f t="shared" si="171"/>
        <v>3120</v>
      </c>
      <c r="Q382" s="9">
        <f t="shared" si="171"/>
        <v>0</v>
      </c>
    </row>
    <row r="383" spans="1:17" ht="18.75">
      <c r="A383" s="73" t="s">
        <v>187</v>
      </c>
      <c r="B383" s="13" t="s">
        <v>127</v>
      </c>
      <c r="C383" s="13" t="s">
        <v>121</v>
      </c>
      <c r="D383" s="13" t="s">
        <v>436</v>
      </c>
      <c r="E383" s="13" t="s">
        <v>186</v>
      </c>
      <c r="F383" s="9">
        <f>G383+H383+I383</f>
        <v>3120</v>
      </c>
      <c r="G383" s="9"/>
      <c r="H383" s="9">
        <v>3120</v>
      </c>
      <c r="I383" s="9"/>
      <c r="J383" s="9">
        <f>K383+L383+M383</f>
        <v>3120</v>
      </c>
      <c r="K383" s="9"/>
      <c r="L383" s="9">
        <v>3120</v>
      </c>
      <c r="M383" s="9"/>
      <c r="N383" s="9">
        <f>O383+P383+Q383</f>
        <v>3120</v>
      </c>
      <c r="O383" s="9"/>
      <c r="P383" s="9">
        <v>3120</v>
      </c>
      <c r="Q383" s="9"/>
    </row>
    <row r="384" spans="1:17" ht="40.5" customHeight="1">
      <c r="A384" s="73" t="s">
        <v>480</v>
      </c>
      <c r="B384" s="13" t="s">
        <v>127</v>
      </c>
      <c r="C384" s="13" t="s">
        <v>121</v>
      </c>
      <c r="D384" s="74" t="s">
        <v>275</v>
      </c>
      <c r="E384" s="13"/>
      <c r="F384" s="9">
        <f aca="true" t="shared" si="172" ref="F384:Q384">F385</f>
        <v>23362.2</v>
      </c>
      <c r="G384" s="9">
        <f t="shared" si="172"/>
        <v>5152.3</v>
      </c>
      <c r="H384" s="9">
        <f t="shared" si="172"/>
        <v>18209.9</v>
      </c>
      <c r="I384" s="9">
        <f t="shared" si="172"/>
        <v>0</v>
      </c>
      <c r="J384" s="9">
        <f t="shared" si="172"/>
        <v>18922</v>
      </c>
      <c r="K384" s="9">
        <f t="shared" si="172"/>
        <v>0</v>
      </c>
      <c r="L384" s="9">
        <f t="shared" si="172"/>
        <v>18922</v>
      </c>
      <c r="M384" s="9">
        <f t="shared" si="172"/>
        <v>0</v>
      </c>
      <c r="N384" s="9">
        <f t="shared" si="172"/>
        <v>19132.5</v>
      </c>
      <c r="O384" s="9">
        <f t="shared" si="172"/>
        <v>0</v>
      </c>
      <c r="P384" s="9">
        <f t="shared" si="172"/>
        <v>19132.5</v>
      </c>
      <c r="Q384" s="9">
        <f t="shared" si="172"/>
        <v>0</v>
      </c>
    </row>
    <row r="385" spans="1:17" ht="37.5">
      <c r="A385" s="99" t="s">
        <v>18</v>
      </c>
      <c r="B385" s="13" t="s">
        <v>127</v>
      </c>
      <c r="C385" s="13" t="s">
        <v>121</v>
      </c>
      <c r="D385" s="74" t="s">
        <v>276</v>
      </c>
      <c r="E385" s="13"/>
      <c r="F385" s="9">
        <f>F386+F391+F396</f>
        <v>23362.2</v>
      </c>
      <c r="G385" s="9">
        <f aca="true" t="shared" si="173" ref="G385:Q385">G386+G391+G396</f>
        <v>5152.3</v>
      </c>
      <c r="H385" s="9">
        <f t="shared" si="173"/>
        <v>18209.9</v>
      </c>
      <c r="I385" s="9">
        <f t="shared" si="173"/>
        <v>0</v>
      </c>
      <c r="J385" s="9">
        <f t="shared" si="173"/>
        <v>18922</v>
      </c>
      <c r="K385" s="9">
        <f t="shared" si="173"/>
        <v>0</v>
      </c>
      <c r="L385" s="9">
        <f t="shared" si="173"/>
        <v>18922</v>
      </c>
      <c r="M385" s="9">
        <f t="shared" si="173"/>
        <v>0</v>
      </c>
      <c r="N385" s="9">
        <f t="shared" si="173"/>
        <v>19132.5</v>
      </c>
      <c r="O385" s="9">
        <f t="shared" si="173"/>
        <v>0</v>
      </c>
      <c r="P385" s="9">
        <f t="shared" si="173"/>
        <v>19132.5</v>
      </c>
      <c r="Q385" s="9">
        <f t="shared" si="173"/>
        <v>0</v>
      </c>
    </row>
    <row r="386" spans="1:17" ht="60.75" customHeight="1">
      <c r="A386" s="73" t="s">
        <v>52</v>
      </c>
      <c r="B386" s="13" t="s">
        <v>127</v>
      </c>
      <c r="C386" s="13" t="s">
        <v>121</v>
      </c>
      <c r="D386" s="13" t="s">
        <v>53</v>
      </c>
      <c r="E386" s="13"/>
      <c r="F386" s="9">
        <f aca="true" t="shared" si="174" ref="F386:Q386">F387+F389</f>
        <v>10793.5</v>
      </c>
      <c r="G386" s="9">
        <f t="shared" si="174"/>
        <v>0</v>
      </c>
      <c r="H386" s="9">
        <f t="shared" si="174"/>
        <v>10793.5</v>
      </c>
      <c r="I386" s="9">
        <f t="shared" si="174"/>
        <v>0</v>
      </c>
      <c r="J386" s="9">
        <f t="shared" si="174"/>
        <v>10935.2</v>
      </c>
      <c r="K386" s="9">
        <f t="shared" si="174"/>
        <v>0</v>
      </c>
      <c r="L386" s="9">
        <f t="shared" si="174"/>
        <v>10935.2</v>
      </c>
      <c r="M386" s="9">
        <f t="shared" si="174"/>
        <v>0</v>
      </c>
      <c r="N386" s="9">
        <f t="shared" si="174"/>
        <v>11043.7</v>
      </c>
      <c r="O386" s="9">
        <f t="shared" si="174"/>
        <v>0</v>
      </c>
      <c r="P386" s="9">
        <f t="shared" si="174"/>
        <v>11043.7</v>
      </c>
      <c r="Q386" s="9">
        <f t="shared" si="174"/>
        <v>0</v>
      </c>
    </row>
    <row r="387" spans="1:17" ht="26.25" customHeight="1">
      <c r="A387" s="73" t="s">
        <v>147</v>
      </c>
      <c r="B387" s="13" t="s">
        <v>127</v>
      </c>
      <c r="C387" s="13" t="s">
        <v>121</v>
      </c>
      <c r="D387" s="13" t="s">
        <v>54</v>
      </c>
      <c r="E387" s="13"/>
      <c r="F387" s="9">
        <f aca="true" t="shared" si="175" ref="F387:Q387">F388</f>
        <v>5478.6</v>
      </c>
      <c r="G387" s="9">
        <f t="shared" si="175"/>
        <v>0</v>
      </c>
      <c r="H387" s="9">
        <f t="shared" si="175"/>
        <v>5478.6</v>
      </c>
      <c r="I387" s="9">
        <f t="shared" si="175"/>
        <v>0</v>
      </c>
      <c r="J387" s="9">
        <f t="shared" si="175"/>
        <v>5620.3</v>
      </c>
      <c r="K387" s="9">
        <f t="shared" si="175"/>
        <v>0</v>
      </c>
      <c r="L387" s="9">
        <f t="shared" si="175"/>
        <v>5620.3</v>
      </c>
      <c r="M387" s="9">
        <f t="shared" si="175"/>
        <v>0</v>
      </c>
      <c r="N387" s="9">
        <f t="shared" si="175"/>
        <v>5728.8</v>
      </c>
      <c r="O387" s="9">
        <f t="shared" si="175"/>
        <v>0</v>
      </c>
      <c r="P387" s="9">
        <f t="shared" si="175"/>
        <v>5728.8</v>
      </c>
      <c r="Q387" s="9">
        <f t="shared" si="175"/>
        <v>0</v>
      </c>
    </row>
    <row r="388" spans="1:17" ht="23.25" customHeight="1">
      <c r="A388" s="73" t="s">
        <v>187</v>
      </c>
      <c r="B388" s="13" t="s">
        <v>127</v>
      </c>
      <c r="C388" s="13" t="s">
        <v>121</v>
      </c>
      <c r="D388" s="13" t="s">
        <v>54</v>
      </c>
      <c r="E388" s="13" t="s">
        <v>186</v>
      </c>
      <c r="F388" s="9">
        <f>G388+H388+I388</f>
        <v>5478.6</v>
      </c>
      <c r="G388" s="9"/>
      <c r="H388" s="9">
        <v>5478.6</v>
      </c>
      <c r="I388" s="9"/>
      <c r="J388" s="9">
        <f>K388+L388+M388</f>
        <v>5620.3</v>
      </c>
      <c r="K388" s="9"/>
      <c r="L388" s="9">
        <v>5620.3</v>
      </c>
      <c r="M388" s="9"/>
      <c r="N388" s="9">
        <f>O388+P388+Q388</f>
        <v>5728.8</v>
      </c>
      <c r="O388" s="16"/>
      <c r="P388" s="9">
        <v>5728.8</v>
      </c>
      <c r="Q388" s="16"/>
    </row>
    <row r="389" spans="1:17" ht="63" customHeight="1">
      <c r="A389" s="73" t="s">
        <v>437</v>
      </c>
      <c r="B389" s="13" t="s">
        <v>127</v>
      </c>
      <c r="C389" s="13" t="s">
        <v>121</v>
      </c>
      <c r="D389" s="13" t="s">
        <v>438</v>
      </c>
      <c r="E389" s="13"/>
      <c r="F389" s="9">
        <f aca="true" t="shared" si="176" ref="F389:Q389">F390</f>
        <v>5314.9</v>
      </c>
      <c r="G389" s="9">
        <f t="shared" si="176"/>
        <v>0</v>
      </c>
      <c r="H389" s="9">
        <f t="shared" si="176"/>
        <v>5314.9</v>
      </c>
      <c r="I389" s="9">
        <f t="shared" si="176"/>
        <v>0</v>
      </c>
      <c r="J389" s="9">
        <f t="shared" si="176"/>
        <v>5314.9</v>
      </c>
      <c r="K389" s="9">
        <f t="shared" si="176"/>
        <v>0</v>
      </c>
      <c r="L389" s="9">
        <f t="shared" si="176"/>
        <v>5314.9</v>
      </c>
      <c r="M389" s="9">
        <f t="shared" si="176"/>
        <v>0</v>
      </c>
      <c r="N389" s="9">
        <f t="shared" si="176"/>
        <v>5314.9</v>
      </c>
      <c r="O389" s="9">
        <f t="shared" si="176"/>
        <v>0</v>
      </c>
      <c r="P389" s="9">
        <f t="shared" si="176"/>
        <v>5314.9</v>
      </c>
      <c r="Q389" s="9">
        <f t="shared" si="176"/>
        <v>0</v>
      </c>
    </row>
    <row r="390" spans="1:17" ht="33.75" customHeight="1">
      <c r="A390" s="73" t="s">
        <v>187</v>
      </c>
      <c r="B390" s="13" t="s">
        <v>127</v>
      </c>
      <c r="C390" s="13" t="s">
        <v>121</v>
      </c>
      <c r="D390" s="13" t="s">
        <v>438</v>
      </c>
      <c r="E390" s="13" t="s">
        <v>186</v>
      </c>
      <c r="F390" s="9">
        <f>G390+H390+I390</f>
        <v>5314.9</v>
      </c>
      <c r="G390" s="9"/>
      <c r="H390" s="9">
        <v>5314.9</v>
      </c>
      <c r="I390" s="9"/>
      <c r="J390" s="9">
        <f>K390+L390+M390</f>
        <v>5314.9</v>
      </c>
      <c r="K390" s="9"/>
      <c r="L390" s="9">
        <v>5314.9</v>
      </c>
      <c r="M390" s="9"/>
      <c r="N390" s="9">
        <f>O390+P390+Q390</f>
        <v>5314.9</v>
      </c>
      <c r="O390" s="16"/>
      <c r="P390" s="86">
        <v>5314.9</v>
      </c>
      <c r="Q390" s="16"/>
    </row>
    <row r="391" spans="1:17" ht="63" customHeight="1">
      <c r="A391" s="73" t="s">
        <v>402</v>
      </c>
      <c r="B391" s="13" t="s">
        <v>127</v>
      </c>
      <c r="C391" s="13" t="s">
        <v>121</v>
      </c>
      <c r="D391" s="74" t="s">
        <v>345</v>
      </c>
      <c r="E391" s="13"/>
      <c r="F391" s="9">
        <f aca="true" t="shared" si="177" ref="F391:Q391">F392+F394</f>
        <v>7257</v>
      </c>
      <c r="G391" s="9">
        <f t="shared" si="177"/>
        <v>0</v>
      </c>
      <c r="H391" s="9">
        <f t="shared" si="177"/>
        <v>7257</v>
      </c>
      <c r="I391" s="9">
        <f t="shared" si="177"/>
        <v>0</v>
      </c>
      <c r="J391" s="9">
        <f t="shared" si="177"/>
        <v>7986.8</v>
      </c>
      <c r="K391" s="9">
        <f t="shared" si="177"/>
        <v>0</v>
      </c>
      <c r="L391" s="9">
        <f t="shared" si="177"/>
        <v>7986.8</v>
      </c>
      <c r="M391" s="9">
        <f t="shared" si="177"/>
        <v>0</v>
      </c>
      <c r="N391" s="9">
        <f t="shared" si="177"/>
        <v>8088.8</v>
      </c>
      <c r="O391" s="9">
        <f t="shared" si="177"/>
        <v>0</v>
      </c>
      <c r="P391" s="9">
        <f t="shared" si="177"/>
        <v>8088.8</v>
      </c>
      <c r="Q391" s="9">
        <f t="shared" si="177"/>
        <v>0</v>
      </c>
    </row>
    <row r="392" spans="1:17" ht="21" customHeight="1">
      <c r="A392" s="73" t="s">
        <v>147</v>
      </c>
      <c r="B392" s="13" t="s">
        <v>127</v>
      </c>
      <c r="C392" s="13" t="s">
        <v>121</v>
      </c>
      <c r="D392" s="13" t="s">
        <v>344</v>
      </c>
      <c r="E392" s="13"/>
      <c r="F392" s="9">
        <f aca="true" t="shared" si="178" ref="F392:Q392">F393</f>
        <v>4757</v>
      </c>
      <c r="G392" s="9">
        <f t="shared" si="178"/>
        <v>0</v>
      </c>
      <c r="H392" s="9">
        <f t="shared" si="178"/>
        <v>4757</v>
      </c>
      <c r="I392" s="9">
        <f t="shared" si="178"/>
        <v>0</v>
      </c>
      <c r="J392" s="9">
        <f t="shared" si="178"/>
        <v>5486.8</v>
      </c>
      <c r="K392" s="9">
        <f t="shared" si="178"/>
        <v>0</v>
      </c>
      <c r="L392" s="9">
        <f t="shared" si="178"/>
        <v>5486.8</v>
      </c>
      <c r="M392" s="9">
        <f t="shared" si="178"/>
        <v>0</v>
      </c>
      <c r="N392" s="9">
        <f t="shared" si="178"/>
        <v>5588.8</v>
      </c>
      <c r="O392" s="9">
        <f t="shared" si="178"/>
        <v>0</v>
      </c>
      <c r="P392" s="9">
        <f t="shared" si="178"/>
        <v>5588.8</v>
      </c>
      <c r="Q392" s="9">
        <f t="shared" si="178"/>
        <v>0</v>
      </c>
    </row>
    <row r="393" spans="1:17" ht="43.5" customHeight="1">
      <c r="A393" s="73" t="s">
        <v>91</v>
      </c>
      <c r="B393" s="13" t="s">
        <v>127</v>
      </c>
      <c r="C393" s="13" t="s">
        <v>121</v>
      </c>
      <c r="D393" s="13" t="s">
        <v>344</v>
      </c>
      <c r="E393" s="13" t="s">
        <v>184</v>
      </c>
      <c r="F393" s="9">
        <f>G393+H393+I393</f>
        <v>4757</v>
      </c>
      <c r="G393" s="9"/>
      <c r="H393" s="9">
        <v>4757</v>
      </c>
      <c r="I393" s="9"/>
      <c r="J393" s="9">
        <f>K393+L393+M393</f>
        <v>5486.8</v>
      </c>
      <c r="K393" s="9"/>
      <c r="L393" s="9">
        <v>5486.8</v>
      </c>
      <c r="M393" s="9"/>
      <c r="N393" s="9">
        <f>O393+P393+Q393</f>
        <v>5588.8</v>
      </c>
      <c r="O393" s="75"/>
      <c r="P393" s="9">
        <v>5588.8</v>
      </c>
      <c r="Q393" s="75"/>
    </row>
    <row r="394" spans="1:17" ht="66.75" customHeight="1">
      <c r="A394" s="73" t="s">
        <v>437</v>
      </c>
      <c r="B394" s="13" t="s">
        <v>127</v>
      </c>
      <c r="C394" s="13" t="s">
        <v>121</v>
      </c>
      <c r="D394" s="13" t="s">
        <v>575</v>
      </c>
      <c r="E394" s="13"/>
      <c r="F394" s="9">
        <f aca="true" t="shared" si="179" ref="F394:Q394">F395</f>
        <v>2500</v>
      </c>
      <c r="G394" s="9">
        <f t="shared" si="179"/>
        <v>0</v>
      </c>
      <c r="H394" s="9">
        <f t="shared" si="179"/>
        <v>2500</v>
      </c>
      <c r="I394" s="9">
        <f t="shared" si="179"/>
        <v>0</v>
      </c>
      <c r="J394" s="9">
        <f t="shared" si="179"/>
        <v>2500</v>
      </c>
      <c r="K394" s="9">
        <f t="shared" si="179"/>
        <v>0</v>
      </c>
      <c r="L394" s="9">
        <f t="shared" si="179"/>
        <v>2500</v>
      </c>
      <c r="M394" s="9">
        <f t="shared" si="179"/>
        <v>0</v>
      </c>
      <c r="N394" s="9">
        <f t="shared" si="179"/>
        <v>2500</v>
      </c>
      <c r="O394" s="9">
        <f t="shared" si="179"/>
        <v>0</v>
      </c>
      <c r="P394" s="9">
        <f t="shared" si="179"/>
        <v>2500</v>
      </c>
      <c r="Q394" s="9">
        <f t="shared" si="179"/>
        <v>0</v>
      </c>
    </row>
    <row r="395" spans="1:17" ht="50.25" customHeight="1">
      <c r="A395" s="73" t="s">
        <v>91</v>
      </c>
      <c r="B395" s="13" t="s">
        <v>127</v>
      </c>
      <c r="C395" s="13" t="s">
        <v>121</v>
      </c>
      <c r="D395" s="13" t="s">
        <v>575</v>
      </c>
      <c r="E395" s="13" t="s">
        <v>184</v>
      </c>
      <c r="F395" s="9">
        <f>G395+H395+I395</f>
        <v>2500</v>
      </c>
      <c r="G395" s="9"/>
      <c r="H395" s="9">
        <v>2500</v>
      </c>
      <c r="I395" s="9"/>
      <c r="J395" s="9">
        <f>K395+L395+M395</f>
        <v>2500</v>
      </c>
      <c r="K395" s="9"/>
      <c r="L395" s="9">
        <v>2500</v>
      </c>
      <c r="M395" s="9"/>
      <c r="N395" s="9">
        <f>O395+P395+Q395</f>
        <v>2500</v>
      </c>
      <c r="O395" s="75"/>
      <c r="P395" s="9">
        <v>2500</v>
      </c>
      <c r="Q395" s="75"/>
    </row>
    <row r="396" spans="1:17" ht="63" customHeight="1">
      <c r="A396" s="73" t="s">
        <v>684</v>
      </c>
      <c r="B396" s="13" t="s">
        <v>127</v>
      </c>
      <c r="C396" s="13" t="s">
        <v>121</v>
      </c>
      <c r="D396" s="74" t="s">
        <v>415</v>
      </c>
      <c r="E396" s="13"/>
      <c r="F396" s="9">
        <f aca="true" t="shared" si="180" ref="F396:Q397">F397</f>
        <v>5311.7</v>
      </c>
      <c r="G396" s="9">
        <f t="shared" si="180"/>
        <v>5152.3</v>
      </c>
      <c r="H396" s="9">
        <f t="shared" si="180"/>
        <v>159.4</v>
      </c>
      <c r="I396" s="9">
        <f t="shared" si="180"/>
        <v>0</v>
      </c>
      <c r="J396" s="9">
        <f t="shared" si="180"/>
        <v>0</v>
      </c>
      <c r="K396" s="9">
        <f t="shared" si="180"/>
        <v>0</v>
      </c>
      <c r="L396" s="9">
        <f t="shared" si="180"/>
        <v>0</v>
      </c>
      <c r="M396" s="9">
        <f t="shared" si="180"/>
        <v>0</v>
      </c>
      <c r="N396" s="9">
        <f t="shared" si="180"/>
        <v>0</v>
      </c>
      <c r="O396" s="9">
        <f t="shared" si="180"/>
        <v>0</v>
      </c>
      <c r="P396" s="9">
        <f t="shared" si="180"/>
        <v>0</v>
      </c>
      <c r="Q396" s="9">
        <f t="shared" si="180"/>
        <v>0</v>
      </c>
    </row>
    <row r="397" spans="1:17" ht="36.75" customHeight="1">
      <c r="A397" s="73" t="s">
        <v>650</v>
      </c>
      <c r="B397" s="13" t="s">
        <v>127</v>
      </c>
      <c r="C397" s="13" t="s">
        <v>121</v>
      </c>
      <c r="D397" s="74" t="s">
        <v>651</v>
      </c>
      <c r="E397" s="13"/>
      <c r="F397" s="9">
        <f t="shared" si="180"/>
        <v>5311.7</v>
      </c>
      <c r="G397" s="9">
        <f t="shared" si="180"/>
        <v>5152.3</v>
      </c>
      <c r="H397" s="9">
        <f t="shared" si="180"/>
        <v>159.4</v>
      </c>
      <c r="I397" s="9">
        <f t="shared" si="180"/>
        <v>0</v>
      </c>
      <c r="J397" s="9">
        <f t="shared" si="180"/>
        <v>0</v>
      </c>
      <c r="K397" s="9">
        <f t="shared" si="180"/>
        <v>0</v>
      </c>
      <c r="L397" s="9">
        <f t="shared" si="180"/>
        <v>0</v>
      </c>
      <c r="M397" s="9">
        <f t="shared" si="180"/>
        <v>0</v>
      </c>
      <c r="N397" s="9">
        <f t="shared" si="180"/>
        <v>0</v>
      </c>
      <c r="O397" s="9">
        <f t="shared" si="180"/>
        <v>0</v>
      </c>
      <c r="P397" s="9">
        <f t="shared" si="180"/>
        <v>0</v>
      </c>
      <c r="Q397" s="9">
        <f t="shared" si="180"/>
        <v>0</v>
      </c>
    </row>
    <row r="398" spans="1:17" ht="22.5" customHeight="1">
      <c r="A398" s="73" t="s">
        <v>187</v>
      </c>
      <c r="B398" s="13" t="s">
        <v>127</v>
      </c>
      <c r="C398" s="13" t="s">
        <v>121</v>
      </c>
      <c r="D398" s="74" t="s">
        <v>651</v>
      </c>
      <c r="E398" s="13" t="s">
        <v>186</v>
      </c>
      <c r="F398" s="9">
        <f>G398+H398+I398</f>
        <v>5311.7</v>
      </c>
      <c r="G398" s="9">
        <v>5152.3</v>
      </c>
      <c r="H398" s="9">
        <v>159.4</v>
      </c>
      <c r="I398" s="9"/>
      <c r="J398" s="9">
        <f>K398+L398+M398</f>
        <v>0</v>
      </c>
      <c r="K398" s="9"/>
      <c r="L398" s="9"/>
      <c r="M398" s="9"/>
      <c r="N398" s="9">
        <f>O398+P398+Q398</f>
        <v>0</v>
      </c>
      <c r="O398" s="75"/>
      <c r="P398" s="9"/>
      <c r="Q398" s="75"/>
    </row>
    <row r="399" spans="1:17" ht="18.75">
      <c r="A399" s="70" t="s">
        <v>105</v>
      </c>
      <c r="B399" s="10" t="s">
        <v>127</v>
      </c>
      <c r="C399" s="10" t="s">
        <v>127</v>
      </c>
      <c r="D399" s="10"/>
      <c r="E399" s="10"/>
      <c r="F399" s="11">
        <f>F400+F417+F422</f>
        <v>5929.9</v>
      </c>
      <c r="G399" s="11">
        <f aca="true" t="shared" si="181" ref="G399:Q399">G400+G417+G422</f>
        <v>1500</v>
      </c>
      <c r="H399" s="11">
        <f t="shared" si="181"/>
        <v>4429.9</v>
      </c>
      <c r="I399" s="11">
        <f t="shared" si="181"/>
        <v>0</v>
      </c>
      <c r="J399" s="11">
        <f t="shared" si="181"/>
        <v>6052.3</v>
      </c>
      <c r="K399" s="11">
        <f t="shared" si="181"/>
        <v>1500</v>
      </c>
      <c r="L399" s="11">
        <f t="shared" si="181"/>
        <v>4552.3</v>
      </c>
      <c r="M399" s="11">
        <f t="shared" si="181"/>
        <v>0</v>
      </c>
      <c r="N399" s="11">
        <f t="shared" si="181"/>
        <v>6098.4</v>
      </c>
      <c r="O399" s="9">
        <f t="shared" si="181"/>
        <v>1500</v>
      </c>
      <c r="P399" s="9">
        <f t="shared" si="181"/>
        <v>4598.4</v>
      </c>
      <c r="Q399" s="9">
        <f t="shared" si="181"/>
        <v>0</v>
      </c>
    </row>
    <row r="400" spans="1:17" ht="42.75" customHeight="1">
      <c r="A400" s="73" t="s">
        <v>501</v>
      </c>
      <c r="B400" s="13" t="s">
        <v>127</v>
      </c>
      <c r="C400" s="13" t="s">
        <v>127</v>
      </c>
      <c r="D400" s="13" t="s">
        <v>9</v>
      </c>
      <c r="E400" s="13"/>
      <c r="F400" s="9">
        <f>F401</f>
        <v>5517.9</v>
      </c>
      <c r="G400" s="9">
        <f aca="true" t="shared" si="182" ref="G400:Q400">G401</f>
        <v>1500</v>
      </c>
      <c r="H400" s="9">
        <f t="shared" si="182"/>
        <v>4017.9</v>
      </c>
      <c r="I400" s="9">
        <f t="shared" si="182"/>
        <v>0</v>
      </c>
      <c r="J400" s="9">
        <f t="shared" si="182"/>
        <v>5733.8</v>
      </c>
      <c r="K400" s="9">
        <f t="shared" si="182"/>
        <v>1500</v>
      </c>
      <c r="L400" s="9">
        <f t="shared" si="182"/>
        <v>4233.8</v>
      </c>
      <c r="M400" s="9">
        <f t="shared" si="182"/>
        <v>0</v>
      </c>
      <c r="N400" s="9">
        <f t="shared" si="182"/>
        <v>5779.9</v>
      </c>
      <c r="O400" s="9">
        <f t="shared" si="182"/>
        <v>1500</v>
      </c>
      <c r="P400" s="9">
        <f t="shared" si="182"/>
        <v>4279.9</v>
      </c>
      <c r="Q400" s="9">
        <f t="shared" si="182"/>
        <v>0</v>
      </c>
    </row>
    <row r="401" spans="1:17" ht="46.5" customHeight="1">
      <c r="A401" s="73" t="s">
        <v>507</v>
      </c>
      <c r="B401" s="13" t="s">
        <v>127</v>
      </c>
      <c r="C401" s="13" t="s">
        <v>127</v>
      </c>
      <c r="D401" s="13" t="s">
        <v>10</v>
      </c>
      <c r="E401" s="13"/>
      <c r="F401" s="9">
        <f>F402+F411+F414</f>
        <v>5517.9</v>
      </c>
      <c r="G401" s="9">
        <f aca="true" t="shared" si="183" ref="G401:Q401">G402+G411+G414</f>
        <v>1500</v>
      </c>
      <c r="H401" s="9">
        <f t="shared" si="183"/>
        <v>4017.9</v>
      </c>
      <c r="I401" s="9">
        <f t="shared" si="183"/>
        <v>0</v>
      </c>
      <c r="J401" s="9">
        <f t="shared" si="183"/>
        <v>5733.8</v>
      </c>
      <c r="K401" s="9">
        <f t="shared" si="183"/>
        <v>1500</v>
      </c>
      <c r="L401" s="9">
        <f t="shared" si="183"/>
        <v>4233.8</v>
      </c>
      <c r="M401" s="9">
        <f t="shared" si="183"/>
        <v>0</v>
      </c>
      <c r="N401" s="9">
        <f t="shared" si="183"/>
        <v>5779.9</v>
      </c>
      <c r="O401" s="9">
        <f t="shared" si="183"/>
        <v>1500</v>
      </c>
      <c r="P401" s="9">
        <f t="shared" si="183"/>
        <v>4279.9</v>
      </c>
      <c r="Q401" s="9">
        <f t="shared" si="183"/>
        <v>0</v>
      </c>
    </row>
    <row r="402" spans="1:17" ht="41.25" customHeight="1">
      <c r="A402" s="73" t="s">
        <v>349</v>
      </c>
      <c r="B402" s="13" t="s">
        <v>127</v>
      </c>
      <c r="C402" s="13" t="s">
        <v>127</v>
      </c>
      <c r="D402" s="13" t="s">
        <v>11</v>
      </c>
      <c r="E402" s="13"/>
      <c r="F402" s="9">
        <f>F403+F405+F407+F409</f>
        <v>5137.5</v>
      </c>
      <c r="G402" s="9">
        <f aca="true" t="shared" si="184" ref="G402:Q402">G403+G405+G407+G409</f>
        <v>1500</v>
      </c>
      <c r="H402" s="9">
        <f t="shared" si="184"/>
        <v>3637.5</v>
      </c>
      <c r="I402" s="9">
        <f t="shared" si="184"/>
        <v>0</v>
      </c>
      <c r="J402" s="9">
        <f t="shared" si="184"/>
        <v>5378.8</v>
      </c>
      <c r="K402" s="9">
        <f t="shared" si="184"/>
        <v>1500</v>
      </c>
      <c r="L402" s="9">
        <f t="shared" si="184"/>
        <v>3878.8</v>
      </c>
      <c r="M402" s="9">
        <f t="shared" si="184"/>
        <v>0</v>
      </c>
      <c r="N402" s="9">
        <f t="shared" si="184"/>
        <v>5424.9</v>
      </c>
      <c r="O402" s="9">
        <f t="shared" si="184"/>
        <v>1500</v>
      </c>
      <c r="P402" s="9">
        <f t="shared" si="184"/>
        <v>3924.9</v>
      </c>
      <c r="Q402" s="9">
        <f t="shared" si="184"/>
        <v>0</v>
      </c>
    </row>
    <row r="403" spans="1:17" ht="37.5" customHeight="1">
      <c r="A403" s="73" t="s">
        <v>39</v>
      </c>
      <c r="B403" s="13" t="s">
        <v>127</v>
      </c>
      <c r="C403" s="13" t="s">
        <v>127</v>
      </c>
      <c r="D403" s="13" t="s">
        <v>38</v>
      </c>
      <c r="E403" s="13"/>
      <c r="F403" s="9">
        <f aca="true" t="shared" si="185" ref="F403:Q403">F404</f>
        <v>684.6</v>
      </c>
      <c r="G403" s="9">
        <f t="shared" si="185"/>
        <v>0</v>
      </c>
      <c r="H403" s="9">
        <f t="shared" si="185"/>
        <v>684.6</v>
      </c>
      <c r="I403" s="9">
        <f t="shared" si="185"/>
        <v>0</v>
      </c>
      <c r="J403" s="9">
        <f t="shared" si="185"/>
        <v>705</v>
      </c>
      <c r="K403" s="9">
        <f t="shared" si="185"/>
        <v>0</v>
      </c>
      <c r="L403" s="9">
        <f t="shared" si="185"/>
        <v>705</v>
      </c>
      <c r="M403" s="9">
        <f t="shared" si="185"/>
        <v>0</v>
      </c>
      <c r="N403" s="9">
        <f t="shared" si="185"/>
        <v>705</v>
      </c>
      <c r="O403" s="9">
        <f t="shared" si="185"/>
        <v>0</v>
      </c>
      <c r="P403" s="9">
        <f t="shared" si="185"/>
        <v>705</v>
      </c>
      <c r="Q403" s="9">
        <f t="shared" si="185"/>
        <v>0</v>
      </c>
    </row>
    <row r="404" spans="1:17" ht="18.75">
      <c r="A404" s="73" t="s">
        <v>187</v>
      </c>
      <c r="B404" s="13" t="s">
        <v>127</v>
      </c>
      <c r="C404" s="13" t="s">
        <v>127</v>
      </c>
      <c r="D404" s="13" t="s">
        <v>38</v>
      </c>
      <c r="E404" s="13" t="s">
        <v>186</v>
      </c>
      <c r="F404" s="9">
        <f>G404+H404+I404</f>
        <v>684.6</v>
      </c>
      <c r="G404" s="9"/>
      <c r="H404" s="9">
        <v>684.6</v>
      </c>
      <c r="I404" s="9"/>
      <c r="J404" s="9">
        <f>K404+L404+M404</f>
        <v>705</v>
      </c>
      <c r="K404" s="9"/>
      <c r="L404" s="9">
        <v>705</v>
      </c>
      <c r="M404" s="9"/>
      <c r="N404" s="9">
        <f>O404+P404+Q404</f>
        <v>705</v>
      </c>
      <c r="O404" s="75"/>
      <c r="P404" s="9">
        <v>705</v>
      </c>
      <c r="Q404" s="75"/>
    </row>
    <row r="405" spans="1:17" ht="39" customHeight="1">
      <c r="A405" s="73" t="s">
        <v>348</v>
      </c>
      <c r="B405" s="13" t="s">
        <v>127</v>
      </c>
      <c r="C405" s="13" t="s">
        <v>127</v>
      </c>
      <c r="D405" s="13" t="s">
        <v>89</v>
      </c>
      <c r="E405" s="13"/>
      <c r="F405" s="9">
        <f aca="true" t="shared" si="186" ref="F405:Q405">F406</f>
        <v>1641.6</v>
      </c>
      <c r="G405" s="9">
        <f t="shared" si="186"/>
        <v>0</v>
      </c>
      <c r="H405" s="9">
        <f t="shared" si="186"/>
        <v>1641.6</v>
      </c>
      <c r="I405" s="9">
        <f t="shared" si="186"/>
        <v>0</v>
      </c>
      <c r="J405" s="9">
        <f t="shared" si="186"/>
        <v>1862.5</v>
      </c>
      <c r="K405" s="9">
        <f t="shared" si="186"/>
        <v>0</v>
      </c>
      <c r="L405" s="9">
        <f t="shared" si="186"/>
        <v>1862.5</v>
      </c>
      <c r="M405" s="9">
        <f t="shared" si="186"/>
        <v>0</v>
      </c>
      <c r="N405" s="9">
        <f t="shared" si="186"/>
        <v>1908.6</v>
      </c>
      <c r="O405" s="9">
        <f t="shared" si="186"/>
        <v>0</v>
      </c>
      <c r="P405" s="9">
        <f t="shared" si="186"/>
        <v>1908.6</v>
      </c>
      <c r="Q405" s="9">
        <f t="shared" si="186"/>
        <v>0</v>
      </c>
    </row>
    <row r="406" spans="1:17" ht="18.75">
      <c r="A406" s="73" t="s">
        <v>187</v>
      </c>
      <c r="B406" s="13" t="s">
        <v>127</v>
      </c>
      <c r="C406" s="13" t="s">
        <v>127</v>
      </c>
      <c r="D406" s="13" t="s">
        <v>89</v>
      </c>
      <c r="E406" s="13" t="s">
        <v>186</v>
      </c>
      <c r="F406" s="9">
        <f>G406+H406+I406</f>
        <v>1641.6</v>
      </c>
      <c r="G406" s="9"/>
      <c r="H406" s="9">
        <v>1641.6</v>
      </c>
      <c r="I406" s="9"/>
      <c r="J406" s="9">
        <f>K406+L406+M406</f>
        <v>1862.5</v>
      </c>
      <c r="K406" s="9"/>
      <c r="L406" s="9">
        <v>1862.5</v>
      </c>
      <c r="M406" s="9"/>
      <c r="N406" s="9">
        <f>O406+P406+Q406</f>
        <v>1908.6</v>
      </c>
      <c r="O406" s="75"/>
      <c r="P406" s="75">
        <v>1908.6</v>
      </c>
      <c r="Q406" s="75"/>
    </row>
    <row r="407" spans="1:17" ht="60" customHeight="1">
      <c r="A407" s="73" t="s">
        <v>437</v>
      </c>
      <c r="B407" s="13" t="s">
        <v>127</v>
      </c>
      <c r="C407" s="13" t="s">
        <v>127</v>
      </c>
      <c r="D407" s="13" t="s">
        <v>439</v>
      </c>
      <c r="E407" s="13"/>
      <c r="F407" s="9">
        <f aca="true" t="shared" si="187" ref="F407:Q407">F408</f>
        <v>1264.9</v>
      </c>
      <c r="G407" s="9">
        <f t="shared" si="187"/>
        <v>0</v>
      </c>
      <c r="H407" s="9">
        <f t="shared" si="187"/>
        <v>1264.9</v>
      </c>
      <c r="I407" s="9">
        <f t="shared" si="187"/>
        <v>0</v>
      </c>
      <c r="J407" s="9">
        <f t="shared" si="187"/>
        <v>1264.9</v>
      </c>
      <c r="K407" s="9">
        <f t="shared" si="187"/>
        <v>0</v>
      </c>
      <c r="L407" s="9">
        <f t="shared" si="187"/>
        <v>1264.9</v>
      </c>
      <c r="M407" s="9">
        <f t="shared" si="187"/>
        <v>0</v>
      </c>
      <c r="N407" s="9">
        <f t="shared" si="187"/>
        <v>1264.9</v>
      </c>
      <c r="O407" s="9">
        <f t="shared" si="187"/>
        <v>0</v>
      </c>
      <c r="P407" s="9">
        <f t="shared" si="187"/>
        <v>1264.9</v>
      </c>
      <c r="Q407" s="9">
        <f t="shared" si="187"/>
        <v>0</v>
      </c>
    </row>
    <row r="408" spans="1:17" ht="18.75">
      <c r="A408" s="73" t="s">
        <v>187</v>
      </c>
      <c r="B408" s="13" t="s">
        <v>127</v>
      </c>
      <c r="C408" s="13" t="s">
        <v>127</v>
      </c>
      <c r="D408" s="13" t="s">
        <v>439</v>
      </c>
      <c r="E408" s="13" t="s">
        <v>186</v>
      </c>
      <c r="F408" s="9">
        <f>G408+H408+I408</f>
        <v>1264.9</v>
      </c>
      <c r="G408" s="9"/>
      <c r="H408" s="9">
        <v>1264.9</v>
      </c>
      <c r="I408" s="9"/>
      <c r="J408" s="9">
        <f>K408+L408+M408</f>
        <v>1264.9</v>
      </c>
      <c r="K408" s="9"/>
      <c r="L408" s="9">
        <v>1264.9</v>
      </c>
      <c r="M408" s="9"/>
      <c r="N408" s="9">
        <f>O408+P408+Q408</f>
        <v>1264.9</v>
      </c>
      <c r="O408" s="16"/>
      <c r="P408" s="16">
        <v>1264.9</v>
      </c>
      <c r="Q408" s="16"/>
    </row>
    <row r="409" spans="1:17" ht="114" customHeight="1">
      <c r="A409" s="73" t="s">
        <v>485</v>
      </c>
      <c r="B409" s="13" t="s">
        <v>127</v>
      </c>
      <c r="C409" s="13" t="s">
        <v>127</v>
      </c>
      <c r="D409" s="13" t="s">
        <v>68</v>
      </c>
      <c r="E409" s="13"/>
      <c r="F409" s="9">
        <f aca="true" t="shared" si="188" ref="F409:Q409">F410</f>
        <v>1546.4</v>
      </c>
      <c r="G409" s="9">
        <f t="shared" si="188"/>
        <v>1500</v>
      </c>
      <c r="H409" s="9">
        <f t="shared" si="188"/>
        <v>46.4</v>
      </c>
      <c r="I409" s="9">
        <f t="shared" si="188"/>
        <v>0</v>
      </c>
      <c r="J409" s="9">
        <f t="shared" si="188"/>
        <v>1546.4</v>
      </c>
      <c r="K409" s="9">
        <f t="shared" si="188"/>
        <v>1500</v>
      </c>
      <c r="L409" s="9">
        <f t="shared" si="188"/>
        <v>46.4</v>
      </c>
      <c r="M409" s="9">
        <f t="shared" si="188"/>
        <v>0</v>
      </c>
      <c r="N409" s="9">
        <f t="shared" si="188"/>
        <v>1546.4</v>
      </c>
      <c r="O409" s="9">
        <f t="shared" si="188"/>
        <v>1500</v>
      </c>
      <c r="P409" s="9">
        <f t="shared" si="188"/>
        <v>46.4</v>
      </c>
      <c r="Q409" s="9">
        <f t="shared" si="188"/>
        <v>0</v>
      </c>
    </row>
    <row r="410" spans="1:17" ht="24" customHeight="1">
      <c r="A410" s="73" t="s">
        <v>187</v>
      </c>
      <c r="B410" s="13" t="s">
        <v>127</v>
      </c>
      <c r="C410" s="13" t="s">
        <v>127</v>
      </c>
      <c r="D410" s="13" t="s">
        <v>68</v>
      </c>
      <c r="E410" s="13" t="s">
        <v>186</v>
      </c>
      <c r="F410" s="9">
        <f>G410+H410+I410</f>
        <v>1546.4</v>
      </c>
      <c r="G410" s="9">
        <v>1500</v>
      </c>
      <c r="H410" s="9">
        <v>46.4</v>
      </c>
      <c r="I410" s="9"/>
      <c r="J410" s="9">
        <f>K410+L410+M410</f>
        <v>1546.4</v>
      </c>
      <c r="K410" s="9">
        <v>1500</v>
      </c>
      <c r="L410" s="9">
        <v>46.4</v>
      </c>
      <c r="M410" s="9"/>
      <c r="N410" s="9">
        <f>O410+P410+Q410</f>
        <v>1546.4</v>
      </c>
      <c r="O410" s="16">
        <v>1500</v>
      </c>
      <c r="P410" s="16">
        <v>46.4</v>
      </c>
      <c r="Q410" s="16"/>
    </row>
    <row r="411" spans="1:17" ht="57" customHeight="1">
      <c r="A411" s="73" t="s">
        <v>20</v>
      </c>
      <c r="B411" s="13" t="s">
        <v>127</v>
      </c>
      <c r="C411" s="13" t="s">
        <v>127</v>
      </c>
      <c r="D411" s="13" t="s">
        <v>510</v>
      </c>
      <c r="E411" s="13"/>
      <c r="F411" s="9">
        <f aca="true" t="shared" si="189" ref="F411:Q412">F412</f>
        <v>350.4</v>
      </c>
      <c r="G411" s="9">
        <f t="shared" si="189"/>
        <v>0</v>
      </c>
      <c r="H411" s="9">
        <f t="shared" si="189"/>
        <v>350.4</v>
      </c>
      <c r="I411" s="9">
        <f t="shared" si="189"/>
        <v>0</v>
      </c>
      <c r="J411" s="9">
        <f t="shared" si="189"/>
        <v>325</v>
      </c>
      <c r="K411" s="9">
        <f t="shared" si="189"/>
        <v>0</v>
      </c>
      <c r="L411" s="9">
        <f t="shared" si="189"/>
        <v>325</v>
      </c>
      <c r="M411" s="9">
        <f t="shared" si="189"/>
        <v>0</v>
      </c>
      <c r="N411" s="9">
        <f t="shared" si="189"/>
        <v>325</v>
      </c>
      <c r="O411" s="9">
        <f t="shared" si="189"/>
        <v>0</v>
      </c>
      <c r="P411" s="9">
        <f t="shared" si="189"/>
        <v>325</v>
      </c>
      <c r="Q411" s="9">
        <f t="shared" si="189"/>
        <v>0</v>
      </c>
    </row>
    <row r="412" spans="1:17" ht="36.75" customHeight="1">
      <c r="A412" s="73" t="s">
        <v>39</v>
      </c>
      <c r="B412" s="13" t="s">
        <v>127</v>
      </c>
      <c r="C412" s="13" t="s">
        <v>127</v>
      </c>
      <c r="D412" s="13" t="s">
        <v>511</v>
      </c>
      <c r="E412" s="13"/>
      <c r="F412" s="9">
        <f t="shared" si="189"/>
        <v>350.4</v>
      </c>
      <c r="G412" s="9">
        <f t="shared" si="189"/>
        <v>0</v>
      </c>
      <c r="H412" s="9">
        <f t="shared" si="189"/>
        <v>350.4</v>
      </c>
      <c r="I412" s="9">
        <f t="shared" si="189"/>
        <v>0</v>
      </c>
      <c r="J412" s="9">
        <f t="shared" si="189"/>
        <v>325</v>
      </c>
      <c r="K412" s="9">
        <f t="shared" si="189"/>
        <v>0</v>
      </c>
      <c r="L412" s="9">
        <f t="shared" si="189"/>
        <v>325</v>
      </c>
      <c r="M412" s="9">
        <f t="shared" si="189"/>
        <v>0</v>
      </c>
      <c r="N412" s="9">
        <f t="shared" si="189"/>
        <v>325</v>
      </c>
      <c r="O412" s="9">
        <f t="shared" si="189"/>
        <v>0</v>
      </c>
      <c r="P412" s="9">
        <f t="shared" si="189"/>
        <v>325</v>
      </c>
      <c r="Q412" s="9">
        <f t="shared" si="189"/>
        <v>0</v>
      </c>
    </row>
    <row r="413" spans="1:17" ht="18.75">
      <c r="A413" s="73" t="s">
        <v>187</v>
      </c>
      <c r="B413" s="13" t="s">
        <v>127</v>
      </c>
      <c r="C413" s="13" t="s">
        <v>127</v>
      </c>
      <c r="D413" s="13" t="s">
        <v>511</v>
      </c>
      <c r="E413" s="13" t="s">
        <v>186</v>
      </c>
      <c r="F413" s="9">
        <f>G413+I413+H413</f>
        <v>350.4</v>
      </c>
      <c r="G413" s="9"/>
      <c r="H413" s="9">
        <v>350.4</v>
      </c>
      <c r="I413" s="9"/>
      <c r="J413" s="9">
        <f>K413+M413+L413</f>
        <v>325</v>
      </c>
      <c r="K413" s="9"/>
      <c r="L413" s="9">
        <v>325</v>
      </c>
      <c r="M413" s="9"/>
      <c r="N413" s="9">
        <f>O413+Q413+P413</f>
        <v>325</v>
      </c>
      <c r="O413" s="75"/>
      <c r="P413" s="9">
        <v>325</v>
      </c>
      <c r="Q413" s="75"/>
    </row>
    <row r="414" spans="1:17" ht="79.5" customHeight="1">
      <c r="A414" s="73" t="s">
        <v>353</v>
      </c>
      <c r="B414" s="13" t="s">
        <v>127</v>
      </c>
      <c r="C414" s="13" t="s">
        <v>127</v>
      </c>
      <c r="D414" s="13" t="s">
        <v>36</v>
      </c>
      <c r="E414" s="13"/>
      <c r="F414" s="9">
        <f aca="true" t="shared" si="190" ref="F414:Q415">F415</f>
        <v>30</v>
      </c>
      <c r="G414" s="9">
        <f t="shared" si="190"/>
        <v>0</v>
      </c>
      <c r="H414" s="9">
        <f t="shared" si="190"/>
        <v>30</v>
      </c>
      <c r="I414" s="9">
        <f t="shared" si="190"/>
        <v>0</v>
      </c>
      <c r="J414" s="9">
        <f t="shared" si="190"/>
        <v>30</v>
      </c>
      <c r="K414" s="9">
        <f t="shared" si="190"/>
        <v>0</v>
      </c>
      <c r="L414" s="9">
        <f t="shared" si="190"/>
        <v>30</v>
      </c>
      <c r="M414" s="9">
        <f t="shared" si="190"/>
        <v>0</v>
      </c>
      <c r="N414" s="9">
        <f t="shared" si="190"/>
        <v>30</v>
      </c>
      <c r="O414" s="9">
        <f t="shared" si="190"/>
        <v>0</v>
      </c>
      <c r="P414" s="9">
        <f t="shared" si="190"/>
        <v>30</v>
      </c>
      <c r="Q414" s="9">
        <f t="shared" si="190"/>
        <v>0</v>
      </c>
    </row>
    <row r="415" spans="1:17" ht="36" customHeight="1">
      <c r="A415" s="73" t="s">
        <v>39</v>
      </c>
      <c r="B415" s="13" t="s">
        <v>127</v>
      </c>
      <c r="C415" s="13" t="s">
        <v>127</v>
      </c>
      <c r="D415" s="13" t="s">
        <v>37</v>
      </c>
      <c r="E415" s="13"/>
      <c r="F415" s="9">
        <f t="shared" si="190"/>
        <v>30</v>
      </c>
      <c r="G415" s="9">
        <f t="shared" si="190"/>
        <v>0</v>
      </c>
      <c r="H415" s="9">
        <f t="shared" si="190"/>
        <v>30</v>
      </c>
      <c r="I415" s="9">
        <f t="shared" si="190"/>
        <v>0</v>
      </c>
      <c r="J415" s="9">
        <f t="shared" si="190"/>
        <v>30</v>
      </c>
      <c r="K415" s="9">
        <f t="shared" si="190"/>
        <v>0</v>
      </c>
      <c r="L415" s="9">
        <f t="shared" si="190"/>
        <v>30</v>
      </c>
      <c r="M415" s="9">
        <f t="shared" si="190"/>
        <v>0</v>
      </c>
      <c r="N415" s="9">
        <f t="shared" si="190"/>
        <v>30</v>
      </c>
      <c r="O415" s="9">
        <f t="shared" si="190"/>
        <v>0</v>
      </c>
      <c r="P415" s="9">
        <f t="shared" si="190"/>
        <v>30</v>
      </c>
      <c r="Q415" s="9">
        <f t="shared" si="190"/>
        <v>0</v>
      </c>
    </row>
    <row r="416" spans="1:17" ht="18.75">
      <c r="A416" s="73" t="s">
        <v>187</v>
      </c>
      <c r="B416" s="13" t="s">
        <v>127</v>
      </c>
      <c r="C416" s="13" t="s">
        <v>127</v>
      </c>
      <c r="D416" s="13" t="s">
        <v>512</v>
      </c>
      <c r="E416" s="13" t="s">
        <v>186</v>
      </c>
      <c r="F416" s="9">
        <f>G416+H416+I416</f>
        <v>30</v>
      </c>
      <c r="G416" s="9"/>
      <c r="H416" s="9">
        <v>30</v>
      </c>
      <c r="I416" s="9"/>
      <c r="J416" s="9">
        <f>K416+L416+M416</f>
        <v>30</v>
      </c>
      <c r="K416" s="9"/>
      <c r="L416" s="9">
        <v>30</v>
      </c>
      <c r="M416" s="9"/>
      <c r="N416" s="9">
        <f>O416+P416+Q416</f>
        <v>30</v>
      </c>
      <c r="O416" s="16"/>
      <c r="P416" s="79">
        <v>30</v>
      </c>
      <c r="Q416" s="16"/>
    </row>
    <row r="417" spans="1:17" ht="45.75" customHeight="1">
      <c r="A417" s="73" t="s">
        <v>482</v>
      </c>
      <c r="B417" s="13" t="s">
        <v>127</v>
      </c>
      <c r="C417" s="13" t="s">
        <v>127</v>
      </c>
      <c r="D417" s="13" t="s">
        <v>240</v>
      </c>
      <c r="E417" s="13"/>
      <c r="F417" s="9">
        <f aca="true" t="shared" si="191" ref="F417:Q420">F418</f>
        <v>10</v>
      </c>
      <c r="G417" s="9">
        <f t="shared" si="191"/>
        <v>0</v>
      </c>
      <c r="H417" s="9">
        <f t="shared" si="191"/>
        <v>10</v>
      </c>
      <c r="I417" s="9">
        <f t="shared" si="191"/>
        <v>0</v>
      </c>
      <c r="J417" s="9">
        <f t="shared" si="191"/>
        <v>10</v>
      </c>
      <c r="K417" s="9">
        <f t="shared" si="191"/>
        <v>0</v>
      </c>
      <c r="L417" s="9">
        <f t="shared" si="191"/>
        <v>10</v>
      </c>
      <c r="M417" s="9">
        <f t="shared" si="191"/>
        <v>0</v>
      </c>
      <c r="N417" s="9">
        <f t="shared" si="191"/>
        <v>10</v>
      </c>
      <c r="O417" s="9">
        <f t="shared" si="191"/>
        <v>0</v>
      </c>
      <c r="P417" s="9">
        <f t="shared" si="191"/>
        <v>10</v>
      </c>
      <c r="Q417" s="9">
        <f t="shared" si="191"/>
        <v>0</v>
      </c>
    </row>
    <row r="418" spans="1:17" ht="64.5" customHeight="1">
      <c r="A418" s="73" t="s">
        <v>483</v>
      </c>
      <c r="B418" s="13" t="s">
        <v>127</v>
      </c>
      <c r="C418" s="13" t="s">
        <v>127</v>
      </c>
      <c r="D418" s="13" t="s">
        <v>303</v>
      </c>
      <c r="E418" s="13"/>
      <c r="F418" s="9">
        <f t="shared" si="191"/>
        <v>10</v>
      </c>
      <c r="G418" s="9">
        <f t="shared" si="191"/>
        <v>0</v>
      </c>
      <c r="H418" s="9">
        <f t="shared" si="191"/>
        <v>10</v>
      </c>
      <c r="I418" s="9">
        <f t="shared" si="191"/>
        <v>0</v>
      </c>
      <c r="J418" s="9">
        <f t="shared" si="191"/>
        <v>10</v>
      </c>
      <c r="K418" s="9">
        <f t="shared" si="191"/>
        <v>0</v>
      </c>
      <c r="L418" s="9">
        <f t="shared" si="191"/>
        <v>10</v>
      </c>
      <c r="M418" s="9">
        <f t="shared" si="191"/>
        <v>0</v>
      </c>
      <c r="N418" s="9">
        <f t="shared" si="191"/>
        <v>10</v>
      </c>
      <c r="O418" s="9">
        <f t="shared" si="191"/>
        <v>0</v>
      </c>
      <c r="P418" s="9">
        <f t="shared" si="191"/>
        <v>10</v>
      </c>
      <c r="Q418" s="9">
        <f t="shared" si="191"/>
        <v>0</v>
      </c>
    </row>
    <row r="419" spans="1:17" ht="45.75" customHeight="1">
      <c r="A419" s="73" t="s">
        <v>32</v>
      </c>
      <c r="B419" s="13" t="s">
        <v>127</v>
      </c>
      <c r="C419" s="13" t="s">
        <v>127</v>
      </c>
      <c r="D419" s="13" t="s">
        <v>306</v>
      </c>
      <c r="E419" s="13"/>
      <c r="F419" s="9">
        <f t="shared" si="191"/>
        <v>10</v>
      </c>
      <c r="G419" s="9">
        <f t="shared" si="191"/>
        <v>0</v>
      </c>
      <c r="H419" s="9">
        <f t="shared" si="191"/>
        <v>10</v>
      </c>
      <c r="I419" s="9">
        <f t="shared" si="191"/>
        <v>0</v>
      </c>
      <c r="J419" s="9">
        <f t="shared" si="191"/>
        <v>10</v>
      </c>
      <c r="K419" s="9">
        <f t="shared" si="191"/>
        <v>0</v>
      </c>
      <c r="L419" s="9">
        <f t="shared" si="191"/>
        <v>10</v>
      </c>
      <c r="M419" s="9">
        <f t="shared" si="191"/>
        <v>0</v>
      </c>
      <c r="N419" s="9">
        <f t="shared" si="191"/>
        <v>10</v>
      </c>
      <c r="O419" s="9">
        <f t="shared" si="191"/>
        <v>0</v>
      </c>
      <c r="P419" s="9">
        <f t="shared" si="191"/>
        <v>10</v>
      </c>
      <c r="Q419" s="9">
        <f t="shared" si="191"/>
        <v>0</v>
      </c>
    </row>
    <row r="420" spans="1:17" ht="66.75" customHeight="1">
      <c r="A420" s="73" t="s">
        <v>205</v>
      </c>
      <c r="B420" s="13" t="s">
        <v>127</v>
      </c>
      <c r="C420" s="13" t="s">
        <v>127</v>
      </c>
      <c r="D420" s="13" t="s">
        <v>347</v>
      </c>
      <c r="E420" s="13"/>
      <c r="F420" s="9">
        <f t="shared" si="191"/>
        <v>10</v>
      </c>
      <c r="G420" s="9">
        <f t="shared" si="191"/>
        <v>0</v>
      </c>
      <c r="H420" s="9">
        <f t="shared" si="191"/>
        <v>10</v>
      </c>
      <c r="I420" s="9">
        <f t="shared" si="191"/>
        <v>0</v>
      </c>
      <c r="J420" s="9">
        <f t="shared" si="191"/>
        <v>10</v>
      </c>
      <c r="K420" s="9">
        <f t="shared" si="191"/>
        <v>0</v>
      </c>
      <c r="L420" s="9">
        <f t="shared" si="191"/>
        <v>10</v>
      </c>
      <c r="M420" s="9">
        <f t="shared" si="191"/>
        <v>0</v>
      </c>
      <c r="N420" s="9">
        <f t="shared" si="191"/>
        <v>10</v>
      </c>
      <c r="O420" s="9">
        <f t="shared" si="191"/>
        <v>0</v>
      </c>
      <c r="P420" s="9">
        <f t="shared" si="191"/>
        <v>10</v>
      </c>
      <c r="Q420" s="9">
        <f t="shared" si="191"/>
        <v>0</v>
      </c>
    </row>
    <row r="421" spans="1:17" ht="42.75" customHeight="1">
      <c r="A421" s="73" t="s">
        <v>92</v>
      </c>
      <c r="B421" s="13" t="s">
        <v>127</v>
      </c>
      <c r="C421" s="13" t="s">
        <v>127</v>
      </c>
      <c r="D421" s="13" t="s">
        <v>347</v>
      </c>
      <c r="E421" s="13" t="s">
        <v>175</v>
      </c>
      <c r="F421" s="9">
        <f>G421+H420+I421</f>
        <v>10</v>
      </c>
      <c r="G421" s="9"/>
      <c r="H421" s="9">
        <v>10</v>
      </c>
      <c r="I421" s="9"/>
      <c r="J421" s="9">
        <f>K421+L421+M421</f>
        <v>10</v>
      </c>
      <c r="K421" s="9"/>
      <c r="L421" s="9">
        <v>10</v>
      </c>
      <c r="M421" s="9"/>
      <c r="N421" s="9">
        <f>O421+P421+Q421</f>
        <v>10</v>
      </c>
      <c r="O421" s="9"/>
      <c r="P421" s="9">
        <v>10</v>
      </c>
      <c r="Q421" s="9"/>
    </row>
    <row r="422" spans="1:17" ht="48" customHeight="1">
      <c r="A422" s="73" t="s">
        <v>476</v>
      </c>
      <c r="B422" s="13" t="s">
        <v>127</v>
      </c>
      <c r="C422" s="13" t="s">
        <v>127</v>
      </c>
      <c r="D422" s="13" t="s">
        <v>246</v>
      </c>
      <c r="E422" s="13"/>
      <c r="F422" s="9">
        <f>F423+F427+F430+F434</f>
        <v>401.99999999999994</v>
      </c>
      <c r="G422" s="9">
        <f aca="true" t="shared" si="192" ref="G422:Q422">G423+G427+G430+G434</f>
        <v>0</v>
      </c>
      <c r="H422" s="9">
        <f t="shared" si="192"/>
        <v>401.99999999999994</v>
      </c>
      <c r="I422" s="9">
        <f t="shared" si="192"/>
        <v>0</v>
      </c>
      <c r="J422" s="9">
        <f t="shared" si="192"/>
        <v>308.5</v>
      </c>
      <c r="K422" s="9">
        <f t="shared" si="192"/>
        <v>0</v>
      </c>
      <c r="L422" s="9">
        <f t="shared" si="192"/>
        <v>308.5</v>
      </c>
      <c r="M422" s="9">
        <f t="shared" si="192"/>
        <v>0</v>
      </c>
      <c r="N422" s="9">
        <f t="shared" si="192"/>
        <v>308.5</v>
      </c>
      <c r="O422" s="9">
        <f t="shared" si="192"/>
        <v>0</v>
      </c>
      <c r="P422" s="9">
        <f t="shared" si="192"/>
        <v>308.5</v>
      </c>
      <c r="Q422" s="9">
        <f t="shared" si="192"/>
        <v>0</v>
      </c>
    </row>
    <row r="423" spans="1:17" ht="42" customHeight="1">
      <c r="A423" s="73" t="s">
        <v>247</v>
      </c>
      <c r="B423" s="13" t="s">
        <v>127</v>
      </c>
      <c r="C423" s="13" t="s">
        <v>127</v>
      </c>
      <c r="D423" s="13" t="s">
        <v>478</v>
      </c>
      <c r="E423" s="13"/>
      <c r="F423" s="9">
        <f aca="true" t="shared" si="193" ref="F423:Q423">F424</f>
        <v>200</v>
      </c>
      <c r="G423" s="9">
        <f t="shared" si="193"/>
        <v>0</v>
      </c>
      <c r="H423" s="9">
        <f t="shared" si="193"/>
        <v>200</v>
      </c>
      <c r="I423" s="9">
        <f t="shared" si="193"/>
        <v>0</v>
      </c>
      <c r="J423" s="9">
        <f t="shared" si="193"/>
        <v>179.20000000000002</v>
      </c>
      <c r="K423" s="9">
        <f t="shared" si="193"/>
        <v>0</v>
      </c>
      <c r="L423" s="9">
        <f t="shared" si="193"/>
        <v>179.20000000000002</v>
      </c>
      <c r="M423" s="9">
        <f t="shared" si="193"/>
        <v>0</v>
      </c>
      <c r="N423" s="9">
        <f t="shared" si="193"/>
        <v>179.20000000000002</v>
      </c>
      <c r="O423" s="9">
        <f t="shared" si="193"/>
        <v>0</v>
      </c>
      <c r="P423" s="9">
        <f t="shared" si="193"/>
        <v>179.20000000000002</v>
      </c>
      <c r="Q423" s="9">
        <f t="shared" si="193"/>
        <v>0</v>
      </c>
    </row>
    <row r="424" spans="1:17" ht="22.5" customHeight="1">
      <c r="A424" s="73" t="s">
        <v>176</v>
      </c>
      <c r="B424" s="13" t="s">
        <v>127</v>
      </c>
      <c r="C424" s="13" t="s">
        <v>127</v>
      </c>
      <c r="D424" s="13" t="s">
        <v>479</v>
      </c>
      <c r="E424" s="13"/>
      <c r="F424" s="9">
        <f>F426+F425</f>
        <v>200</v>
      </c>
      <c r="G424" s="9">
        <f aca="true" t="shared" si="194" ref="G424:Q424">G426+G425</f>
        <v>0</v>
      </c>
      <c r="H424" s="9">
        <f t="shared" si="194"/>
        <v>200</v>
      </c>
      <c r="I424" s="9">
        <f t="shared" si="194"/>
        <v>0</v>
      </c>
      <c r="J424" s="9">
        <f t="shared" si="194"/>
        <v>179.20000000000002</v>
      </c>
      <c r="K424" s="9">
        <f t="shared" si="194"/>
        <v>0</v>
      </c>
      <c r="L424" s="9">
        <f t="shared" si="194"/>
        <v>179.20000000000002</v>
      </c>
      <c r="M424" s="9">
        <f t="shared" si="194"/>
        <v>0</v>
      </c>
      <c r="N424" s="9">
        <f t="shared" si="194"/>
        <v>179.20000000000002</v>
      </c>
      <c r="O424" s="9">
        <f t="shared" si="194"/>
        <v>0</v>
      </c>
      <c r="P424" s="9">
        <f t="shared" si="194"/>
        <v>179.20000000000002</v>
      </c>
      <c r="Q424" s="9">
        <f t="shared" si="194"/>
        <v>0</v>
      </c>
    </row>
    <row r="425" spans="1:17" ht="48" customHeight="1">
      <c r="A425" s="73" t="s">
        <v>92</v>
      </c>
      <c r="B425" s="13" t="s">
        <v>127</v>
      </c>
      <c r="C425" s="13" t="s">
        <v>127</v>
      </c>
      <c r="D425" s="13" t="s">
        <v>479</v>
      </c>
      <c r="E425" s="13" t="s">
        <v>175</v>
      </c>
      <c r="F425" s="9">
        <f>G425+H425+I425</f>
        <v>43.2</v>
      </c>
      <c r="G425" s="9"/>
      <c r="H425" s="9">
        <v>43.2</v>
      </c>
      <c r="I425" s="9"/>
      <c r="J425" s="9">
        <f>K425+L425+M425</f>
        <v>6.5</v>
      </c>
      <c r="K425" s="9"/>
      <c r="L425" s="9">
        <v>6.5</v>
      </c>
      <c r="M425" s="9"/>
      <c r="N425" s="9">
        <f>O425+P425+Q425</f>
        <v>6.5</v>
      </c>
      <c r="O425" s="9"/>
      <c r="P425" s="9">
        <v>6.5</v>
      </c>
      <c r="Q425" s="9"/>
    </row>
    <row r="426" spans="1:17" ht="28.5" customHeight="1">
      <c r="A426" s="73" t="s">
        <v>187</v>
      </c>
      <c r="B426" s="13" t="s">
        <v>127</v>
      </c>
      <c r="C426" s="13" t="s">
        <v>127</v>
      </c>
      <c r="D426" s="13" t="s">
        <v>479</v>
      </c>
      <c r="E426" s="13" t="s">
        <v>186</v>
      </c>
      <c r="F426" s="9">
        <f>G426+H426+I426</f>
        <v>156.8</v>
      </c>
      <c r="G426" s="9"/>
      <c r="H426" s="9">
        <v>156.8</v>
      </c>
      <c r="I426" s="9"/>
      <c r="J426" s="9">
        <f>K426+L426+M426</f>
        <v>172.70000000000002</v>
      </c>
      <c r="K426" s="9"/>
      <c r="L426" s="9">
        <f>31.9+140.8</f>
        <v>172.70000000000002</v>
      </c>
      <c r="M426" s="9"/>
      <c r="N426" s="9">
        <f>O426+P426+Q426</f>
        <v>172.70000000000002</v>
      </c>
      <c r="O426" s="9"/>
      <c r="P426" s="9">
        <f>31.9+140.8</f>
        <v>172.70000000000002</v>
      </c>
      <c r="Q426" s="9"/>
    </row>
    <row r="427" spans="1:17" ht="44.25" customHeight="1">
      <c r="A427" s="73" t="s">
        <v>477</v>
      </c>
      <c r="B427" s="13" t="s">
        <v>127</v>
      </c>
      <c r="C427" s="13" t="s">
        <v>127</v>
      </c>
      <c r="D427" s="13" t="s">
        <v>248</v>
      </c>
      <c r="E427" s="13"/>
      <c r="F427" s="9">
        <f aca="true" t="shared" si="195" ref="F427:Q428">F428</f>
        <v>14.6</v>
      </c>
      <c r="G427" s="9">
        <f t="shared" si="195"/>
        <v>0</v>
      </c>
      <c r="H427" s="9">
        <f t="shared" si="195"/>
        <v>14.6</v>
      </c>
      <c r="I427" s="9">
        <f t="shared" si="195"/>
        <v>0</v>
      </c>
      <c r="J427" s="9">
        <f t="shared" si="195"/>
        <v>14.6</v>
      </c>
      <c r="K427" s="9">
        <f t="shared" si="195"/>
        <v>0</v>
      </c>
      <c r="L427" s="9">
        <f t="shared" si="195"/>
        <v>14.6</v>
      </c>
      <c r="M427" s="9">
        <f t="shared" si="195"/>
        <v>0</v>
      </c>
      <c r="N427" s="9">
        <f t="shared" si="195"/>
        <v>14.6</v>
      </c>
      <c r="O427" s="9">
        <f t="shared" si="195"/>
        <v>0</v>
      </c>
      <c r="P427" s="9">
        <f t="shared" si="195"/>
        <v>14.6</v>
      </c>
      <c r="Q427" s="9">
        <f t="shared" si="195"/>
        <v>0</v>
      </c>
    </row>
    <row r="428" spans="1:17" ht="27.75" customHeight="1">
      <c r="A428" s="73" t="s">
        <v>176</v>
      </c>
      <c r="B428" s="13" t="s">
        <v>127</v>
      </c>
      <c r="C428" s="13" t="s">
        <v>127</v>
      </c>
      <c r="D428" s="13" t="s">
        <v>249</v>
      </c>
      <c r="E428" s="13"/>
      <c r="F428" s="9">
        <f t="shared" si="195"/>
        <v>14.6</v>
      </c>
      <c r="G428" s="9">
        <f t="shared" si="195"/>
        <v>0</v>
      </c>
      <c r="H428" s="9">
        <f t="shared" si="195"/>
        <v>14.6</v>
      </c>
      <c r="I428" s="9">
        <f t="shared" si="195"/>
        <v>0</v>
      </c>
      <c r="J428" s="9">
        <f t="shared" si="195"/>
        <v>14.6</v>
      </c>
      <c r="K428" s="9">
        <f t="shared" si="195"/>
        <v>0</v>
      </c>
      <c r="L428" s="9">
        <f t="shared" si="195"/>
        <v>14.6</v>
      </c>
      <c r="M428" s="9">
        <f t="shared" si="195"/>
        <v>0</v>
      </c>
      <c r="N428" s="9">
        <f t="shared" si="195"/>
        <v>14.6</v>
      </c>
      <c r="O428" s="9">
        <f t="shared" si="195"/>
        <v>0</v>
      </c>
      <c r="P428" s="9">
        <f t="shared" si="195"/>
        <v>14.6</v>
      </c>
      <c r="Q428" s="9">
        <f t="shared" si="195"/>
        <v>0</v>
      </c>
    </row>
    <row r="429" spans="1:17" ht="18.75">
      <c r="A429" s="73" t="s">
        <v>187</v>
      </c>
      <c r="B429" s="13" t="s">
        <v>127</v>
      </c>
      <c r="C429" s="13" t="s">
        <v>127</v>
      </c>
      <c r="D429" s="13" t="s">
        <v>249</v>
      </c>
      <c r="E429" s="13" t="s">
        <v>186</v>
      </c>
      <c r="F429" s="9">
        <f>G429+H429+I429</f>
        <v>14.6</v>
      </c>
      <c r="G429" s="9"/>
      <c r="H429" s="9">
        <f>11+3.6</f>
        <v>14.6</v>
      </c>
      <c r="I429" s="9"/>
      <c r="J429" s="9">
        <f>K429+M429+L429</f>
        <v>14.6</v>
      </c>
      <c r="K429" s="9"/>
      <c r="L429" s="9">
        <v>14.6</v>
      </c>
      <c r="M429" s="9"/>
      <c r="N429" s="9">
        <f>O429+Q429+P429</f>
        <v>14.6</v>
      </c>
      <c r="O429" s="9"/>
      <c r="P429" s="9">
        <v>14.6</v>
      </c>
      <c r="Q429" s="9"/>
    </row>
    <row r="430" spans="1:17" ht="43.5" customHeight="1">
      <c r="A430" s="73" t="s">
        <v>31</v>
      </c>
      <c r="B430" s="13" t="s">
        <v>127</v>
      </c>
      <c r="C430" s="13" t="s">
        <v>127</v>
      </c>
      <c r="D430" s="13" t="s">
        <v>250</v>
      </c>
      <c r="E430" s="13"/>
      <c r="F430" s="9">
        <f aca="true" t="shared" si="196" ref="F430:Q430">F431</f>
        <v>133.2</v>
      </c>
      <c r="G430" s="9">
        <f t="shared" si="196"/>
        <v>0</v>
      </c>
      <c r="H430" s="9">
        <f t="shared" si="196"/>
        <v>133.2</v>
      </c>
      <c r="I430" s="9">
        <f t="shared" si="196"/>
        <v>0</v>
      </c>
      <c r="J430" s="9">
        <f t="shared" si="196"/>
        <v>60.5</v>
      </c>
      <c r="K430" s="9">
        <f t="shared" si="196"/>
        <v>0</v>
      </c>
      <c r="L430" s="9">
        <f t="shared" si="196"/>
        <v>60.5</v>
      </c>
      <c r="M430" s="9">
        <f t="shared" si="196"/>
        <v>0</v>
      </c>
      <c r="N430" s="9">
        <f t="shared" si="196"/>
        <v>60.5</v>
      </c>
      <c r="O430" s="9">
        <f t="shared" si="196"/>
        <v>0</v>
      </c>
      <c r="P430" s="9">
        <f t="shared" si="196"/>
        <v>60.5</v>
      </c>
      <c r="Q430" s="9">
        <f t="shared" si="196"/>
        <v>0</v>
      </c>
    </row>
    <row r="431" spans="1:17" ht="29.25" customHeight="1">
      <c r="A431" s="73" t="s">
        <v>176</v>
      </c>
      <c r="B431" s="13" t="s">
        <v>127</v>
      </c>
      <c r="C431" s="13" t="s">
        <v>127</v>
      </c>
      <c r="D431" s="13" t="s">
        <v>251</v>
      </c>
      <c r="E431" s="13"/>
      <c r="F431" s="9">
        <f>F433+F432</f>
        <v>133.2</v>
      </c>
      <c r="G431" s="9">
        <f aca="true" t="shared" si="197" ref="G431:Q431">G433+G432</f>
        <v>0</v>
      </c>
      <c r="H431" s="9">
        <f t="shared" si="197"/>
        <v>133.2</v>
      </c>
      <c r="I431" s="9">
        <f t="shared" si="197"/>
        <v>0</v>
      </c>
      <c r="J431" s="9">
        <f t="shared" si="197"/>
        <v>60.5</v>
      </c>
      <c r="K431" s="9">
        <f t="shared" si="197"/>
        <v>0</v>
      </c>
      <c r="L431" s="9">
        <f t="shared" si="197"/>
        <v>60.5</v>
      </c>
      <c r="M431" s="9">
        <f t="shared" si="197"/>
        <v>0</v>
      </c>
      <c r="N431" s="9">
        <f t="shared" si="197"/>
        <v>60.5</v>
      </c>
      <c r="O431" s="9">
        <f t="shared" si="197"/>
        <v>0</v>
      </c>
      <c r="P431" s="9">
        <f t="shared" si="197"/>
        <v>60.5</v>
      </c>
      <c r="Q431" s="9">
        <f t="shared" si="197"/>
        <v>0</v>
      </c>
    </row>
    <row r="432" spans="1:17" ht="42" customHeight="1">
      <c r="A432" s="73" t="s">
        <v>92</v>
      </c>
      <c r="B432" s="13" t="s">
        <v>127</v>
      </c>
      <c r="C432" s="13" t="s">
        <v>127</v>
      </c>
      <c r="D432" s="13" t="s">
        <v>251</v>
      </c>
      <c r="E432" s="13" t="s">
        <v>175</v>
      </c>
      <c r="F432" s="9">
        <f>G432+H432+I432</f>
        <v>75.3</v>
      </c>
      <c r="G432" s="9"/>
      <c r="H432" s="9">
        <v>75.3</v>
      </c>
      <c r="I432" s="9"/>
      <c r="J432" s="9">
        <f>K432+L432+M432</f>
        <v>18.5</v>
      </c>
      <c r="K432" s="9"/>
      <c r="L432" s="9">
        <v>18.5</v>
      </c>
      <c r="M432" s="9"/>
      <c r="N432" s="9">
        <f>O432+P432+Q432</f>
        <v>18.5</v>
      </c>
      <c r="O432" s="9"/>
      <c r="P432" s="9">
        <v>18.5</v>
      </c>
      <c r="Q432" s="9"/>
    </row>
    <row r="433" spans="1:17" ht="18.75">
      <c r="A433" s="73" t="s">
        <v>187</v>
      </c>
      <c r="B433" s="13" t="s">
        <v>127</v>
      </c>
      <c r="C433" s="13" t="s">
        <v>127</v>
      </c>
      <c r="D433" s="13" t="s">
        <v>251</v>
      </c>
      <c r="E433" s="13" t="s">
        <v>186</v>
      </c>
      <c r="F433" s="9">
        <f>G433+H433+I433</f>
        <v>57.9</v>
      </c>
      <c r="G433" s="9"/>
      <c r="H433" s="9">
        <v>57.9</v>
      </c>
      <c r="I433" s="9"/>
      <c r="J433" s="9">
        <f>K433+L433+M433</f>
        <v>42</v>
      </c>
      <c r="K433" s="9"/>
      <c r="L433" s="9">
        <v>42</v>
      </c>
      <c r="M433" s="9"/>
      <c r="N433" s="9">
        <f>O433+P433+Q433</f>
        <v>42</v>
      </c>
      <c r="O433" s="9"/>
      <c r="P433" s="9">
        <v>42</v>
      </c>
      <c r="Q433" s="9"/>
    </row>
    <row r="434" spans="1:17" ht="46.5" customHeight="1">
      <c r="A434" s="73" t="s">
        <v>254</v>
      </c>
      <c r="B434" s="13" t="s">
        <v>127</v>
      </c>
      <c r="C434" s="13" t="s">
        <v>127</v>
      </c>
      <c r="D434" s="13" t="s">
        <v>252</v>
      </c>
      <c r="E434" s="13"/>
      <c r="F434" s="9">
        <f aca="true" t="shared" si="198" ref="F434:Q435">F435</f>
        <v>54.2</v>
      </c>
      <c r="G434" s="9">
        <f t="shared" si="198"/>
        <v>0</v>
      </c>
      <c r="H434" s="9">
        <f t="shared" si="198"/>
        <v>54.2</v>
      </c>
      <c r="I434" s="9">
        <f t="shared" si="198"/>
        <v>0</v>
      </c>
      <c r="J434" s="9">
        <f t="shared" si="198"/>
        <v>54.2</v>
      </c>
      <c r="K434" s="9">
        <f t="shared" si="198"/>
        <v>0</v>
      </c>
      <c r="L434" s="9">
        <f t="shared" si="198"/>
        <v>54.2</v>
      </c>
      <c r="M434" s="9">
        <f t="shared" si="198"/>
        <v>0</v>
      </c>
      <c r="N434" s="9">
        <f t="shared" si="198"/>
        <v>54.2</v>
      </c>
      <c r="O434" s="9">
        <f t="shared" si="198"/>
        <v>0</v>
      </c>
      <c r="P434" s="9">
        <f t="shared" si="198"/>
        <v>54.2</v>
      </c>
      <c r="Q434" s="9">
        <f t="shared" si="198"/>
        <v>0</v>
      </c>
    </row>
    <row r="435" spans="1:17" ht="21.75" customHeight="1">
      <c r="A435" s="73" t="s">
        <v>176</v>
      </c>
      <c r="B435" s="13" t="s">
        <v>127</v>
      </c>
      <c r="C435" s="13" t="s">
        <v>127</v>
      </c>
      <c r="D435" s="13" t="s">
        <v>253</v>
      </c>
      <c r="E435" s="13"/>
      <c r="F435" s="9">
        <f t="shared" si="198"/>
        <v>54.2</v>
      </c>
      <c r="G435" s="9">
        <f t="shared" si="198"/>
        <v>0</v>
      </c>
      <c r="H435" s="9">
        <f t="shared" si="198"/>
        <v>54.2</v>
      </c>
      <c r="I435" s="9">
        <f t="shared" si="198"/>
        <v>0</v>
      </c>
      <c r="J435" s="9">
        <f t="shared" si="198"/>
        <v>54.2</v>
      </c>
      <c r="K435" s="9">
        <f t="shared" si="198"/>
        <v>0</v>
      </c>
      <c r="L435" s="9">
        <f t="shared" si="198"/>
        <v>54.2</v>
      </c>
      <c r="M435" s="9">
        <f t="shared" si="198"/>
        <v>0</v>
      </c>
      <c r="N435" s="9">
        <f t="shared" si="198"/>
        <v>54.2</v>
      </c>
      <c r="O435" s="9">
        <f t="shared" si="198"/>
        <v>0</v>
      </c>
      <c r="P435" s="9">
        <f t="shared" si="198"/>
        <v>54.2</v>
      </c>
      <c r="Q435" s="9">
        <f t="shared" si="198"/>
        <v>0</v>
      </c>
    </row>
    <row r="436" spans="1:17" ht="18.75">
      <c r="A436" s="73" t="s">
        <v>187</v>
      </c>
      <c r="B436" s="13" t="s">
        <v>127</v>
      </c>
      <c r="C436" s="13" t="s">
        <v>127</v>
      </c>
      <c r="D436" s="13" t="s">
        <v>253</v>
      </c>
      <c r="E436" s="13" t="s">
        <v>186</v>
      </c>
      <c r="F436" s="9">
        <f>G436+H436+I436</f>
        <v>54.2</v>
      </c>
      <c r="G436" s="9"/>
      <c r="H436" s="9">
        <f>12+42.2</f>
        <v>54.2</v>
      </c>
      <c r="I436" s="9"/>
      <c r="J436" s="9">
        <f>K436+L436+M436</f>
        <v>54.2</v>
      </c>
      <c r="K436" s="9"/>
      <c r="L436" s="9">
        <v>54.2</v>
      </c>
      <c r="M436" s="9"/>
      <c r="N436" s="9">
        <f>O436+P436+Q436</f>
        <v>54.2</v>
      </c>
      <c r="O436" s="9"/>
      <c r="P436" s="9">
        <v>54.2</v>
      </c>
      <c r="Q436" s="9"/>
    </row>
    <row r="437" spans="1:17" ht="18.75">
      <c r="A437" s="70" t="s">
        <v>151</v>
      </c>
      <c r="B437" s="10" t="s">
        <v>127</v>
      </c>
      <c r="C437" s="10" t="s">
        <v>123</v>
      </c>
      <c r="D437" s="10"/>
      <c r="E437" s="10"/>
      <c r="F437" s="11">
        <f>F438+F470</f>
        <v>57823.50000000001</v>
      </c>
      <c r="G437" s="11">
        <f aca="true" t="shared" si="199" ref="G437:Q437">G438+G470</f>
        <v>1592.8999999999999</v>
      </c>
      <c r="H437" s="11">
        <f t="shared" si="199"/>
        <v>56230.600000000006</v>
      </c>
      <c r="I437" s="11">
        <f t="shared" si="199"/>
        <v>0</v>
      </c>
      <c r="J437" s="11">
        <f t="shared" si="199"/>
        <v>55001.7</v>
      </c>
      <c r="K437" s="11">
        <f t="shared" si="199"/>
        <v>91.2</v>
      </c>
      <c r="L437" s="11">
        <f t="shared" si="199"/>
        <v>54910.5</v>
      </c>
      <c r="M437" s="11">
        <f t="shared" si="199"/>
        <v>0</v>
      </c>
      <c r="N437" s="11">
        <f t="shared" si="199"/>
        <v>54871.4</v>
      </c>
      <c r="O437" s="9">
        <f t="shared" si="199"/>
        <v>91.2</v>
      </c>
      <c r="P437" s="9">
        <f t="shared" si="199"/>
        <v>54780.200000000004</v>
      </c>
      <c r="Q437" s="9">
        <f t="shared" si="199"/>
        <v>0</v>
      </c>
    </row>
    <row r="438" spans="1:17" ht="43.5" customHeight="1">
      <c r="A438" s="73" t="s">
        <v>480</v>
      </c>
      <c r="B438" s="13" t="s">
        <v>127</v>
      </c>
      <c r="C438" s="13" t="s">
        <v>123</v>
      </c>
      <c r="D438" s="74" t="s">
        <v>275</v>
      </c>
      <c r="E438" s="13"/>
      <c r="F438" s="9">
        <f>F439+F455</f>
        <v>57801.00000000001</v>
      </c>
      <c r="G438" s="9">
        <f aca="true" t="shared" si="200" ref="G438:Q438">G439+G455</f>
        <v>1592.8999999999999</v>
      </c>
      <c r="H438" s="9">
        <f t="shared" si="200"/>
        <v>56208.100000000006</v>
      </c>
      <c r="I438" s="9">
        <f t="shared" si="200"/>
        <v>0</v>
      </c>
      <c r="J438" s="9">
        <f t="shared" si="200"/>
        <v>54979.2</v>
      </c>
      <c r="K438" s="9">
        <f t="shared" si="200"/>
        <v>91.2</v>
      </c>
      <c r="L438" s="9">
        <f t="shared" si="200"/>
        <v>54888</v>
      </c>
      <c r="M438" s="9">
        <f t="shared" si="200"/>
        <v>0</v>
      </c>
      <c r="N438" s="9">
        <f t="shared" si="200"/>
        <v>54848.9</v>
      </c>
      <c r="O438" s="9">
        <f t="shared" si="200"/>
        <v>91.2</v>
      </c>
      <c r="P438" s="9">
        <f t="shared" si="200"/>
        <v>54757.700000000004</v>
      </c>
      <c r="Q438" s="9">
        <f t="shared" si="200"/>
        <v>0</v>
      </c>
    </row>
    <row r="439" spans="1:17" ht="43.5" customHeight="1">
      <c r="A439" s="99" t="s">
        <v>18</v>
      </c>
      <c r="B439" s="13" t="s">
        <v>127</v>
      </c>
      <c r="C439" s="13" t="s">
        <v>123</v>
      </c>
      <c r="D439" s="74" t="s">
        <v>276</v>
      </c>
      <c r="E439" s="13"/>
      <c r="F439" s="9">
        <f>F440+F443+F448+F452</f>
        <v>5888.599999999999</v>
      </c>
      <c r="G439" s="9">
        <f aca="true" t="shared" si="201" ref="G439:Q439">G440+G443+G448+G452</f>
        <v>1592.8999999999999</v>
      </c>
      <c r="H439" s="9">
        <f t="shared" si="201"/>
        <v>4295.7</v>
      </c>
      <c r="I439" s="9">
        <f t="shared" si="201"/>
        <v>0</v>
      </c>
      <c r="J439" s="9">
        <f t="shared" si="201"/>
        <v>1109.2</v>
      </c>
      <c r="K439" s="9">
        <f t="shared" si="201"/>
        <v>91.2</v>
      </c>
      <c r="L439" s="9">
        <f t="shared" si="201"/>
        <v>1018</v>
      </c>
      <c r="M439" s="9">
        <f t="shared" si="201"/>
        <v>0</v>
      </c>
      <c r="N439" s="9">
        <f t="shared" si="201"/>
        <v>127.2</v>
      </c>
      <c r="O439" s="9">
        <f t="shared" si="201"/>
        <v>91.2</v>
      </c>
      <c r="P439" s="9">
        <f t="shared" si="201"/>
        <v>36</v>
      </c>
      <c r="Q439" s="9">
        <f t="shared" si="201"/>
        <v>0</v>
      </c>
    </row>
    <row r="440" spans="1:17" ht="69" customHeight="1">
      <c r="A440" s="99" t="s">
        <v>283</v>
      </c>
      <c r="B440" s="13" t="s">
        <v>127</v>
      </c>
      <c r="C440" s="13" t="s">
        <v>123</v>
      </c>
      <c r="D440" s="74" t="s">
        <v>48</v>
      </c>
      <c r="E440" s="13"/>
      <c r="F440" s="9">
        <f aca="true" t="shared" si="202" ref="F440:Q441">F441</f>
        <v>7.8</v>
      </c>
      <c r="G440" s="9">
        <f t="shared" si="202"/>
        <v>7.8</v>
      </c>
      <c r="H440" s="9">
        <f t="shared" si="202"/>
        <v>0</v>
      </c>
      <c r="I440" s="9">
        <f t="shared" si="202"/>
        <v>0</v>
      </c>
      <c r="J440" s="9">
        <f t="shared" si="202"/>
        <v>31.2</v>
      </c>
      <c r="K440" s="9">
        <f t="shared" si="202"/>
        <v>31.2</v>
      </c>
      <c r="L440" s="9">
        <f t="shared" si="202"/>
        <v>0</v>
      </c>
      <c r="M440" s="9">
        <f t="shared" si="202"/>
        <v>0</v>
      </c>
      <c r="N440" s="9">
        <f t="shared" si="202"/>
        <v>31.2</v>
      </c>
      <c r="O440" s="9">
        <f t="shared" si="202"/>
        <v>31.2</v>
      </c>
      <c r="P440" s="9">
        <f t="shared" si="202"/>
        <v>0</v>
      </c>
      <c r="Q440" s="9">
        <f t="shared" si="202"/>
        <v>0</v>
      </c>
    </row>
    <row r="441" spans="1:17" ht="81" customHeight="1">
      <c r="A441" s="73" t="s">
        <v>97</v>
      </c>
      <c r="B441" s="13" t="s">
        <v>127</v>
      </c>
      <c r="C441" s="13" t="s">
        <v>123</v>
      </c>
      <c r="D441" s="74" t="s">
        <v>49</v>
      </c>
      <c r="E441" s="13"/>
      <c r="F441" s="9">
        <f t="shared" si="202"/>
        <v>7.8</v>
      </c>
      <c r="G441" s="9">
        <f t="shared" si="202"/>
        <v>7.8</v>
      </c>
      <c r="H441" s="9">
        <f t="shared" si="202"/>
        <v>0</v>
      </c>
      <c r="I441" s="9">
        <f t="shared" si="202"/>
        <v>0</v>
      </c>
      <c r="J441" s="9">
        <f t="shared" si="202"/>
        <v>31.2</v>
      </c>
      <c r="K441" s="9">
        <f t="shared" si="202"/>
        <v>31.2</v>
      </c>
      <c r="L441" s="9">
        <f t="shared" si="202"/>
        <v>0</v>
      </c>
      <c r="M441" s="9">
        <f t="shared" si="202"/>
        <v>0</v>
      </c>
      <c r="N441" s="9">
        <f t="shared" si="202"/>
        <v>31.2</v>
      </c>
      <c r="O441" s="9">
        <f t="shared" si="202"/>
        <v>31.2</v>
      </c>
      <c r="P441" s="9">
        <f t="shared" si="202"/>
        <v>0</v>
      </c>
      <c r="Q441" s="9">
        <f t="shared" si="202"/>
        <v>0</v>
      </c>
    </row>
    <row r="442" spans="1:17" ht="39.75" customHeight="1">
      <c r="A442" s="73" t="s">
        <v>217</v>
      </c>
      <c r="B442" s="13" t="s">
        <v>127</v>
      </c>
      <c r="C442" s="13" t="s">
        <v>123</v>
      </c>
      <c r="D442" s="74" t="s">
        <v>49</v>
      </c>
      <c r="E442" s="13" t="s">
        <v>216</v>
      </c>
      <c r="F442" s="9">
        <f>G442+H442+I442</f>
        <v>7.8</v>
      </c>
      <c r="G442" s="9">
        <v>7.8</v>
      </c>
      <c r="H442" s="9"/>
      <c r="I442" s="9"/>
      <c r="J442" s="9">
        <f>K442+L442+M442</f>
        <v>31.2</v>
      </c>
      <c r="K442" s="9">
        <v>31.2</v>
      </c>
      <c r="L442" s="9"/>
      <c r="M442" s="9"/>
      <c r="N442" s="9">
        <f>O442+P442+Q442</f>
        <v>31.2</v>
      </c>
      <c r="O442" s="86">
        <v>31.2</v>
      </c>
      <c r="P442" s="16"/>
      <c r="Q442" s="16"/>
    </row>
    <row r="443" spans="1:17" ht="57" customHeight="1">
      <c r="A443" s="73" t="s">
        <v>346</v>
      </c>
      <c r="B443" s="13" t="s">
        <v>127</v>
      </c>
      <c r="C443" s="13" t="s">
        <v>123</v>
      </c>
      <c r="D443" s="74" t="s">
        <v>280</v>
      </c>
      <c r="E443" s="13"/>
      <c r="F443" s="9">
        <f>F446+F444</f>
        <v>86</v>
      </c>
      <c r="G443" s="9">
        <f aca="true" t="shared" si="203" ref="G443:Q443">G446+G444</f>
        <v>50</v>
      </c>
      <c r="H443" s="9">
        <f t="shared" si="203"/>
        <v>36</v>
      </c>
      <c r="I443" s="9">
        <f t="shared" si="203"/>
        <v>0</v>
      </c>
      <c r="J443" s="9">
        <f t="shared" si="203"/>
        <v>96</v>
      </c>
      <c r="K443" s="9">
        <f t="shared" si="203"/>
        <v>60</v>
      </c>
      <c r="L443" s="9">
        <f t="shared" si="203"/>
        <v>36</v>
      </c>
      <c r="M443" s="9">
        <f t="shared" si="203"/>
        <v>0</v>
      </c>
      <c r="N443" s="9">
        <f t="shared" si="203"/>
        <v>96</v>
      </c>
      <c r="O443" s="9">
        <f t="shared" si="203"/>
        <v>60</v>
      </c>
      <c r="P443" s="9">
        <f t="shared" si="203"/>
        <v>36</v>
      </c>
      <c r="Q443" s="9">
        <f t="shared" si="203"/>
        <v>0</v>
      </c>
    </row>
    <row r="444" spans="1:17" ht="44.25" customHeight="1">
      <c r="A444" s="73" t="s">
        <v>431</v>
      </c>
      <c r="B444" s="13" t="s">
        <v>127</v>
      </c>
      <c r="C444" s="13" t="s">
        <v>123</v>
      </c>
      <c r="D444" s="74" t="s">
        <v>430</v>
      </c>
      <c r="E444" s="13"/>
      <c r="F444" s="9">
        <f aca="true" t="shared" si="204" ref="F444:Q444">F445</f>
        <v>36</v>
      </c>
      <c r="G444" s="9">
        <f t="shared" si="204"/>
        <v>0</v>
      </c>
      <c r="H444" s="9">
        <f t="shared" si="204"/>
        <v>36</v>
      </c>
      <c r="I444" s="9">
        <f t="shared" si="204"/>
        <v>0</v>
      </c>
      <c r="J444" s="9">
        <f t="shared" si="204"/>
        <v>36</v>
      </c>
      <c r="K444" s="9">
        <f t="shared" si="204"/>
        <v>0</v>
      </c>
      <c r="L444" s="9">
        <f t="shared" si="204"/>
        <v>36</v>
      </c>
      <c r="M444" s="9">
        <f t="shared" si="204"/>
        <v>0</v>
      </c>
      <c r="N444" s="9">
        <f t="shared" si="204"/>
        <v>36</v>
      </c>
      <c r="O444" s="9">
        <f t="shared" si="204"/>
        <v>0</v>
      </c>
      <c r="P444" s="9">
        <f t="shared" si="204"/>
        <v>36</v>
      </c>
      <c r="Q444" s="9">
        <f t="shared" si="204"/>
        <v>0</v>
      </c>
    </row>
    <row r="445" spans="1:17" ht="42.75" customHeight="1">
      <c r="A445" s="73" t="s">
        <v>217</v>
      </c>
      <c r="B445" s="13" t="s">
        <v>127</v>
      </c>
      <c r="C445" s="13" t="s">
        <v>123</v>
      </c>
      <c r="D445" s="74" t="s">
        <v>429</v>
      </c>
      <c r="E445" s="13" t="s">
        <v>216</v>
      </c>
      <c r="F445" s="9">
        <f>G445+H444+I445</f>
        <v>36</v>
      </c>
      <c r="G445" s="9"/>
      <c r="H445" s="9">
        <v>36</v>
      </c>
      <c r="I445" s="9"/>
      <c r="J445" s="9">
        <f>K445+L445+M445</f>
        <v>36</v>
      </c>
      <c r="K445" s="9"/>
      <c r="L445" s="9">
        <v>36</v>
      </c>
      <c r="M445" s="9"/>
      <c r="N445" s="9">
        <f>O445+P445+Q445</f>
        <v>36</v>
      </c>
      <c r="O445" s="9"/>
      <c r="P445" s="9">
        <v>36</v>
      </c>
      <c r="Q445" s="9"/>
    </row>
    <row r="446" spans="1:17" ht="77.25" customHeight="1">
      <c r="A446" s="73" t="s">
        <v>97</v>
      </c>
      <c r="B446" s="13" t="s">
        <v>127</v>
      </c>
      <c r="C446" s="13" t="s">
        <v>123</v>
      </c>
      <c r="D446" s="74" t="s">
        <v>51</v>
      </c>
      <c r="E446" s="13"/>
      <c r="F446" s="9">
        <f aca="true" t="shared" si="205" ref="F446:Q446">F447</f>
        <v>50</v>
      </c>
      <c r="G446" s="9">
        <f t="shared" si="205"/>
        <v>50</v>
      </c>
      <c r="H446" s="9">
        <f t="shared" si="205"/>
        <v>0</v>
      </c>
      <c r="I446" s="9">
        <f t="shared" si="205"/>
        <v>0</v>
      </c>
      <c r="J446" s="9">
        <f t="shared" si="205"/>
        <v>60</v>
      </c>
      <c r="K446" s="9">
        <f t="shared" si="205"/>
        <v>60</v>
      </c>
      <c r="L446" s="9">
        <f t="shared" si="205"/>
        <v>0</v>
      </c>
      <c r="M446" s="9">
        <f t="shared" si="205"/>
        <v>0</v>
      </c>
      <c r="N446" s="9">
        <f t="shared" si="205"/>
        <v>60</v>
      </c>
      <c r="O446" s="9">
        <f t="shared" si="205"/>
        <v>60</v>
      </c>
      <c r="P446" s="9">
        <f t="shared" si="205"/>
        <v>0</v>
      </c>
      <c r="Q446" s="9">
        <f t="shared" si="205"/>
        <v>0</v>
      </c>
    </row>
    <row r="447" spans="1:17" ht="45" customHeight="1">
      <c r="A447" s="73" t="s">
        <v>217</v>
      </c>
      <c r="B447" s="13" t="s">
        <v>127</v>
      </c>
      <c r="C447" s="13" t="s">
        <v>123</v>
      </c>
      <c r="D447" s="74" t="s">
        <v>51</v>
      </c>
      <c r="E447" s="13" t="s">
        <v>216</v>
      </c>
      <c r="F447" s="9">
        <f>G447+H447+I447</f>
        <v>50</v>
      </c>
      <c r="G447" s="9">
        <v>50</v>
      </c>
      <c r="H447" s="9"/>
      <c r="I447" s="9"/>
      <c r="J447" s="9">
        <f>K447+L447+M447</f>
        <v>60</v>
      </c>
      <c r="K447" s="9">
        <v>60</v>
      </c>
      <c r="L447" s="9"/>
      <c r="M447" s="9"/>
      <c r="N447" s="9">
        <f>O447+P447+Q447</f>
        <v>60</v>
      </c>
      <c r="O447" s="9">
        <v>60</v>
      </c>
      <c r="P447" s="9"/>
      <c r="Q447" s="9"/>
    </row>
    <row r="448" spans="1:17" ht="63.75" customHeight="1">
      <c r="A448" s="73" t="s">
        <v>684</v>
      </c>
      <c r="B448" s="13" t="s">
        <v>127</v>
      </c>
      <c r="C448" s="13" t="s">
        <v>123</v>
      </c>
      <c r="D448" s="74" t="s">
        <v>415</v>
      </c>
      <c r="E448" s="13"/>
      <c r="F448" s="9">
        <f aca="true" t="shared" si="206" ref="F448:Q448">F449</f>
        <v>4259.4</v>
      </c>
      <c r="G448" s="9">
        <f t="shared" si="206"/>
        <v>0</v>
      </c>
      <c r="H448" s="9">
        <f t="shared" si="206"/>
        <v>4259.4</v>
      </c>
      <c r="I448" s="9">
        <f t="shared" si="206"/>
        <v>0</v>
      </c>
      <c r="J448" s="9">
        <f t="shared" si="206"/>
        <v>982</v>
      </c>
      <c r="K448" s="9">
        <f t="shared" si="206"/>
        <v>0</v>
      </c>
      <c r="L448" s="9">
        <f t="shared" si="206"/>
        <v>982</v>
      </c>
      <c r="M448" s="9">
        <f t="shared" si="206"/>
        <v>0</v>
      </c>
      <c r="N448" s="9">
        <f t="shared" si="206"/>
        <v>0</v>
      </c>
      <c r="O448" s="9">
        <f t="shared" si="206"/>
        <v>0</v>
      </c>
      <c r="P448" s="9">
        <f t="shared" si="206"/>
        <v>0</v>
      </c>
      <c r="Q448" s="9">
        <f t="shared" si="206"/>
        <v>0</v>
      </c>
    </row>
    <row r="449" spans="1:17" ht="82.5" customHeight="1">
      <c r="A449" s="102" t="s">
        <v>683</v>
      </c>
      <c r="B449" s="13" t="s">
        <v>127</v>
      </c>
      <c r="C449" s="13" t="s">
        <v>123</v>
      </c>
      <c r="D449" s="105" t="s">
        <v>530</v>
      </c>
      <c r="E449" s="13"/>
      <c r="F449" s="9">
        <f aca="true" t="shared" si="207" ref="F449:Q449">F450+F451</f>
        <v>4259.4</v>
      </c>
      <c r="G449" s="9">
        <f t="shared" si="207"/>
        <v>0</v>
      </c>
      <c r="H449" s="9">
        <f t="shared" si="207"/>
        <v>4259.4</v>
      </c>
      <c r="I449" s="9">
        <f t="shared" si="207"/>
        <v>0</v>
      </c>
      <c r="J449" s="9">
        <f t="shared" si="207"/>
        <v>982</v>
      </c>
      <c r="K449" s="9">
        <f t="shared" si="207"/>
        <v>0</v>
      </c>
      <c r="L449" s="9">
        <f t="shared" si="207"/>
        <v>982</v>
      </c>
      <c r="M449" s="9">
        <f t="shared" si="207"/>
        <v>0</v>
      </c>
      <c r="N449" s="9">
        <f t="shared" si="207"/>
        <v>0</v>
      </c>
      <c r="O449" s="9">
        <f t="shared" si="207"/>
        <v>0</v>
      </c>
      <c r="P449" s="9">
        <f t="shared" si="207"/>
        <v>0</v>
      </c>
      <c r="Q449" s="9">
        <f t="shared" si="207"/>
        <v>0</v>
      </c>
    </row>
    <row r="450" spans="1:17" ht="43.5" customHeight="1">
      <c r="A450" s="73" t="s">
        <v>92</v>
      </c>
      <c r="B450" s="13" t="s">
        <v>127</v>
      </c>
      <c r="C450" s="13" t="s">
        <v>123</v>
      </c>
      <c r="D450" s="74" t="s">
        <v>530</v>
      </c>
      <c r="E450" s="13" t="s">
        <v>175</v>
      </c>
      <c r="F450" s="9">
        <f>G450+H450+I450</f>
        <v>4259.4</v>
      </c>
      <c r="G450" s="9"/>
      <c r="H450" s="9">
        <v>4259.4</v>
      </c>
      <c r="I450" s="9"/>
      <c r="J450" s="9">
        <f>K450+L450+M450</f>
        <v>982</v>
      </c>
      <c r="K450" s="9"/>
      <c r="L450" s="9">
        <v>982</v>
      </c>
      <c r="M450" s="9"/>
      <c r="N450" s="9">
        <f>O450+P450+Q450</f>
        <v>0</v>
      </c>
      <c r="O450" s="9"/>
      <c r="P450" s="9">
        <v>0</v>
      </c>
      <c r="Q450" s="9"/>
    </row>
    <row r="451" spans="1:17" ht="18.75">
      <c r="A451" s="73" t="s">
        <v>153</v>
      </c>
      <c r="B451" s="13" t="s">
        <v>127</v>
      </c>
      <c r="C451" s="13" t="s">
        <v>123</v>
      </c>
      <c r="D451" s="74" t="s">
        <v>530</v>
      </c>
      <c r="E451" s="13" t="s">
        <v>180</v>
      </c>
      <c r="F451" s="9">
        <f>G451+H451+I451</f>
        <v>0</v>
      </c>
      <c r="G451" s="9"/>
      <c r="H451" s="9"/>
      <c r="I451" s="9"/>
      <c r="J451" s="9">
        <f>K451+L451+M451</f>
        <v>0</v>
      </c>
      <c r="K451" s="9"/>
      <c r="L451" s="9"/>
      <c r="M451" s="9"/>
      <c r="N451" s="9">
        <f>O451+P451+Q451</f>
        <v>0</v>
      </c>
      <c r="O451" s="9"/>
      <c r="P451" s="9"/>
      <c r="Q451" s="9"/>
    </row>
    <row r="452" spans="1:17" ht="37.5">
      <c r="A452" s="73" t="s">
        <v>723</v>
      </c>
      <c r="B452" s="13" t="s">
        <v>127</v>
      </c>
      <c r="C452" s="13" t="s">
        <v>123</v>
      </c>
      <c r="D452" s="74" t="s">
        <v>729</v>
      </c>
      <c r="E452" s="13"/>
      <c r="F452" s="9">
        <f>F453</f>
        <v>1535.3999999999999</v>
      </c>
      <c r="G452" s="9">
        <f aca="true" t="shared" si="208" ref="G452:Q453">G453</f>
        <v>1535.1</v>
      </c>
      <c r="H452" s="9">
        <f t="shared" si="208"/>
        <v>0.3</v>
      </c>
      <c r="I452" s="9">
        <f t="shared" si="208"/>
        <v>0</v>
      </c>
      <c r="J452" s="9">
        <f t="shared" si="208"/>
        <v>0</v>
      </c>
      <c r="K452" s="9">
        <f t="shared" si="208"/>
        <v>0</v>
      </c>
      <c r="L452" s="9">
        <f t="shared" si="208"/>
        <v>0</v>
      </c>
      <c r="M452" s="9">
        <f t="shared" si="208"/>
        <v>0</v>
      </c>
      <c r="N452" s="9">
        <f t="shared" si="208"/>
        <v>0</v>
      </c>
      <c r="O452" s="9">
        <f t="shared" si="208"/>
        <v>0</v>
      </c>
      <c r="P452" s="9">
        <f t="shared" si="208"/>
        <v>0</v>
      </c>
      <c r="Q452" s="9">
        <f t="shared" si="208"/>
        <v>0</v>
      </c>
    </row>
    <row r="453" spans="1:17" ht="56.25">
      <c r="A453" s="73" t="s">
        <v>724</v>
      </c>
      <c r="B453" s="13" t="s">
        <v>127</v>
      </c>
      <c r="C453" s="13" t="s">
        <v>123</v>
      </c>
      <c r="D453" s="74" t="s">
        <v>730</v>
      </c>
      <c r="E453" s="13"/>
      <c r="F453" s="9">
        <f>F454</f>
        <v>1535.3999999999999</v>
      </c>
      <c r="G453" s="9">
        <f t="shared" si="208"/>
        <v>1535.1</v>
      </c>
      <c r="H453" s="9">
        <f t="shared" si="208"/>
        <v>0.3</v>
      </c>
      <c r="I453" s="9">
        <f t="shared" si="208"/>
        <v>0</v>
      </c>
      <c r="J453" s="9">
        <f t="shared" si="208"/>
        <v>0</v>
      </c>
      <c r="K453" s="9">
        <f t="shared" si="208"/>
        <v>0</v>
      </c>
      <c r="L453" s="9">
        <f t="shared" si="208"/>
        <v>0</v>
      </c>
      <c r="M453" s="9">
        <f t="shared" si="208"/>
        <v>0</v>
      </c>
      <c r="N453" s="9">
        <f t="shared" si="208"/>
        <v>0</v>
      </c>
      <c r="O453" s="9">
        <f t="shared" si="208"/>
        <v>0</v>
      </c>
      <c r="P453" s="9">
        <f t="shared" si="208"/>
        <v>0</v>
      </c>
      <c r="Q453" s="9">
        <f t="shared" si="208"/>
        <v>0</v>
      </c>
    </row>
    <row r="454" spans="1:17" ht="18.75">
      <c r="A454" s="73" t="s">
        <v>731</v>
      </c>
      <c r="B454" s="13" t="s">
        <v>127</v>
      </c>
      <c r="C454" s="13" t="s">
        <v>123</v>
      </c>
      <c r="D454" s="74" t="s">
        <v>730</v>
      </c>
      <c r="E454" s="13" t="s">
        <v>186</v>
      </c>
      <c r="F454" s="9">
        <f>G454+H454+I454</f>
        <v>1535.3999999999999</v>
      </c>
      <c r="G454" s="147">
        <v>1535.1</v>
      </c>
      <c r="H454" s="9">
        <v>0.3</v>
      </c>
      <c r="I454" s="9"/>
      <c r="J454" s="9">
        <f>K454+L454+M454</f>
        <v>0</v>
      </c>
      <c r="K454" s="9"/>
      <c r="L454" s="9"/>
      <c r="M454" s="9"/>
      <c r="N454" s="9">
        <f>O454+P454+Q454</f>
        <v>0</v>
      </c>
      <c r="O454" s="9"/>
      <c r="P454" s="9"/>
      <c r="Q454" s="9"/>
    </row>
    <row r="455" spans="1:17" ht="24.75" customHeight="1">
      <c r="A455" s="106" t="s">
        <v>29</v>
      </c>
      <c r="B455" s="13" t="s">
        <v>127</v>
      </c>
      <c r="C455" s="13" t="s">
        <v>123</v>
      </c>
      <c r="D455" s="13" t="s">
        <v>76</v>
      </c>
      <c r="E455" s="13"/>
      <c r="F455" s="9">
        <f>F456+F463</f>
        <v>51912.40000000001</v>
      </c>
      <c r="G455" s="9">
        <f aca="true" t="shared" si="209" ref="G455:Q455">G456+G463</f>
        <v>0</v>
      </c>
      <c r="H455" s="9">
        <f t="shared" si="209"/>
        <v>51912.40000000001</v>
      </c>
      <c r="I455" s="9">
        <f t="shared" si="209"/>
        <v>0</v>
      </c>
      <c r="J455" s="9">
        <f t="shared" si="209"/>
        <v>53870</v>
      </c>
      <c r="K455" s="9">
        <f t="shared" si="209"/>
        <v>0</v>
      </c>
      <c r="L455" s="9">
        <f t="shared" si="209"/>
        <v>53870</v>
      </c>
      <c r="M455" s="9">
        <f t="shared" si="209"/>
        <v>0</v>
      </c>
      <c r="N455" s="9">
        <f t="shared" si="209"/>
        <v>54721.700000000004</v>
      </c>
      <c r="O455" s="9">
        <f t="shared" si="209"/>
        <v>0</v>
      </c>
      <c r="P455" s="9">
        <f t="shared" si="209"/>
        <v>54721.700000000004</v>
      </c>
      <c r="Q455" s="9">
        <f t="shared" si="209"/>
        <v>0</v>
      </c>
    </row>
    <row r="456" spans="1:17" ht="121.5" customHeight="1">
      <c r="A456" s="73" t="s">
        <v>481</v>
      </c>
      <c r="B456" s="13" t="s">
        <v>127</v>
      </c>
      <c r="C456" s="13" t="s">
        <v>123</v>
      </c>
      <c r="D456" s="13" t="s">
        <v>108</v>
      </c>
      <c r="E456" s="13"/>
      <c r="F456" s="9">
        <f>F457+F461</f>
        <v>48095.600000000006</v>
      </c>
      <c r="G456" s="9">
        <f aca="true" t="shared" si="210" ref="G456:Q456">G457+G461</f>
        <v>0</v>
      </c>
      <c r="H456" s="9">
        <f t="shared" si="210"/>
        <v>48095.600000000006</v>
      </c>
      <c r="I456" s="9">
        <f t="shared" si="210"/>
        <v>0</v>
      </c>
      <c r="J456" s="9">
        <f t="shared" si="210"/>
        <v>49964.2</v>
      </c>
      <c r="K456" s="9">
        <f t="shared" si="210"/>
        <v>0</v>
      </c>
      <c r="L456" s="9">
        <f t="shared" si="210"/>
        <v>49964.2</v>
      </c>
      <c r="M456" s="9">
        <f t="shared" si="210"/>
        <v>0</v>
      </c>
      <c r="N456" s="9">
        <f t="shared" si="210"/>
        <v>50705.9</v>
      </c>
      <c r="O456" s="9">
        <f t="shared" si="210"/>
        <v>0</v>
      </c>
      <c r="P456" s="9">
        <f t="shared" si="210"/>
        <v>50705.9</v>
      </c>
      <c r="Q456" s="9">
        <f t="shared" si="210"/>
        <v>0</v>
      </c>
    </row>
    <row r="457" spans="1:17" ht="26.25" customHeight="1">
      <c r="A457" s="73" t="s">
        <v>382</v>
      </c>
      <c r="B457" s="13" t="s">
        <v>127</v>
      </c>
      <c r="C457" s="13" t="s">
        <v>123</v>
      </c>
      <c r="D457" s="13" t="s">
        <v>383</v>
      </c>
      <c r="E457" s="13"/>
      <c r="F457" s="9">
        <f aca="true" t="shared" si="211" ref="F457:Q457">F458+F459+F460</f>
        <v>24121.2</v>
      </c>
      <c r="G457" s="9">
        <f t="shared" si="211"/>
        <v>0</v>
      </c>
      <c r="H457" s="9">
        <f t="shared" si="211"/>
        <v>24121.2</v>
      </c>
      <c r="I457" s="9">
        <f t="shared" si="211"/>
        <v>0</v>
      </c>
      <c r="J457" s="9">
        <f t="shared" si="211"/>
        <v>25989.8</v>
      </c>
      <c r="K457" s="9">
        <f t="shared" si="211"/>
        <v>0</v>
      </c>
      <c r="L457" s="9">
        <f t="shared" si="211"/>
        <v>25989.8</v>
      </c>
      <c r="M457" s="9">
        <f t="shared" si="211"/>
        <v>0</v>
      </c>
      <c r="N457" s="9">
        <f t="shared" si="211"/>
        <v>26731.5</v>
      </c>
      <c r="O457" s="9">
        <f t="shared" si="211"/>
        <v>0</v>
      </c>
      <c r="P457" s="9">
        <f t="shared" si="211"/>
        <v>26731.5</v>
      </c>
      <c r="Q457" s="9">
        <f t="shared" si="211"/>
        <v>0</v>
      </c>
    </row>
    <row r="458" spans="1:17" ht="29.25" customHeight="1">
      <c r="A458" s="73" t="s">
        <v>618</v>
      </c>
      <c r="B458" s="13" t="s">
        <v>127</v>
      </c>
      <c r="C458" s="13" t="s">
        <v>123</v>
      </c>
      <c r="D458" s="13" t="s">
        <v>383</v>
      </c>
      <c r="E458" s="13" t="s">
        <v>150</v>
      </c>
      <c r="F458" s="9">
        <f>G458+H458+I458</f>
        <v>18854.2</v>
      </c>
      <c r="G458" s="9"/>
      <c r="H458" s="9">
        <v>18854.2</v>
      </c>
      <c r="I458" s="9"/>
      <c r="J458" s="9">
        <f>K458+L458+M458</f>
        <v>19888.8</v>
      </c>
      <c r="K458" s="9"/>
      <c r="L458" s="9">
        <v>19888.8</v>
      </c>
      <c r="M458" s="9"/>
      <c r="N458" s="9">
        <f>O458+P458+Q458</f>
        <v>20526.5</v>
      </c>
      <c r="O458" s="75"/>
      <c r="P458" s="9">
        <v>20526.5</v>
      </c>
      <c r="Q458" s="75"/>
    </row>
    <row r="459" spans="1:17" ht="42.75" customHeight="1">
      <c r="A459" s="73" t="s">
        <v>92</v>
      </c>
      <c r="B459" s="13" t="s">
        <v>127</v>
      </c>
      <c r="C459" s="13" t="s">
        <v>123</v>
      </c>
      <c r="D459" s="13" t="s">
        <v>383</v>
      </c>
      <c r="E459" s="13" t="s">
        <v>175</v>
      </c>
      <c r="F459" s="9">
        <f>G459+H459+I459</f>
        <v>5242</v>
      </c>
      <c r="G459" s="9"/>
      <c r="H459" s="9">
        <v>5242</v>
      </c>
      <c r="I459" s="9"/>
      <c r="J459" s="9">
        <f>K459+L459+M459</f>
        <v>6076</v>
      </c>
      <c r="K459" s="9"/>
      <c r="L459" s="9">
        <v>6076</v>
      </c>
      <c r="M459" s="9"/>
      <c r="N459" s="9">
        <f>O459+P459+Q459</f>
        <v>6180</v>
      </c>
      <c r="O459" s="75"/>
      <c r="P459" s="9">
        <v>6180</v>
      </c>
      <c r="Q459" s="75"/>
    </row>
    <row r="460" spans="1:17" ht="18.75">
      <c r="A460" s="73" t="s">
        <v>173</v>
      </c>
      <c r="B460" s="13" t="s">
        <v>127</v>
      </c>
      <c r="C460" s="13" t="s">
        <v>123</v>
      </c>
      <c r="D460" s="13" t="s">
        <v>383</v>
      </c>
      <c r="E460" s="13" t="s">
        <v>174</v>
      </c>
      <c r="F460" s="9">
        <f>G460+H460+I460</f>
        <v>25</v>
      </c>
      <c r="G460" s="9"/>
      <c r="H460" s="9">
        <v>25</v>
      </c>
      <c r="I460" s="9"/>
      <c r="J460" s="9">
        <f>K460+L460+M460</f>
        <v>25</v>
      </c>
      <c r="K460" s="9"/>
      <c r="L460" s="9">
        <v>25</v>
      </c>
      <c r="M460" s="9"/>
      <c r="N460" s="9">
        <f>O460+P460+Q460</f>
        <v>25</v>
      </c>
      <c r="O460" s="75"/>
      <c r="P460" s="9">
        <v>25</v>
      </c>
      <c r="Q460" s="75"/>
    </row>
    <row r="461" spans="1:17" ht="66" customHeight="1">
      <c r="A461" s="73" t="s">
        <v>437</v>
      </c>
      <c r="B461" s="13" t="s">
        <v>127</v>
      </c>
      <c r="C461" s="13" t="s">
        <v>123</v>
      </c>
      <c r="D461" s="13" t="s">
        <v>440</v>
      </c>
      <c r="E461" s="13"/>
      <c r="F461" s="9">
        <f aca="true" t="shared" si="212" ref="F461:Q461">F462</f>
        <v>23974.4</v>
      </c>
      <c r="G461" s="9">
        <f t="shared" si="212"/>
        <v>0</v>
      </c>
      <c r="H461" s="9">
        <f t="shared" si="212"/>
        <v>23974.4</v>
      </c>
      <c r="I461" s="9">
        <f t="shared" si="212"/>
        <v>0</v>
      </c>
      <c r="J461" s="9">
        <f t="shared" si="212"/>
        <v>23974.4</v>
      </c>
      <c r="K461" s="9">
        <f t="shared" si="212"/>
        <v>0</v>
      </c>
      <c r="L461" s="9">
        <f t="shared" si="212"/>
        <v>23974.4</v>
      </c>
      <c r="M461" s="9">
        <f t="shared" si="212"/>
        <v>0</v>
      </c>
      <c r="N461" s="9">
        <f t="shared" si="212"/>
        <v>23974.4</v>
      </c>
      <c r="O461" s="9">
        <f t="shared" si="212"/>
        <v>0</v>
      </c>
      <c r="P461" s="9">
        <f t="shared" si="212"/>
        <v>23974.4</v>
      </c>
      <c r="Q461" s="9">
        <f t="shared" si="212"/>
        <v>0</v>
      </c>
    </row>
    <row r="462" spans="1:17" ht="24" customHeight="1">
      <c r="A462" s="73" t="s">
        <v>618</v>
      </c>
      <c r="B462" s="13" t="s">
        <v>127</v>
      </c>
      <c r="C462" s="13" t="s">
        <v>123</v>
      </c>
      <c r="D462" s="13" t="s">
        <v>440</v>
      </c>
      <c r="E462" s="13" t="s">
        <v>150</v>
      </c>
      <c r="F462" s="9">
        <f>G462+H462+I462</f>
        <v>23974.4</v>
      </c>
      <c r="G462" s="9"/>
      <c r="H462" s="9">
        <v>23974.4</v>
      </c>
      <c r="I462" s="9"/>
      <c r="J462" s="9">
        <f>K462+L462+M462</f>
        <v>23974.4</v>
      </c>
      <c r="K462" s="9"/>
      <c r="L462" s="9">
        <v>23974.4</v>
      </c>
      <c r="M462" s="9"/>
      <c r="N462" s="9">
        <f>O462+P462+Q462</f>
        <v>23974.4</v>
      </c>
      <c r="O462" s="75"/>
      <c r="P462" s="75">
        <v>23974.4</v>
      </c>
      <c r="Q462" s="75"/>
    </row>
    <row r="463" spans="1:17" ht="61.5" customHeight="1">
      <c r="A463" s="73" t="s">
        <v>326</v>
      </c>
      <c r="B463" s="13" t="s">
        <v>127</v>
      </c>
      <c r="C463" s="13" t="s">
        <v>123</v>
      </c>
      <c r="D463" s="13" t="s">
        <v>109</v>
      </c>
      <c r="E463" s="13"/>
      <c r="F463" s="9">
        <f aca="true" t="shared" si="213" ref="F463:Q463">F464+F468</f>
        <v>3816.8</v>
      </c>
      <c r="G463" s="9">
        <f t="shared" si="213"/>
        <v>0</v>
      </c>
      <c r="H463" s="9">
        <f t="shared" si="213"/>
        <v>3816.8</v>
      </c>
      <c r="I463" s="9">
        <f t="shared" si="213"/>
        <v>0</v>
      </c>
      <c r="J463" s="9">
        <f t="shared" si="213"/>
        <v>3905.8</v>
      </c>
      <c r="K463" s="9">
        <f t="shared" si="213"/>
        <v>0</v>
      </c>
      <c r="L463" s="9">
        <f t="shared" si="213"/>
        <v>3905.8</v>
      </c>
      <c r="M463" s="9">
        <f t="shared" si="213"/>
        <v>0</v>
      </c>
      <c r="N463" s="9">
        <f t="shared" si="213"/>
        <v>4015.8</v>
      </c>
      <c r="O463" s="9">
        <f t="shared" si="213"/>
        <v>0</v>
      </c>
      <c r="P463" s="9">
        <f t="shared" si="213"/>
        <v>4015.8</v>
      </c>
      <c r="Q463" s="9">
        <f t="shared" si="213"/>
        <v>0</v>
      </c>
    </row>
    <row r="464" spans="1:17" ht="27" customHeight="1">
      <c r="A464" s="73" t="s">
        <v>185</v>
      </c>
      <c r="B464" s="13" t="s">
        <v>127</v>
      </c>
      <c r="C464" s="13" t="s">
        <v>123</v>
      </c>
      <c r="D464" s="13" t="s">
        <v>110</v>
      </c>
      <c r="E464" s="13"/>
      <c r="F464" s="9">
        <f aca="true" t="shared" si="214" ref="F464:Q464">F465+F466+F467</f>
        <v>2948</v>
      </c>
      <c r="G464" s="9">
        <f t="shared" si="214"/>
        <v>0</v>
      </c>
      <c r="H464" s="9">
        <f t="shared" si="214"/>
        <v>2948</v>
      </c>
      <c r="I464" s="9">
        <f t="shared" si="214"/>
        <v>0</v>
      </c>
      <c r="J464" s="9">
        <f t="shared" si="214"/>
        <v>3037</v>
      </c>
      <c r="K464" s="9">
        <f t="shared" si="214"/>
        <v>0</v>
      </c>
      <c r="L464" s="9">
        <f t="shared" si="214"/>
        <v>3037</v>
      </c>
      <c r="M464" s="9">
        <f t="shared" si="214"/>
        <v>0</v>
      </c>
      <c r="N464" s="9">
        <f t="shared" si="214"/>
        <v>3147</v>
      </c>
      <c r="O464" s="9">
        <f t="shared" si="214"/>
        <v>0</v>
      </c>
      <c r="P464" s="9">
        <f t="shared" si="214"/>
        <v>3147</v>
      </c>
      <c r="Q464" s="9">
        <f t="shared" si="214"/>
        <v>0</v>
      </c>
    </row>
    <row r="465" spans="1:17" ht="21.75" customHeight="1">
      <c r="A465" s="73" t="s">
        <v>171</v>
      </c>
      <c r="B465" s="13" t="s">
        <v>127</v>
      </c>
      <c r="C465" s="13" t="s">
        <v>123</v>
      </c>
      <c r="D465" s="13" t="s">
        <v>110</v>
      </c>
      <c r="E465" s="13" t="s">
        <v>172</v>
      </c>
      <c r="F465" s="9">
        <f>G465+H465+I465</f>
        <v>2382.5</v>
      </c>
      <c r="G465" s="9"/>
      <c r="H465" s="9">
        <v>2382.5</v>
      </c>
      <c r="I465" s="9"/>
      <c r="J465" s="9">
        <f>K465+L465+M465</f>
        <v>2312.5</v>
      </c>
      <c r="K465" s="9"/>
      <c r="L465" s="9">
        <v>2312.5</v>
      </c>
      <c r="M465" s="9"/>
      <c r="N465" s="9">
        <f>O465+P465+Q465</f>
        <v>2312.5</v>
      </c>
      <c r="O465" s="75"/>
      <c r="P465" s="9">
        <v>2312.5</v>
      </c>
      <c r="Q465" s="75"/>
    </row>
    <row r="466" spans="1:17" ht="24.75" customHeight="1">
      <c r="A466" s="73" t="s">
        <v>92</v>
      </c>
      <c r="B466" s="13" t="s">
        <v>127</v>
      </c>
      <c r="C466" s="13" t="s">
        <v>123</v>
      </c>
      <c r="D466" s="13" t="s">
        <v>110</v>
      </c>
      <c r="E466" s="13" t="s">
        <v>175</v>
      </c>
      <c r="F466" s="9">
        <f>G466+H466+I466</f>
        <v>555</v>
      </c>
      <c r="G466" s="9"/>
      <c r="H466" s="9">
        <v>555</v>
      </c>
      <c r="I466" s="9"/>
      <c r="J466" s="9">
        <f>K466+L466+M466</f>
        <v>714</v>
      </c>
      <c r="K466" s="9"/>
      <c r="L466" s="9">
        <v>714</v>
      </c>
      <c r="M466" s="9"/>
      <c r="N466" s="9">
        <f>O466+P466+Q466</f>
        <v>824</v>
      </c>
      <c r="O466" s="75"/>
      <c r="P466" s="9">
        <v>824</v>
      </c>
      <c r="Q466" s="75"/>
    </row>
    <row r="467" spans="1:17" ht="24" customHeight="1">
      <c r="A467" s="73" t="s">
        <v>173</v>
      </c>
      <c r="B467" s="13" t="s">
        <v>127</v>
      </c>
      <c r="C467" s="13" t="s">
        <v>123</v>
      </c>
      <c r="D467" s="13" t="s">
        <v>110</v>
      </c>
      <c r="E467" s="13" t="s">
        <v>174</v>
      </c>
      <c r="F467" s="9">
        <f>G467+H467+I467</f>
        <v>10.5</v>
      </c>
      <c r="G467" s="9"/>
      <c r="H467" s="9">
        <v>10.5</v>
      </c>
      <c r="I467" s="9"/>
      <c r="J467" s="9">
        <f>K467+L467+M467</f>
        <v>10.5</v>
      </c>
      <c r="K467" s="9"/>
      <c r="L467" s="9">
        <v>10.5</v>
      </c>
      <c r="M467" s="9"/>
      <c r="N467" s="9">
        <f>O467+P467+Q467</f>
        <v>10.5</v>
      </c>
      <c r="O467" s="75"/>
      <c r="P467" s="9">
        <v>10.5</v>
      </c>
      <c r="Q467" s="75"/>
    </row>
    <row r="468" spans="1:17" ht="65.25" customHeight="1">
      <c r="A468" s="73" t="s">
        <v>437</v>
      </c>
      <c r="B468" s="13" t="s">
        <v>127</v>
      </c>
      <c r="C468" s="13" t="s">
        <v>123</v>
      </c>
      <c r="D468" s="13" t="s">
        <v>448</v>
      </c>
      <c r="E468" s="13"/>
      <c r="F468" s="9">
        <f aca="true" t="shared" si="215" ref="F468:Q468">F469</f>
        <v>868.8</v>
      </c>
      <c r="G468" s="9">
        <f t="shared" si="215"/>
        <v>0</v>
      </c>
      <c r="H468" s="9">
        <f t="shared" si="215"/>
        <v>868.8</v>
      </c>
      <c r="I468" s="9">
        <f t="shared" si="215"/>
        <v>0</v>
      </c>
      <c r="J468" s="9">
        <f t="shared" si="215"/>
        <v>868.8</v>
      </c>
      <c r="K468" s="9">
        <f t="shared" si="215"/>
        <v>0</v>
      </c>
      <c r="L468" s="9">
        <f t="shared" si="215"/>
        <v>868.8</v>
      </c>
      <c r="M468" s="9">
        <f t="shared" si="215"/>
        <v>0</v>
      </c>
      <c r="N468" s="9">
        <f t="shared" si="215"/>
        <v>868.8</v>
      </c>
      <c r="O468" s="9">
        <f t="shared" si="215"/>
        <v>0</v>
      </c>
      <c r="P468" s="9">
        <f t="shared" si="215"/>
        <v>868.8</v>
      </c>
      <c r="Q468" s="9">
        <f t="shared" si="215"/>
        <v>0</v>
      </c>
    </row>
    <row r="469" spans="1:17" ht="39" customHeight="1">
      <c r="A469" s="73" t="s">
        <v>171</v>
      </c>
      <c r="B469" s="13" t="s">
        <v>127</v>
      </c>
      <c r="C469" s="13" t="s">
        <v>123</v>
      </c>
      <c r="D469" s="13" t="s">
        <v>448</v>
      </c>
      <c r="E469" s="13" t="s">
        <v>172</v>
      </c>
      <c r="F469" s="9">
        <f>G469+H469+I469</f>
        <v>868.8</v>
      </c>
      <c r="G469" s="9"/>
      <c r="H469" s="9">
        <v>868.8</v>
      </c>
      <c r="I469" s="9"/>
      <c r="J469" s="9">
        <f>K469+L469+M469</f>
        <v>868.8</v>
      </c>
      <c r="K469" s="9"/>
      <c r="L469" s="9">
        <v>868.8</v>
      </c>
      <c r="M469" s="9"/>
      <c r="N469" s="9">
        <f>O469+P469+Q469</f>
        <v>868.8</v>
      </c>
      <c r="O469" s="75"/>
      <c r="P469" s="9">
        <v>868.8</v>
      </c>
      <c r="Q469" s="75"/>
    </row>
    <row r="470" spans="1:17" ht="60.75" customHeight="1">
      <c r="A470" s="73" t="s">
        <v>515</v>
      </c>
      <c r="B470" s="13" t="s">
        <v>127</v>
      </c>
      <c r="C470" s="13" t="s">
        <v>123</v>
      </c>
      <c r="D470" s="13" t="s">
        <v>239</v>
      </c>
      <c r="E470" s="13"/>
      <c r="F470" s="9">
        <f aca="true" t="shared" si="216" ref="F470:Q470">F471+F475+F479</f>
        <v>22.5</v>
      </c>
      <c r="G470" s="9">
        <f t="shared" si="216"/>
        <v>0</v>
      </c>
      <c r="H470" s="9">
        <f t="shared" si="216"/>
        <v>22.5</v>
      </c>
      <c r="I470" s="9">
        <f t="shared" si="216"/>
        <v>0</v>
      </c>
      <c r="J470" s="9">
        <f t="shared" si="216"/>
        <v>22.5</v>
      </c>
      <c r="K470" s="9">
        <f t="shared" si="216"/>
        <v>0</v>
      </c>
      <c r="L470" s="9">
        <f t="shared" si="216"/>
        <v>22.5</v>
      </c>
      <c r="M470" s="9">
        <f t="shared" si="216"/>
        <v>0</v>
      </c>
      <c r="N470" s="9">
        <f t="shared" si="216"/>
        <v>22.5</v>
      </c>
      <c r="O470" s="9">
        <f t="shared" si="216"/>
        <v>0</v>
      </c>
      <c r="P470" s="9">
        <f t="shared" si="216"/>
        <v>22.5</v>
      </c>
      <c r="Q470" s="9">
        <f t="shared" si="216"/>
        <v>0</v>
      </c>
    </row>
    <row r="471" spans="1:17" ht="37.5">
      <c r="A471" s="73" t="s">
        <v>192</v>
      </c>
      <c r="B471" s="13" t="s">
        <v>127</v>
      </c>
      <c r="C471" s="13" t="s">
        <v>123</v>
      </c>
      <c r="D471" s="13" t="s">
        <v>61</v>
      </c>
      <c r="E471" s="13"/>
      <c r="F471" s="9">
        <f aca="true" t="shared" si="217" ref="F471:Q473">F472</f>
        <v>5</v>
      </c>
      <c r="G471" s="9">
        <f t="shared" si="217"/>
        <v>0</v>
      </c>
      <c r="H471" s="9">
        <f t="shared" si="217"/>
        <v>5</v>
      </c>
      <c r="I471" s="9">
        <f t="shared" si="217"/>
        <v>0</v>
      </c>
      <c r="J471" s="9">
        <f t="shared" si="217"/>
        <v>5</v>
      </c>
      <c r="K471" s="9">
        <f t="shared" si="217"/>
        <v>0</v>
      </c>
      <c r="L471" s="9">
        <f t="shared" si="217"/>
        <v>5</v>
      </c>
      <c r="M471" s="9">
        <f t="shared" si="217"/>
        <v>0</v>
      </c>
      <c r="N471" s="9">
        <f t="shared" si="217"/>
        <v>5</v>
      </c>
      <c r="O471" s="9">
        <f t="shared" si="217"/>
        <v>0</v>
      </c>
      <c r="P471" s="9">
        <f t="shared" si="217"/>
        <v>5</v>
      </c>
      <c r="Q471" s="9">
        <f t="shared" si="217"/>
        <v>0</v>
      </c>
    </row>
    <row r="472" spans="1:17" ht="41.25" customHeight="1">
      <c r="A472" s="73" t="s">
        <v>394</v>
      </c>
      <c r="B472" s="13" t="s">
        <v>127</v>
      </c>
      <c r="C472" s="13" t="s">
        <v>123</v>
      </c>
      <c r="D472" s="13" t="s">
        <v>393</v>
      </c>
      <c r="E472" s="13"/>
      <c r="F472" s="9">
        <f t="shared" si="217"/>
        <v>5</v>
      </c>
      <c r="G472" s="9">
        <f t="shared" si="217"/>
        <v>0</v>
      </c>
      <c r="H472" s="9">
        <f t="shared" si="217"/>
        <v>5</v>
      </c>
      <c r="I472" s="9">
        <f t="shared" si="217"/>
        <v>0</v>
      </c>
      <c r="J472" s="9">
        <f t="shared" si="217"/>
        <v>5</v>
      </c>
      <c r="K472" s="9">
        <f t="shared" si="217"/>
        <v>0</v>
      </c>
      <c r="L472" s="9">
        <f t="shared" si="217"/>
        <v>5</v>
      </c>
      <c r="M472" s="9">
        <f t="shared" si="217"/>
        <v>0</v>
      </c>
      <c r="N472" s="9">
        <f t="shared" si="217"/>
        <v>5</v>
      </c>
      <c r="O472" s="9">
        <f t="shared" si="217"/>
        <v>0</v>
      </c>
      <c r="P472" s="9">
        <f t="shared" si="217"/>
        <v>5</v>
      </c>
      <c r="Q472" s="9">
        <f t="shared" si="217"/>
        <v>0</v>
      </c>
    </row>
    <row r="473" spans="1:17" ht="32.25" customHeight="1">
      <c r="A473" s="16" t="s">
        <v>325</v>
      </c>
      <c r="B473" s="13" t="s">
        <v>127</v>
      </c>
      <c r="C473" s="13" t="s">
        <v>123</v>
      </c>
      <c r="D473" s="13" t="s">
        <v>574</v>
      </c>
      <c r="E473" s="13"/>
      <c r="F473" s="9">
        <f t="shared" si="217"/>
        <v>5</v>
      </c>
      <c r="G473" s="9">
        <f t="shared" si="217"/>
        <v>0</v>
      </c>
      <c r="H473" s="9">
        <f t="shared" si="217"/>
        <v>5</v>
      </c>
      <c r="I473" s="9">
        <f t="shared" si="217"/>
        <v>0</v>
      </c>
      <c r="J473" s="9">
        <f t="shared" si="217"/>
        <v>5</v>
      </c>
      <c r="K473" s="9">
        <f t="shared" si="217"/>
        <v>0</v>
      </c>
      <c r="L473" s="9">
        <f t="shared" si="217"/>
        <v>5</v>
      </c>
      <c r="M473" s="9">
        <f t="shared" si="217"/>
        <v>0</v>
      </c>
      <c r="N473" s="9">
        <f t="shared" si="217"/>
        <v>5</v>
      </c>
      <c r="O473" s="9">
        <f t="shared" si="217"/>
        <v>0</v>
      </c>
      <c r="P473" s="9">
        <f t="shared" si="217"/>
        <v>5</v>
      </c>
      <c r="Q473" s="9">
        <f t="shared" si="217"/>
        <v>0</v>
      </c>
    </row>
    <row r="474" spans="1:17" ht="18.75">
      <c r="A474" s="16" t="s">
        <v>187</v>
      </c>
      <c r="B474" s="13" t="s">
        <v>127</v>
      </c>
      <c r="C474" s="13" t="s">
        <v>123</v>
      </c>
      <c r="D474" s="13" t="s">
        <v>574</v>
      </c>
      <c r="E474" s="13" t="s">
        <v>186</v>
      </c>
      <c r="F474" s="9">
        <f>G474+H474+I474</f>
        <v>5</v>
      </c>
      <c r="G474" s="9"/>
      <c r="H474" s="9">
        <v>5</v>
      </c>
      <c r="I474" s="9"/>
      <c r="J474" s="9">
        <f>K474+L474+M474</f>
        <v>5</v>
      </c>
      <c r="K474" s="9"/>
      <c r="L474" s="9">
        <v>5</v>
      </c>
      <c r="M474" s="9"/>
      <c r="N474" s="9">
        <f>O474+P474+Q474</f>
        <v>5</v>
      </c>
      <c r="O474" s="9"/>
      <c r="P474" s="9">
        <v>5</v>
      </c>
      <c r="Q474" s="9"/>
    </row>
    <row r="475" spans="1:17" ht="39.75" customHeight="1">
      <c r="A475" s="73" t="s">
        <v>400</v>
      </c>
      <c r="B475" s="13" t="s">
        <v>127</v>
      </c>
      <c r="C475" s="13" t="s">
        <v>123</v>
      </c>
      <c r="D475" s="13" t="s">
        <v>63</v>
      </c>
      <c r="E475" s="13"/>
      <c r="F475" s="9">
        <f aca="true" t="shared" si="218" ref="F475:Q477">F476</f>
        <v>4.5</v>
      </c>
      <c r="G475" s="9">
        <f t="shared" si="218"/>
        <v>0</v>
      </c>
      <c r="H475" s="9">
        <f t="shared" si="218"/>
        <v>4.5</v>
      </c>
      <c r="I475" s="9">
        <f t="shared" si="218"/>
        <v>0</v>
      </c>
      <c r="J475" s="9">
        <f t="shared" si="218"/>
        <v>4.5</v>
      </c>
      <c r="K475" s="9">
        <f t="shared" si="218"/>
        <v>0</v>
      </c>
      <c r="L475" s="9">
        <f t="shared" si="218"/>
        <v>4.5</v>
      </c>
      <c r="M475" s="9">
        <f t="shared" si="218"/>
        <v>0</v>
      </c>
      <c r="N475" s="9">
        <f t="shared" si="218"/>
        <v>4.5</v>
      </c>
      <c r="O475" s="9">
        <f t="shared" si="218"/>
        <v>0</v>
      </c>
      <c r="P475" s="9">
        <f t="shared" si="218"/>
        <v>4.5</v>
      </c>
      <c r="Q475" s="9">
        <f t="shared" si="218"/>
        <v>0</v>
      </c>
    </row>
    <row r="476" spans="1:17" ht="81.75" customHeight="1">
      <c r="A476" s="73" t="s">
        <v>64</v>
      </c>
      <c r="B476" s="13" t="s">
        <v>127</v>
      </c>
      <c r="C476" s="13" t="s">
        <v>123</v>
      </c>
      <c r="D476" s="13" t="s">
        <v>523</v>
      </c>
      <c r="E476" s="13"/>
      <c r="F476" s="9">
        <f t="shared" si="218"/>
        <v>4.5</v>
      </c>
      <c r="G476" s="9">
        <f t="shared" si="218"/>
        <v>0</v>
      </c>
      <c r="H476" s="9">
        <f t="shared" si="218"/>
        <v>4.5</v>
      </c>
      <c r="I476" s="9">
        <f t="shared" si="218"/>
        <v>0</v>
      </c>
      <c r="J476" s="9">
        <f t="shared" si="218"/>
        <v>4.5</v>
      </c>
      <c r="K476" s="9">
        <f t="shared" si="218"/>
        <v>0</v>
      </c>
      <c r="L476" s="9">
        <f t="shared" si="218"/>
        <v>4.5</v>
      </c>
      <c r="M476" s="9">
        <f t="shared" si="218"/>
        <v>0</v>
      </c>
      <c r="N476" s="9">
        <f t="shared" si="218"/>
        <v>4.5</v>
      </c>
      <c r="O476" s="9">
        <f t="shared" si="218"/>
        <v>0</v>
      </c>
      <c r="P476" s="9">
        <f t="shared" si="218"/>
        <v>4.5</v>
      </c>
      <c r="Q476" s="9">
        <f t="shared" si="218"/>
        <v>0</v>
      </c>
    </row>
    <row r="477" spans="1:17" ht="27" customHeight="1">
      <c r="A477" s="73" t="s">
        <v>208</v>
      </c>
      <c r="B477" s="13" t="s">
        <v>127</v>
      </c>
      <c r="C477" s="13" t="s">
        <v>123</v>
      </c>
      <c r="D477" s="13" t="s">
        <v>524</v>
      </c>
      <c r="E477" s="13"/>
      <c r="F477" s="9">
        <f t="shared" si="218"/>
        <v>4.5</v>
      </c>
      <c r="G477" s="9">
        <f t="shared" si="218"/>
        <v>0</v>
      </c>
      <c r="H477" s="9">
        <f t="shared" si="218"/>
        <v>4.5</v>
      </c>
      <c r="I477" s="9">
        <f t="shared" si="218"/>
        <v>0</v>
      </c>
      <c r="J477" s="9">
        <f t="shared" si="218"/>
        <v>4.5</v>
      </c>
      <c r="K477" s="9">
        <f t="shared" si="218"/>
        <v>0</v>
      </c>
      <c r="L477" s="9">
        <f t="shared" si="218"/>
        <v>4.5</v>
      </c>
      <c r="M477" s="9">
        <f t="shared" si="218"/>
        <v>0</v>
      </c>
      <c r="N477" s="9">
        <f t="shared" si="218"/>
        <v>4.5</v>
      </c>
      <c r="O477" s="9">
        <f t="shared" si="218"/>
        <v>0</v>
      </c>
      <c r="P477" s="9">
        <f t="shared" si="218"/>
        <v>4.5</v>
      </c>
      <c r="Q477" s="9">
        <f t="shared" si="218"/>
        <v>0</v>
      </c>
    </row>
    <row r="478" spans="1:17" ht="25.5" customHeight="1">
      <c r="A478" s="73" t="s">
        <v>187</v>
      </c>
      <c r="B478" s="13" t="s">
        <v>127</v>
      </c>
      <c r="C478" s="13" t="s">
        <v>123</v>
      </c>
      <c r="D478" s="13" t="s">
        <v>524</v>
      </c>
      <c r="E478" s="13" t="s">
        <v>186</v>
      </c>
      <c r="F478" s="9">
        <f>G478+H478+I478</f>
        <v>4.5</v>
      </c>
      <c r="G478" s="9"/>
      <c r="H478" s="9">
        <v>4.5</v>
      </c>
      <c r="I478" s="9"/>
      <c r="J478" s="9">
        <f>K478+L478+M478</f>
        <v>4.5</v>
      </c>
      <c r="K478" s="9"/>
      <c r="L478" s="9">
        <v>4.5</v>
      </c>
      <c r="M478" s="9"/>
      <c r="N478" s="9">
        <f>O478+P478+Q478</f>
        <v>4.5</v>
      </c>
      <c r="O478" s="9"/>
      <c r="P478" s="9">
        <v>4.5</v>
      </c>
      <c r="Q478" s="9"/>
    </row>
    <row r="479" spans="1:17" ht="61.5" customHeight="1">
      <c r="A479" s="73" t="s">
        <v>351</v>
      </c>
      <c r="B479" s="13" t="s">
        <v>127</v>
      </c>
      <c r="C479" s="13" t="s">
        <v>123</v>
      </c>
      <c r="D479" s="13" t="s">
        <v>65</v>
      </c>
      <c r="E479" s="13"/>
      <c r="F479" s="9">
        <f aca="true" t="shared" si="219" ref="F479:Q479">F480+F483</f>
        <v>13</v>
      </c>
      <c r="G479" s="9">
        <f t="shared" si="219"/>
        <v>0</v>
      </c>
      <c r="H479" s="9">
        <f t="shared" si="219"/>
        <v>13</v>
      </c>
      <c r="I479" s="9">
        <f t="shared" si="219"/>
        <v>0</v>
      </c>
      <c r="J479" s="9">
        <f t="shared" si="219"/>
        <v>13</v>
      </c>
      <c r="K479" s="9">
        <f t="shared" si="219"/>
        <v>0</v>
      </c>
      <c r="L479" s="9">
        <f t="shared" si="219"/>
        <v>13</v>
      </c>
      <c r="M479" s="9">
        <f t="shared" si="219"/>
        <v>0</v>
      </c>
      <c r="N479" s="9">
        <f t="shared" si="219"/>
        <v>13</v>
      </c>
      <c r="O479" s="9">
        <f t="shared" si="219"/>
        <v>0</v>
      </c>
      <c r="P479" s="9">
        <f t="shared" si="219"/>
        <v>13</v>
      </c>
      <c r="Q479" s="9">
        <f t="shared" si="219"/>
        <v>0</v>
      </c>
    </row>
    <row r="480" spans="1:17" ht="62.25" customHeight="1">
      <c r="A480" s="73" t="s">
        <v>324</v>
      </c>
      <c r="B480" s="13" t="s">
        <v>127</v>
      </c>
      <c r="C480" s="13" t="s">
        <v>123</v>
      </c>
      <c r="D480" s="13" t="s">
        <v>322</v>
      </c>
      <c r="E480" s="13"/>
      <c r="F480" s="9">
        <f aca="true" t="shared" si="220" ref="F480:Q481">F481</f>
        <v>5</v>
      </c>
      <c r="G480" s="9">
        <f t="shared" si="220"/>
        <v>0</v>
      </c>
      <c r="H480" s="9">
        <f t="shared" si="220"/>
        <v>5</v>
      </c>
      <c r="I480" s="9">
        <f t="shared" si="220"/>
        <v>0</v>
      </c>
      <c r="J480" s="9">
        <f t="shared" si="220"/>
        <v>5</v>
      </c>
      <c r="K480" s="9">
        <f t="shared" si="220"/>
        <v>0</v>
      </c>
      <c r="L480" s="9">
        <f t="shared" si="220"/>
        <v>5</v>
      </c>
      <c r="M480" s="9">
        <f t="shared" si="220"/>
        <v>0</v>
      </c>
      <c r="N480" s="9">
        <f t="shared" si="220"/>
        <v>5</v>
      </c>
      <c r="O480" s="9">
        <f t="shared" si="220"/>
        <v>0</v>
      </c>
      <c r="P480" s="9">
        <f t="shared" si="220"/>
        <v>5</v>
      </c>
      <c r="Q480" s="9">
        <f t="shared" si="220"/>
        <v>0</v>
      </c>
    </row>
    <row r="481" spans="1:17" ht="37.5">
      <c r="A481" s="73" t="s">
        <v>102</v>
      </c>
      <c r="B481" s="13" t="s">
        <v>127</v>
      </c>
      <c r="C481" s="13" t="s">
        <v>123</v>
      </c>
      <c r="D481" s="13" t="s">
        <v>323</v>
      </c>
      <c r="E481" s="13"/>
      <c r="F481" s="9">
        <f t="shared" si="220"/>
        <v>5</v>
      </c>
      <c r="G481" s="9">
        <f t="shared" si="220"/>
        <v>0</v>
      </c>
      <c r="H481" s="9">
        <f t="shared" si="220"/>
        <v>5</v>
      </c>
      <c r="I481" s="9">
        <f t="shared" si="220"/>
        <v>0</v>
      </c>
      <c r="J481" s="9">
        <f t="shared" si="220"/>
        <v>5</v>
      </c>
      <c r="K481" s="9">
        <f t="shared" si="220"/>
        <v>0</v>
      </c>
      <c r="L481" s="9">
        <f t="shared" si="220"/>
        <v>5</v>
      </c>
      <c r="M481" s="9">
        <f t="shared" si="220"/>
        <v>0</v>
      </c>
      <c r="N481" s="9">
        <f t="shared" si="220"/>
        <v>5</v>
      </c>
      <c r="O481" s="9">
        <f t="shared" si="220"/>
        <v>0</v>
      </c>
      <c r="P481" s="9">
        <f t="shared" si="220"/>
        <v>5</v>
      </c>
      <c r="Q481" s="9">
        <f t="shared" si="220"/>
        <v>0</v>
      </c>
    </row>
    <row r="482" spans="1:17" ht="18.75">
      <c r="A482" s="76" t="s">
        <v>187</v>
      </c>
      <c r="B482" s="13" t="s">
        <v>127</v>
      </c>
      <c r="C482" s="13" t="s">
        <v>123</v>
      </c>
      <c r="D482" s="13" t="s">
        <v>323</v>
      </c>
      <c r="E482" s="13" t="s">
        <v>186</v>
      </c>
      <c r="F482" s="9">
        <f>G482+H482+I482</f>
        <v>5</v>
      </c>
      <c r="G482" s="9"/>
      <c r="H482" s="9">
        <v>5</v>
      </c>
      <c r="I482" s="9"/>
      <c r="J482" s="9">
        <f>K482+L482+M482</f>
        <v>5</v>
      </c>
      <c r="K482" s="9"/>
      <c r="L482" s="9">
        <v>5</v>
      </c>
      <c r="M482" s="9"/>
      <c r="N482" s="9">
        <f>O482+P482+Q482</f>
        <v>5</v>
      </c>
      <c r="O482" s="16"/>
      <c r="P482" s="79">
        <v>5</v>
      </c>
      <c r="Q482" s="16"/>
    </row>
    <row r="483" spans="1:17" ht="60.75" customHeight="1">
      <c r="A483" s="73" t="s">
        <v>608</v>
      </c>
      <c r="B483" s="13" t="s">
        <v>127</v>
      </c>
      <c r="C483" s="13" t="s">
        <v>123</v>
      </c>
      <c r="D483" s="13" t="s">
        <v>514</v>
      </c>
      <c r="E483" s="13"/>
      <c r="F483" s="9">
        <f aca="true" t="shared" si="221" ref="F483:Q484">F484</f>
        <v>8</v>
      </c>
      <c r="G483" s="9">
        <f t="shared" si="221"/>
        <v>0</v>
      </c>
      <c r="H483" s="9">
        <f t="shared" si="221"/>
        <v>8</v>
      </c>
      <c r="I483" s="9">
        <f t="shared" si="221"/>
        <v>0</v>
      </c>
      <c r="J483" s="9">
        <f t="shared" si="221"/>
        <v>8</v>
      </c>
      <c r="K483" s="9">
        <f t="shared" si="221"/>
        <v>0</v>
      </c>
      <c r="L483" s="9">
        <f t="shared" si="221"/>
        <v>8</v>
      </c>
      <c r="M483" s="9">
        <f t="shared" si="221"/>
        <v>0</v>
      </c>
      <c r="N483" s="9">
        <f t="shared" si="221"/>
        <v>8</v>
      </c>
      <c r="O483" s="9">
        <f t="shared" si="221"/>
        <v>0</v>
      </c>
      <c r="P483" s="9">
        <f t="shared" si="221"/>
        <v>8</v>
      </c>
      <c r="Q483" s="9">
        <f t="shared" si="221"/>
        <v>0</v>
      </c>
    </row>
    <row r="484" spans="1:17" ht="37.5">
      <c r="A484" s="73" t="s">
        <v>102</v>
      </c>
      <c r="B484" s="13" t="s">
        <v>127</v>
      </c>
      <c r="C484" s="13" t="s">
        <v>123</v>
      </c>
      <c r="D484" s="13" t="s">
        <v>513</v>
      </c>
      <c r="E484" s="13"/>
      <c r="F484" s="9">
        <f t="shared" si="221"/>
        <v>8</v>
      </c>
      <c r="G484" s="9">
        <f t="shared" si="221"/>
        <v>0</v>
      </c>
      <c r="H484" s="9">
        <f t="shared" si="221"/>
        <v>8</v>
      </c>
      <c r="I484" s="9">
        <f t="shared" si="221"/>
        <v>0</v>
      </c>
      <c r="J484" s="9">
        <f t="shared" si="221"/>
        <v>8</v>
      </c>
      <c r="K484" s="9">
        <f t="shared" si="221"/>
        <v>0</v>
      </c>
      <c r="L484" s="9">
        <f t="shared" si="221"/>
        <v>8</v>
      </c>
      <c r="M484" s="9">
        <f t="shared" si="221"/>
        <v>0</v>
      </c>
      <c r="N484" s="9">
        <f t="shared" si="221"/>
        <v>8</v>
      </c>
      <c r="O484" s="9">
        <f t="shared" si="221"/>
        <v>0</v>
      </c>
      <c r="P484" s="9">
        <f t="shared" si="221"/>
        <v>8</v>
      </c>
      <c r="Q484" s="9">
        <f t="shared" si="221"/>
        <v>0</v>
      </c>
    </row>
    <row r="485" spans="1:17" ht="18.75">
      <c r="A485" s="73" t="s">
        <v>187</v>
      </c>
      <c r="B485" s="13" t="s">
        <v>127</v>
      </c>
      <c r="C485" s="13" t="s">
        <v>123</v>
      </c>
      <c r="D485" s="13" t="s">
        <v>513</v>
      </c>
      <c r="E485" s="13" t="s">
        <v>186</v>
      </c>
      <c r="F485" s="9">
        <f>G485+H485+I485</f>
        <v>8</v>
      </c>
      <c r="G485" s="9"/>
      <c r="H485" s="9">
        <v>8</v>
      </c>
      <c r="I485" s="9"/>
      <c r="J485" s="9">
        <f>K485+L485+M485</f>
        <v>8</v>
      </c>
      <c r="K485" s="9"/>
      <c r="L485" s="9">
        <v>8</v>
      </c>
      <c r="M485" s="9"/>
      <c r="N485" s="9">
        <f>O485+P485+Q485</f>
        <v>8</v>
      </c>
      <c r="O485" s="16"/>
      <c r="P485" s="79">
        <v>8</v>
      </c>
      <c r="Q485" s="16"/>
    </row>
    <row r="486" spans="1:17" ht="24" customHeight="1">
      <c r="A486" s="70" t="s">
        <v>86</v>
      </c>
      <c r="B486" s="10" t="s">
        <v>131</v>
      </c>
      <c r="C486" s="10" t="s">
        <v>389</v>
      </c>
      <c r="D486" s="10"/>
      <c r="E486" s="10"/>
      <c r="F486" s="11">
        <f>F487+F540</f>
        <v>91042.9</v>
      </c>
      <c r="G486" s="11">
        <f aca="true" t="shared" si="222" ref="G486:Q486">G487+G540</f>
        <v>46525.7</v>
      </c>
      <c r="H486" s="11">
        <f t="shared" si="222"/>
        <v>44417.2</v>
      </c>
      <c r="I486" s="11">
        <f t="shared" si="222"/>
        <v>100</v>
      </c>
      <c r="J486" s="11">
        <f t="shared" si="222"/>
        <v>43335.6</v>
      </c>
      <c r="K486" s="11">
        <f t="shared" si="222"/>
        <v>2037.2</v>
      </c>
      <c r="L486" s="11">
        <f t="shared" si="222"/>
        <v>41198.399999999994</v>
      </c>
      <c r="M486" s="11">
        <f t="shared" si="222"/>
        <v>100</v>
      </c>
      <c r="N486" s="11">
        <f t="shared" si="222"/>
        <v>43791.3</v>
      </c>
      <c r="O486" s="9">
        <f t="shared" si="222"/>
        <v>2037.2</v>
      </c>
      <c r="P486" s="9">
        <f t="shared" si="222"/>
        <v>41654.1</v>
      </c>
      <c r="Q486" s="9">
        <f t="shared" si="222"/>
        <v>100</v>
      </c>
    </row>
    <row r="487" spans="1:17" ht="27" customHeight="1">
      <c r="A487" s="70" t="s">
        <v>132</v>
      </c>
      <c r="B487" s="10" t="s">
        <v>131</v>
      </c>
      <c r="C487" s="10" t="s">
        <v>118</v>
      </c>
      <c r="D487" s="10"/>
      <c r="E487" s="10"/>
      <c r="F487" s="11">
        <f aca="true" t="shared" si="223" ref="F487:Q487">F488</f>
        <v>86317.79999999999</v>
      </c>
      <c r="G487" s="11">
        <f t="shared" si="223"/>
        <v>46525.7</v>
      </c>
      <c r="H487" s="11">
        <f t="shared" si="223"/>
        <v>39692.1</v>
      </c>
      <c r="I487" s="11">
        <f t="shared" si="223"/>
        <v>100</v>
      </c>
      <c r="J487" s="11">
        <f t="shared" si="223"/>
        <v>38357.4</v>
      </c>
      <c r="K487" s="11">
        <f t="shared" si="223"/>
        <v>2037.2</v>
      </c>
      <c r="L487" s="11">
        <f t="shared" si="223"/>
        <v>36220.2</v>
      </c>
      <c r="M487" s="11">
        <f t="shared" si="223"/>
        <v>100</v>
      </c>
      <c r="N487" s="11">
        <f t="shared" si="223"/>
        <v>38751.100000000006</v>
      </c>
      <c r="O487" s="9">
        <f t="shared" si="223"/>
        <v>2037.2</v>
      </c>
      <c r="P487" s="9">
        <f t="shared" si="223"/>
        <v>36613.9</v>
      </c>
      <c r="Q487" s="9">
        <f t="shared" si="223"/>
        <v>100</v>
      </c>
    </row>
    <row r="488" spans="1:17" ht="44.25" customHeight="1">
      <c r="A488" s="73" t="s">
        <v>589</v>
      </c>
      <c r="B488" s="13" t="s">
        <v>131</v>
      </c>
      <c r="C488" s="13" t="s">
        <v>118</v>
      </c>
      <c r="D488" s="13" t="s">
        <v>255</v>
      </c>
      <c r="E488" s="13"/>
      <c r="F488" s="9">
        <f aca="true" t="shared" si="224" ref="F488:Q488">F489+F506+F518+F532</f>
        <v>86317.79999999999</v>
      </c>
      <c r="G488" s="9">
        <f t="shared" si="224"/>
        <v>46525.7</v>
      </c>
      <c r="H488" s="9">
        <f t="shared" si="224"/>
        <v>39692.1</v>
      </c>
      <c r="I488" s="9">
        <f t="shared" si="224"/>
        <v>100</v>
      </c>
      <c r="J488" s="9">
        <f t="shared" si="224"/>
        <v>38357.4</v>
      </c>
      <c r="K488" s="9">
        <f t="shared" si="224"/>
        <v>2037.2</v>
      </c>
      <c r="L488" s="9">
        <f t="shared" si="224"/>
        <v>36220.2</v>
      </c>
      <c r="M488" s="9">
        <f t="shared" si="224"/>
        <v>100</v>
      </c>
      <c r="N488" s="9">
        <f t="shared" si="224"/>
        <v>38751.100000000006</v>
      </c>
      <c r="O488" s="9">
        <f t="shared" si="224"/>
        <v>2037.2</v>
      </c>
      <c r="P488" s="9">
        <f t="shared" si="224"/>
        <v>36613.9</v>
      </c>
      <c r="Q488" s="9">
        <f t="shared" si="224"/>
        <v>100</v>
      </c>
    </row>
    <row r="489" spans="1:17" ht="85.5" customHeight="1">
      <c r="A489" s="73" t="s">
        <v>395</v>
      </c>
      <c r="B489" s="13" t="s">
        <v>131</v>
      </c>
      <c r="C489" s="13" t="s">
        <v>118</v>
      </c>
      <c r="D489" s="13" t="s">
        <v>256</v>
      </c>
      <c r="E489" s="13"/>
      <c r="F489" s="9">
        <f aca="true" t="shared" si="225" ref="F489:Q489">F490+F497</f>
        <v>13376.6</v>
      </c>
      <c r="G489" s="9">
        <f t="shared" si="225"/>
        <v>5934.3</v>
      </c>
      <c r="H489" s="9">
        <f t="shared" si="225"/>
        <v>7342.3</v>
      </c>
      <c r="I489" s="9">
        <f t="shared" si="225"/>
        <v>100</v>
      </c>
      <c r="J489" s="9">
        <f t="shared" si="225"/>
        <v>7703.7</v>
      </c>
      <c r="K489" s="9">
        <f t="shared" si="225"/>
        <v>0</v>
      </c>
      <c r="L489" s="9">
        <f t="shared" si="225"/>
        <v>7603.7</v>
      </c>
      <c r="M489" s="9">
        <f t="shared" si="225"/>
        <v>100</v>
      </c>
      <c r="N489" s="9">
        <f t="shared" si="225"/>
        <v>7786.6</v>
      </c>
      <c r="O489" s="9">
        <f t="shared" si="225"/>
        <v>0</v>
      </c>
      <c r="P489" s="9">
        <f t="shared" si="225"/>
        <v>7686.6</v>
      </c>
      <c r="Q489" s="9">
        <f t="shared" si="225"/>
        <v>100</v>
      </c>
    </row>
    <row r="490" spans="1:17" ht="21.75" customHeight="1">
      <c r="A490" s="73" t="s">
        <v>354</v>
      </c>
      <c r="B490" s="13" t="s">
        <v>131</v>
      </c>
      <c r="C490" s="13" t="s">
        <v>118</v>
      </c>
      <c r="D490" s="13" t="s">
        <v>257</v>
      </c>
      <c r="E490" s="13"/>
      <c r="F490" s="9">
        <f aca="true" t="shared" si="226" ref="F490:Q490">F491+F493+F495</f>
        <v>2161</v>
      </c>
      <c r="G490" s="9">
        <f t="shared" si="226"/>
        <v>0</v>
      </c>
      <c r="H490" s="9">
        <f t="shared" si="226"/>
        <v>2061</v>
      </c>
      <c r="I490" s="9">
        <f t="shared" si="226"/>
        <v>100</v>
      </c>
      <c r="J490" s="9">
        <f t="shared" si="226"/>
        <v>2322.7</v>
      </c>
      <c r="K490" s="9">
        <f t="shared" si="226"/>
        <v>0</v>
      </c>
      <c r="L490" s="9">
        <f t="shared" si="226"/>
        <v>2222.7</v>
      </c>
      <c r="M490" s="9">
        <f t="shared" si="226"/>
        <v>100</v>
      </c>
      <c r="N490" s="9">
        <f t="shared" si="226"/>
        <v>2347</v>
      </c>
      <c r="O490" s="9">
        <f t="shared" si="226"/>
        <v>0</v>
      </c>
      <c r="P490" s="9">
        <f t="shared" si="226"/>
        <v>2247</v>
      </c>
      <c r="Q490" s="9">
        <f t="shared" si="226"/>
        <v>100</v>
      </c>
    </row>
    <row r="491" spans="1:17" ht="18.75">
      <c r="A491" s="73" t="s">
        <v>188</v>
      </c>
      <c r="B491" s="13" t="s">
        <v>131</v>
      </c>
      <c r="C491" s="13" t="s">
        <v>118</v>
      </c>
      <c r="D491" s="13" t="s">
        <v>258</v>
      </c>
      <c r="E491" s="13"/>
      <c r="F491" s="9">
        <f aca="true" t="shared" si="227" ref="F491:Q491">F492</f>
        <v>1221</v>
      </c>
      <c r="G491" s="9">
        <f t="shared" si="227"/>
        <v>0</v>
      </c>
      <c r="H491" s="9">
        <f t="shared" si="227"/>
        <v>1221</v>
      </c>
      <c r="I491" s="9">
        <f t="shared" si="227"/>
        <v>0</v>
      </c>
      <c r="J491" s="9">
        <f t="shared" si="227"/>
        <v>1382.7</v>
      </c>
      <c r="K491" s="9">
        <f t="shared" si="227"/>
        <v>0</v>
      </c>
      <c r="L491" s="9">
        <f t="shared" si="227"/>
        <v>1382.7</v>
      </c>
      <c r="M491" s="9">
        <f t="shared" si="227"/>
        <v>0</v>
      </c>
      <c r="N491" s="9">
        <f t="shared" si="227"/>
        <v>1407</v>
      </c>
      <c r="O491" s="9">
        <f t="shared" si="227"/>
        <v>0</v>
      </c>
      <c r="P491" s="9">
        <f t="shared" si="227"/>
        <v>1407</v>
      </c>
      <c r="Q491" s="9">
        <f t="shared" si="227"/>
        <v>0</v>
      </c>
    </row>
    <row r="492" spans="1:17" ht="25.5" customHeight="1">
      <c r="A492" s="73" t="s">
        <v>187</v>
      </c>
      <c r="B492" s="13" t="s">
        <v>131</v>
      </c>
      <c r="C492" s="13" t="s">
        <v>118</v>
      </c>
      <c r="D492" s="13" t="s">
        <v>258</v>
      </c>
      <c r="E492" s="13" t="s">
        <v>186</v>
      </c>
      <c r="F492" s="9">
        <f>G492+H492+I492</f>
        <v>1221</v>
      </c>
      <c r="G492" s="9"/>
      <c r="H492" s="9">
        <v>1221</v>
      </c>
      <c r="I492" s="9"/>
      <c r="J492" s="9">
        <f>K492+L492+M492</f>
        <v>1382.7</v>
      </c>
      <c r="K492" s="9"/>
      <c r="L492" s="9">
        <v>1382.7</v>
      </c>
      <c r="M492" s="9"/>
      <c r="N492" s="9">
        <f>O492+P492+Q492</f>
        <v>1407</v>
      </c>
      <c r="O492" s="75"/>
      <c r="P492" s="9">
        <v>1407</v>
      </c>
      <c r="Q492" s="75"/>
    </row>
    <row r="493" spans="1:17" ht="71.25" customHeight="1">
      <c r="A493" s="73" t="s">
        <v>705</v>
      </c>
      <c r="B493" s="13" t="s">
        <v>131</v>
      </c>
      <c r="C493" s="13" t="s">
        <v>118</v>
      </c>
      <c r="D493" s="13" t="s">
        <v>558</v>
      </c>
      <c r="E493" s="13"/>
      <c r="F493" s="9">
        <f aca="true" t="shared" si="228" ref="F493:Q493">F494</f>
        <v>100</v>
      </c>
      <c r="G493" s="9">
        <f t="shared" si="228"/>
        <v>0</v>
      </c>
      <c r="H493" s="9">
        <f t="shared" si="228"/>
        <v>0</v>
      </c>
      <c r="I493" s="9">
        <f t="shared" si="228"/>
        <v>100</v>
      </c>
      <c r="J493" s="9">
        <f t="shared" si="228"/>
        <v>100</v>
      </c>
      <c r="K493" s="9">
        <f t="shared" si="228"/>
        <v>0</v>
      </c>
      <c r="L493" s="9">
        <f t="shared" si="228"/>
        <v>0</v>
      </c>
      <c r="M493" s="9">
        <f t="shared" si="228"/>
        <v>100</v>
      </c>
      <c r="N493" s="9">
        <f t="shared" si="228"/>
        <v>100</v>
      </c>
      <c r="O493" s="9">
        <f t="shared" si="228"/>
        <v>0</v>
      </c>
      <c r="P493" s="9">
        <f t="shared" si="228"/>
        <v>0</v>
      </c>
      <c r="Q493" s="9">
        <f t="shared" si="228"/>
        <v>100</v>
      </c>
    </row>
    <row r="494" spans="1:17" ht="25.5" customHeight="1">
      <c r="A494" s="73" t="s">
        <v>187</v>
      </c>
      <c r="B494" s="13" t="s">
        <v>131</v>
      </c>
      <c r="C494" s="13" t="s">
        <v>118</v>
      </c>
      <c r="D494" s="13" t="s">
        <v>558</v>
      </c>
      <c r="E494" s="13" t="s">
        <v>186</v>
      </c>
      <c r="F494" s="9">
        <f>G494+I494+H494</f>
        <v>100</v>
      </c>
      <c r="G494" s="9"/>
      <c r="H494" s="9"/>
      <c r="I494" s="9">
        <v>100</v>
      </c>
      <c r="J494" s="9">
        <f>K494+L494+M494</f>
        <v>100</v>
      </c>
      <c r="K494" s="9"/>
      <c r="L494" s="9"/>
      <c r="M494" s="9">
        <v>100</v>
      </c>
      <c r="N494" s="9">
        <f>O494+P494+Q494</f>
        <v>100</v>
      </c>
      <c r="O494" s="75"/>
      <c r="P494" s="75"/>
      <c r="Q494" s="75">
        <v>100</v>
      </c>
    </row>
    <row r="495" spans="1:17" ht="57.75" customHeight="1">
      <c r="A495" s="73" t="s">
        <v>437</v>
      </c>
      <c r="B495" s="13" t="s">
        <v>131</v>
      </c>
      <c r="C495" s="13" t="s">
        <v>118</v>
      </c>
      <c r="D495" s="13" t="s">
        <v>441</v>
      </c>
      <c r="E495" s="13"/>
      <c r="F495" s="9">
        <f aca="true" t="shared" si="229" ref="F495:Q495">F496</f>
        <v>840</v>
      </c>
      <c r="G495" s="9">
        <f t="shared" si="229"/>
        <v>0</v>
      </c>
      <c r="H495" s="9">
        <f t="shared" si="229"/>
        <v>840</v>
      </c>
      <c r="I495" s="9">
        <f t="shared" si="229"/>
        <v>0</v>
      </c>
      <c r="J495" s="9">
        <f t="shared" si="229"/>
        <v>840</v>
      </c>
      <c r="K495" s="9">
        <f t="shared" si="229"/>
        <v>0</v>
      </c>
      <c r="L495" s="9">
        <f t="shared" si="229"/>
        <v>840</v>
      </c>
      <c r="M495" s="9">
        <f t="shared" si="229"/>
        <v>0</v>
      </c>
      <c r="N495" s="9">
        <f t="shared" si="229"/>
        <v>840</v>
      </c>
      <c r="O495" s="9">
        <f t="shared" si="229"/>
        <v>0</v>
      </c>
      <c r="P495" s="9">
        <f t="shared" si="229"/>
        <v>840</v>
      </c>
      <c r="Q495" s="9">
        <f t="shared" si="229"/>
        <v>0</v>
      </c>
    </row>
    <row r="496" spans="1:17" ht="18.75">
      <c r="A496" s="73" t="s">
        <v>187</v>
      </c>
      <c r="B496" s="13" t="s">
        <v>131</v>
      </c>
      <c r="C496" s="13" t="s">
        <v>118</v>
      </c>
      <c r="D496" s="13" t="s">
        <v>441</v>
      </c>
      <c r="E496" s="13" t="s">
        <v>186</v>
      </c>
      <c r="F496" s="9">
        <f>G496+H496+I496</f>
        <v>840</v>
      </c>
      <c r="G496" s="9"/>
      <c r="H496" s="9">
        <v>840</v>
      </c>
      <c r="I496" s="9"/>
      <c r="J496" s="9">
        <f>K496+L496+M496</f>
        <v>840</v>
      </c>
      <c r="K496" s="9"/>
      <c r="L496" s="9">
        <v>840</v>
      </c>
      <c r="M496" s="9"/>
      <c r="N496" s="9">
        <f>O496+P496+Q496</f>
        <v>840</v>
      </c>
      <c r="O496" s="75"/>
      <c r="P496" s="9">
        <v>840</v>
      </c>
      <c r="Q496" s="75"/>
    </row>
    <row r="497" spans="1:17" ht="27.75" customHeight="1">
      <c r="A497" s="73" t="s">
        <v>355</v>
      </c>
      <c r="B497" s="13" t="s">
        <v>131</v>
      </c>
      <c r="C497" s="13" t="s">
        <v>118</v>
      </c>
      <c r="D497" s="13" t="s">
        <v>58</v>
      </c>
      <c r="E497" s="13"/>
      <c r="F497" s="9">
        <f aca="true" t="shared" si="230" ref="F497:Q497">F498+F502+F504+F500</f>
        <v>11215.6</v>
      </c>
      <c r="G497" s="9">
        <f t="shared" si="230"/>
        <v>5934.3</v>
      </c>
      <c r="H497" s="9">
        <f t="shared" si="230"/>
        <v>5281.3</v>
      </c>
      <c r="I497" s="9">
        <f t="shared" si="230"/>
        <v>0</v>
      </c>
      <c r="J497" s="9">
        <f t="shared" si="230"/>
        <v>5381</v>
      </c>
      <c r="K497" s="9">
        <f t="shared" si="230"/>
        <v>0</v>
      </c>
      <c r="L497" s="9">
        <f t="shared" si="230"/>
        <v>5381</v>
      </c>
      <c r="M497" s="9">
        <f t="shared" si="230"/>
        <v>0</v>
      </c>
      <c r="N497" s="9">
        <f t="shared" si="230"/>
        <v>5439.6</v>
      </c>
      <c r="O497" s="9">
        <f t="shared" si="230"/>
        <v>0</v>
      </c>
      <c r="P497" s="9">
        <f t="shared" si="230"/>
        <v>5439.6</v>
      </c>
      <c r="Q497" s="9">
        <f t="shared" si="230"/>
        <v>0</v>
      </c>
    </row>
    <row r="498" spans="1:17" ht="25.5" customHeight="1">
      <c r="A498" s="73" t="s">
        <v>188</v>
      </c>
      <c r="B498" s="13" t="s">
        <v>131</v>
      </c>
      <c r="C498" s="13" t="s">
        <v>118</v>
      </c>
      <c r="D498" s="13" t="s">
        <v>59</v>
      </c>
      <c r="E498" s="13"/>
      <c r="F498" s="9">
        <f aca="true" t="shared" si="231" ref="F498:Q498">F499</f>
        <v>3437.8</v>
      </c>
      <c r="G498" s="9">
        <f t="shared" si="231"/>
        <v>0</v>
      </c>
      <c r="H498" s="9">
        <f t="shared" si="231"/>
        <v>3437.8</v>
      </c>
      <c r="I498" s="9">
        <f t="shared" si="231"/>
        <v>0</v>
      </c>
      <c r="J498" s="9">
        <f t="shared" si="231"/>
        <v>3821</v>
      </c>
      <c r="K498" s="9">
        <f t="shared" si="231"/>
        <v>0</v>
      </c>
      <c r="L498" s="9">
        <f t="shared" si="231"/>
        <v>3821</v>
      </c>
      <c r="M498" s="9">
        <f t="shared" si="231"/>
        <v>0</v>
      </c>
      <c r="N498" s="9">
        <f t="shared" si="231"/>
        <v>3879.6</v>
      </c>
      <c r="O498" s="9">
        <f t="shared" si="231"/>
        <v>0</v>
      </c>
      <c r="P498" s="9">
        <f t="shared" si="231"/>
        <v>3879.6</v>
      </c>
      <c r="Q498" s="9">
        <f t="shared" si="231"/>
        <v>0</v>
      </c>
    </row>
    <row r="499" spans="1:17" ht="18.75">
      <c r="A499" s="76" t="s">
        <v>187</v>
      </c>
      <c r="B499" s="13" t="s">
        <v>131</v>
      </c>
      <c r="C499" s="13" t="s">
        <v>118</v>
      </c>
      <c r="D499" s="13" t="s">
        <v>59</v>
      </c>
      <c r="E499" s="13" t="s">
        <v>186</v>
      </c>
      <c r="F499" s="9">
        <f>G499+H499+I499</f>
        <v>3437.8</v>
      </c>
      <c r="G499" s="9"/>
      <c r="H499" s="9">
        <v>3437.8</v>
      </c>
      <c r="I499" s="9"/>
      <c r="J499" s="9">
        <f>K499+L499+M499</f>
        <v>3821</v>
      </c>
      <c r="K499" s="9"/>
      <c r="L499" s="9">
        <v>3821</v>
      </c>
      <c r="M499" s="9"/>
      <c r="N499" s="9">
        <f>O499+P499+Q499</f>
        <v>3879.6</v>
      </c>
      <c r="O499" s="75"/>
      <c r="P499" s="9">
        <v>3879.6</v>
      </c>
      <c r="Q499" s="75"/>
    </row>
    <row r="500" spans="1:17" ht="85.5" customHeight="1">
      <c r="A500" s="102" t="s">
        <v>683</v>
      </c>
      <c r="B500" s="13" t="s">
        <v>131</v>
      </c>
      <c r="C500" s="13" t="s">
        <v>118</v>
      </c>
      <c r="D500" s="13" t="s">
        <v>671</v>
      </c>
      <c r="E500" s="13"/>
      <c r="F500" s="9">
        <f aca="true" t="shared" si="232" ref="F500:Q500">F501</f>
        <v>100</v>
      </c>
      <c r="G500" s="9">
        <f t="shared" si="232"/>
        <v>0</v>
      </c>
      <c r="H500" s="9">
        <f t="shared" si="232"/>
        <v>100</v>
      </c>
      <c r="I500" s="9">
        <f t="shared" si="232"/>
        <v>0</v>
      </c>
      <c r="J500" s="9">
        <f t="shared" si="232"/>
        <v>0</v>
      </c>
      <c r="K500" s="9">
        <f t="shared" si="232"/>
        <v>0</v>
      </c>
      <c r="L500" s="9">
        <f t="shared" si="232"/>
        <v>0</v>
      </c>
      <c r="M500" s="9">
        <f t="shared" si="232"/>
        <v>0</v>
      </c>
      <c r="N500" s="9">
        <f t="shared" si="232"/>
        <v>0</v>
      </c>
      <c r="O500" s="9">
        <f t="shared" si="232"/>
        <v>0</v>
      </c>
      <c r="P500" s="9">
        <f t="shared" si="232"/>
        <v>0</v>
      </c>
      <c r="Q500" s="9">
        <f t="shared" si="232"/>
        <v>0</v>
      </c>
    </row>
    <row r="501" spans="1:17" ht="18.75">
      <c r="A501" s="73" t="s">
        <v>187</v>
      </c>
      <c r="B501" s="13" t="s">
        <v>131</v>
      </c>
      <c r="C501" s="13" t="s">
        <v>118</v>
      </c>
      <c r="D501" s="13" t="s">
        <v>671</v>
      </c>
      <c r="E501" s="13" t="s">
        <v>186</v>
      </c>
      <c r="F501" s="9">
        <f>G501+H501+I501</f>
        <v>100</v>
      </c>
      <c r="G501" s="9"/>
      <c r="H501" s="9">
        <v>100</v>
      </c>
      <c r="I501" s="9"/>
      <c r="J501" s="9">
        <f>K501+L501+M501</f>
        <v>0</v>
      </c>
      <c r="K501" s="9"/>
      <c r="L501" s="9"/>
      <c r="M501" s="9"/>
      <c r="N501" s="9">
        <f>O501+P501+Q501</f>
        <v>0</v>
      </c>
      <c r="O501" s="75"/>
      <c r="P501" s="9"/>
      <c r="Q501" s="75"/>
    </row>
    <row r="502" spans="1:17" ht="57.75" customHeight="1">
      <c r="A502" s="73" t="s">
        <v>437</v>
      </c>
      <c r="B502" s="13" t="s">
        <v>131</v>
      </c>
      <c r="C502" s="13" t="s">
        <v>118</v>
      </c>
      <c r="D502" s="13" t="s">
        <v>442</v>
      </c>
      <c r="E502" s="13"/>
      <c r="F502" s="9">
        <f aca="true" t="shared" si="233" ref="F502:Q502">F503</f>
        <v>1560</v>
      </c>
      <c r="G502" s="9">
        <f t="shared" si="233"/>
        <v>0</v>
      </c>
      <c r="H502" s="9">
        <f t="shared" si="233"/>
        <v>1560</v>
      </c>
      <c r="I502" s="9">
        <f t="shared" si="233"/>
        <v>0</v>
      </c>
      <c r="J502" s="9">
        <f t="shared" si="233"/>
        <v>1560</v>
      </c>
      <c r="K502" s="9">
        <f t="shared" si="233"/>
        <v>0</v>
      </c>
      <c r="L502" s="9">
        <f t="shared" si="233"/>
        <v>1560</v>
      </c>
      <c r="M502" s="9">
        <f t="shared" si="233"/>
        <v>0</v>
      </c>
      <c r="N502" s="9">
        <f t="shared" si="233"/>
        <v>1560</v>
      </c>
      <c r="O502" s="9">
        <f t="shared" si="233"/>
        <v>0</v>
      </c>
      <c r="P502" s="9">
        <f t="shared" si="233"/>
        <v>1560</v>
      </c>
      <c r="Q502" s="9">
        <f t="shared" si="233"/>
        <v>0</v>
      </c>
    </row>
    <row r="503" spans="1:17" ht="18.75">
      <c r="A503" s="73" t="s">
        <v>187</v>
      </c>
      <c r="B503" s="13" t="s">
        <v>131</v>
      </c>
      <c r="C503" s="13" t="s">
        <v>118</v>
      </c>
      <c r="D503" s="13" t="s">
        <v>442</v>
      </c>
      <c r="E503" s="13" t="s">
        <v>186</v>
      </c>
      <c r="F503" s="9">
        <f>G503+H503+I503</f>
        <v>1560</v>
      </c>
      <c r="G503" s="9"/>
      <c r="H503" s="9">
        <v>1560</v>
      </c>
      <c r="I503" s="9"/>
      <c r="J503" s="9">
        <f>K503+L503+M503</f>
        <v>1560</v>
      </c>
      <c r="K503" s="9"/>
      <c r="L503" s="9">
        <v>1560</v>
      </c>
      <c r="M503" s="9"/>
      <c r="N503" s="9">
        <f>O503+P503+Q503</f>
        <v>1560</v>
      </c>
      <c r="O503" s="75"/>
      <c r="P503" s="9">
        <v>1560</v>
      </c>
      <c r="Q503" s="75"/>
    </row>
    <row r="504" spans="1:17" ht="20.25" customHeight="1">
      <c r="A504" s="96" t="s">
        <v>657</v>
      </c>
      <c r="B504" s="13" t="s">
        <v>131</v>
      </c>
      <c r="C504" s="13" t="s">
        <v>118</v>
      </c>
      <c r="D504" s="13" t="s">
        <v>658</v>
      </c>
      <c r="E504" s="13"/>
      <c r="F504" s="9">
        <f>F505</f>
        <v>6117.8</v>
      </c>
      <c r="G504" s="9">
        <f>G505</f>
        <v>5934.3</v>
      </c>
      <c r="H504" s="9">
        <f>H505</f>
        <v>183.5</v>
      </c>
      <c r="I504" s="9">
        <f>I505</f>
        <v>0</v>
      </c>
      <c r="J504" s="9"/>
      <c r="K504" s="9"/>
      <c r="L504" s="9"/>
      <c r="M504" s="9"/>
      <c r="N504" s="9"/>
      <c r="O504" s="75"/>
      <c r="P504" s="75"/>
      <c r="Q504" s="75"/>
    </row>
    <row r="505" spans="1:17" ht="18.75" customHeight="1">
      <c r="A505" s="73" t="s">
        <v>187</v>
      </c>
      <c r="B505" s="13" t="s">
        <v>131</v>
      </c>
      <c r="C505" s="13" t="s">
        <v>118</v>
      </c>
      <c r="D505" s="13" t="s">
        <v>658</v>
      </c>
      <c r="E505" s="13" t="s">
        <v>186</v>
      </c>
      <c r="F505" s="9">
        <f>G505+H505+I505</f>
        <v>6117.8</v>
      </c>
      <c r="G505" s="9">
        <v>5934.3</v>
      </c>
      <c r="H505" s="9">
        <v>183.5</v>
      </c>
      <c r="I505" s="9"/>
      <c r="J505" s="9"/>
      <c r="K505" s="9"/>
      <c r="L505" s="9"/>
      <c r="M505" s="9"/>
      <c r="N505" s="9"/>
      <c r="O505" s="75"/>
      <c r="P505" s="75"/>
      <c r="Q505" s="75"/>
    </row>
    <row r="506" spans="1:17" ht="46.5" customHeight="1">
      <c r="A506" s="73" t="s">
        <v>200</v>
      </c>
      <c r="B506" s="13" t="s">
        <v>131</v>
      </c>
      <c r="C506" s="13" t="s">
        <v>118</v>
      </c>
      <c r="D506" s="13" t="s">
        <v>259</v>
      </c>
      <c r="E506" s="13"/>
      <c r="F506" s="9">
        <f aca="true" t="shared" si="234" ref="F506:Q506">F507</f>
        <v>48884.8</v>
      </c>
      <c r="G506" s="9">
        <f t="shared" si="234"/>
        <v>35684.299999999996</v>
      </c>
      <c r="H506" s="9">
        <f t="shared" si="234"/>
        <v>13200.5</v>
      </c>
      <c r="I506" s="9">
        <f t="shared" si="234"/>
        <v>0</v>
      </c>
      <c r="J506" s="9">
        <f t="shared" si="234"/>
        <v>8616.9</v>
      </c>
      <c r="K506" s="9">
        <f t="shared" si="234"/>
        <v>0</v>
      </c>
      <c r="L506" s="9">
        <f t="shared" si="234"/>
        <v>8616.9</v>
      </c>
      <c r="M506" s="9">
        <f t="shared" si="234"/>
        <v>0</v>
      </c>
      <c r="N506" s="9">
        <f t="shared" si="234"/>
        <v>8710.8</v>
      </c>
      <c r="O506" s="9">
        <f t="shared" si="234"/>
        <v>0</v>
      </c>
      <c r="P506" s="9">
        <f t="shared" si="234"/>
        <v>8710.8</v>
      </c>
      <c r="Q506" s="9">
        <f t="shared" si="234"/>
        <v>0</v>
      </c>
    </row>
    <row r="507" spans="1:17" ht="22.5" customHeight="1">
      <c r="A507" s="73" t="s">
        <v>60</v>
      </c>
      <c r="B507" s="13" t="s">
        <v>131</v>
      </c>
      <c r="C507" s="13" t="s">
        <v>118</v>
      </c>
      <c r="D507" s="13" t="s">
        <v>260</v>
      </c>
      <c r="E507" s="13"/>
      <c r="F507" s="9">
        <f>F508+F512+F515+F510+F516</f>
        <v>48884.8</v>
      </c>
      <c r="G507" s="9">
        <f aca="true" t="shared" si="235" ref="G507:Q507">G508+G512+G515+G510+G516</f>
        <v>35684.299999999996</v>
      </c>
      <c r="H507" s="9">
        <f t="shared" si="235"/>
        <v>13200.5</v>
      </c>
      <c r="I507" s="9">
        <f t="shared" si="235"/>
        <v>0</v>
      </c>
      <c r="J507" s="9">
        <f t="shared" si="235"/>
        <v>8616.9</v>
      </c>
      <c r="K507" s="9">
        <f t="shared" si="235"/>
        <v>0</v>
      </c>
      <c r="L507" s="9">
        <f t="shared" si="235"/>
        <v>8616.9</v>
      </c>
      <c r="M507" s="9">
        <f t="shared" si="235"/>
        <v>0</v>
      </c>
      <c r="N507" s="9">
        <f t="shared" si="235"/>
        <v>8710.8</v>
      </c>
      <c r="O507" s="9">
        <f t="shared" si="235"/>
        <v>0</v>
      </c>
      <c r="P507" s="9">
        <f t="shared" si="235"/>
        <v>8710.8</v>
      </c>
      <c r="Q507" s="9">
        <f t="shared" si="235"/>
        <v>0</v>
      </c>
    </row>
    <row r="508" spans="1:17" ht="18.75">
      <c r="A508" s="73" t="s">
        <v>188</v>
      </c>
      <c r="B508" s="13" t="s">
        <v>131</v>
      </c>
      <c r="C508" s="13" t="s">
        <v>118</v>
      </c>
      <c r="D508" s="13" t="s">
        <v>261</v>
      </c>
      <c r="E508" s="13"/>
      <c r="F508" s="9">
        <f aca="true" t="shared" si="236" ref="F508:Q508">F509</f>
        <v>9413.8</v>
      </c>
      <c r="G508" s="9">
        <f t="shared" si="236"/>
        <v>0</v>
      </c>
      <c r="H508" s="9">
        <f t="shared" si="236"/>
        <v>9413.8</v>
      </c>
      <c r="I508" s="9">
        <f t="shared" si="236"/>
        <v>0</v>
      </c>
      <c r="J508" s="9">
        <f t="shared" si="236"/>
        <v>6216.9</v>
      </c>
      <c r="K508" s="9">
        <f t="shared" si="236"/>
        <v>0</v>
      </c>
      <c r="L508" s="9">
        <f t="shared" si="236"/>
        <v>6216.9</v>
      </c>
      <c r="M508" s="9">
        <f t="shared" si="236"/>
        <v>0</v>
      </c>
      <c r="N508" s="9">
        <f t="shared" si="236"/>
        <v>6310.8</v>
      </c>
      <c r="O508" s="9">
        <f t="shared" si="236"/>
        <v>0</v>
      </c>
      <c r="P508" s="9">
        <f t="shared" si="236"/>
        <v>6310.8</v>
      </c>
      <c r="Q508" s="9">
        <f t="shared" si="236"/>
        <v>0</v>
      </c>
    </row>
    <row r="509" spans="1:17" ht="26.25" customHeight="1">
      <c r="A509" s="73" t="s">
        <v>187</v>
      </c>
      <c r="B509" s="13" t="s">
        <v>131</v>
      </c>
      <c r="C509" s="13" t="s">
        <v>118</v>
      </c>
      <c r="D509" s="13" t="s">
        <v>261</v>
      </c>
      <c r="E509" s="13" t="s">
        <v>186</v>
      </c>
      <c r="F509" s="9">
        <f>G509+H509+I509</f>
        <v>9413.8</v>
      </c>
      <c r="G509" s="9"/>
      <c r="H509" s="9">
        <v>9413.8</v>
      </c>
      <c r="I509" s="9"/>
      <c r="J509" s="9">
        <f>K509+L509+M509</f>
        <v>6216.9</v>
      </c>
      <c r="K509" s="9"/>
      <c r="L509" s="9">
        <v>6216.9</v>
      </c>
      <c r="M509" s="9"/>
      <c r="N509" s="9">
        <f>O509+P509+Q509</f>
        <v>6310.8</v>
      </c>
      <c r="O509" s="75"/>
      <c r="P509" s="9">
        <v>6310.8</v>
      </c>
      <c r="Q509" s="75"/>
    </row>
    <row r="510" spans="1:17" ht="81" customHeight="1">
      <c r="A510" s="102" t="s">
        <v>683</v>
      </c>
      <c r="B510" s="13" t="s">
        <v>131</v>
      </c>
      <c r="C510" s="13" t="s">
        <v>118</v>
      </c>
      <c r="D510" s="13" t="s">
        <v>672</v>
      </c>
      <c r="E510" s="13"/>
      <c r="F510" s="9">
        <f aca="true" t="shared" si="237" ref="F510:Q510">F511</f>
        <v>300</v>
      </c>
      <c r="G510" s="9">
        <f t="shared" si="237"/>
        <v>0</v>
      </c>
      <c r="H510" s="9">
        <f t="shared" si="237"/>
        <v>300</v>
      </c>
      <c r="I510" s="9">
        <f t="shared" si="237"/>
        <v>0</v>
      </c>
      <c r="J510" s="9">
        <f t="shared" si="237"/>
        <v>0</v>
      </c>
      <c r="K510" s="9">
        <f t="shared" si="237"/>
        <v>0</v>
      </c>
      <c r="L510" s="9">
        <f t="shared" si="237"/>
        <v>0</v>
      </c>
      <c r="M510" s="9">
        <f t="shared" si="237"/>
        <v>0</v>
      </c>
      <c r="N510" s="9">
        <f t="shared" si="237"/>
        <v>0</v>
      </c>
      <c r="O510" s="9">
        <f t="shared" si="237"/>
        <v>0</v>
      </c>
      <c r="P510" s="9">
        <f t="shared" si="237"/>
        <v>0</v>
      </c>
      <c r="Q510" s="9">
        <f t="shared" si="237"/>
        <v>0</v>
      </c>
    </row>
    <row r="511" spans="1:17" ht="18.75">
      <c r="A511" s="73" t="s">
        <v>187</v>
      </c>
      <c r="B511" s="13" t="s">
        <v>131</v>
      </c>
      <c r="C511" s="13" t="s">
        <v>118</v>
      </c>
      <c r="D511" s="13" t="s">
        <v>672</v>
      </c>
      <c r="E511" s="13" t="s">
        <v>186</v>
      </c>
      <c r="F511" s="9">
        <f>G511+H511+I511</f>
        <v>300</v>
      </c>
      <c r="G511" s="9"/>
      <c r="H511" s="9">
        <v>300</v>
      </c>
      <c r="I511" s="9"/>
      <c r="J511" s="9">
        <f>K511+L511+M511</f>
        <v>0</v>
      </c>
      <c r="K511" s="9"/>
      <c r="L511" s="9"/>
      <c r="M511" s="9"/>
      <c r="N511" s="9">
        <f>O511+P511+Q511</f>
        <v>0</v>
      </c>
      <c r="O511" s="75"/>
      <c r="P511" s="9"/>
      <c r="Q511" s="75"/>
    </row>
    <row r="512" spans="1:17" ht="60" customHeight="1">
      <c r="A512" s="73" t="s">
        <v>437</v>
      </c>
      <c r="B512" s="13" t="s">
        <v>131</v>
      </c>
      <c r="C512" s="13" t="s">
        <v>118</v>
      </c>
      <c r="D512" s="13" t="s">
        <v>443</v>
      </c>
      <c r="E512" s="13"/>
      <c r="F512" s="9">
        <f aca="true" t="shared" si="238" ref="F512:Q512">F513</f>
        <v>2400</v>
      </c>
      <c r="G512" s="9">
        <f t="shared" si="238"/>
        <v>0</v>
      </c>
      <c r="H512" s="9">
        <f t="shared" si="238"/>
        <v>2400</v>
      </c>
      <c r="I512" s="9">
        <f t="shared" si="238"/>
        <v>0</v>
      </c>
      <c r="J512" s="9">
        <f t="shared" si="238"/>
        <v>2400</v>
      </c>
      <c r="K512" s="9">
        <f t="shared" si="238"/>
        <v>0</v>
      </c>
      <c r="L512" s="9">
        <f t="shared" si="238"/>
        <v>2400</v>
      </c>
      <c r="M512" s="9">
        <f t="shared" si="238"/>
        <v>0</v>
      </c>
      <c r="N512" s="9">
        <f t="shared" si="238"/>
        <v>2400</v>
      </c>
      <c r="O512" s="9">
        <f t="shared" si="238"/>
        <v>0</v>
      </c>
      <c r="P512" s="9">
        <f t="shared" si="238"/>
        <v>2400</v>
      </c>
      <c r="Q512" s="9">
        <f t="shared" si="238"/>
        <v>0</v>
      </c>
    </row>
    <row r="513" spans="1:17" ht="18.75">
      <c r="A513" s="73" t="s">
        <v>187</v>
      </c>
      <c r="B513" s="13" t="s">
        <v>131</v>
      </c>
      <c r="C513" s="13" t="s">
        <v>118</v>
      </c>
      <c r="D513" s="13" t="s">
        <v>443</v>
      </c>
      <c r="E513" s="13" t="s">
        <v>186</v>
      </c>
      <c r="F513" s="9">
        <f>G513+H513+I513</f>
        <v>2400</v>
      </c>
      <c r="G513" s="9"/>
      <c r="H513" s="9">
        <v>2400</v>
      </c>
      <c r="I513" s="9">
        <v>0</v>
      </c>
      <c r="J513" s="9">
        <f>K513+L513+M513</f>
        <v>2400</v>
      </c>
      <c r="K513" s="9"/>
      <c r="L513" s="9">
        <v>2400</v>
      </c>
      <c r="M513" s="9"/>
      <c r="N513" s="9">
        <f>O513+P513+Q513</f>
        <v>2400</v>
      </c>
      <c r="O513" s="75"/>
      <c r="P513" s="9">
        <v>2400</v>
      </c>
      <c r="Q513" s="75"/>
    </row>
    <row r="514" spans="1:17" ht="27.75" customHeight="1">
      <c r="A514" s="96" t="s">
        <v>657</v>
      </c>
      <c r="B514" s="13" t="s">
        <v>131</v>
      </c>
      <c r="C514" s="13" t="s">
        <v>118</v>
      </c>
      <c r="D514" s="13" t="s">
        <v>659</v>
      </c>
      <c r="E514" s="13"/>
      <c r="F514" s="9">
        <f>F515</f>
        <v>35949.7</v>
      </c>
      <c r="G514" s="9">
        <f aca="true" t="shared" si="239" ref="G514:Q514">G515</f>
        <v>34871.2</v>
      </c>
      <c r="H514" s="9">
        <f t="shared" si="239"/>
        <v>1078.5</v>
      </c>
      <c r="I514" s="9">
        <f t="shared" si="239"/>
        <v>0</v>
      </c>
      <c r="J514" s="9">
        <f t="shared" si="239"/>
        <v>0</v>
      </c>
      <c r="K514" s="9">
        <f t="shared" si="239"/>
        <v>0</v>
      </c>
      <c r="L514" s="9">
        <f t="shared" si="239"/>
        <v>0</v>
      </c>
      <c r="M514" s="9">
        <f t="shared" si="239"/>
        <v>0</v>
      </c>
      <c r="N514" s="9">
        <f t="shared" si="239"/>
        <v>0</v>
      </c>
      <c r="O514" s="9">
        <f t="shared" si="239"/>
        <v>0</v>
      </c>
      <c r="P514" s="9">
        <f t="shared" si="239"/>
        <v>0</v>
      </c>
      <c r="Q514" s="9">
        <f t="shared" si="239"/>
        <v>0</v>
      </c>
    </row>
    <row r="515" spans="1:17" ht="18.75">
      <c r="A515" s="73" t="s">
        <v>187</v>
      </c>
      <c r="B515" s="13" t="s">
        <v>131</v>
      </c>
      <c r="C515" s="13" t="s">
        <v>118</v>
      </c>
      <c r="D515" s="13" t="s">
        <v>659</v>
      </c>
      <c r="E515" s="13" t="s">
        <v>186</v>
      </c>
      <c r="F515" s="9">
        <f>G515+H515+I515</f>
        <v>35949.7</v>
      </c>
      <c r="G515" s="9">
        <v>34871.2</v>
      </c>
      <c r="H515" s="9">
        <v>1078.5</v>
      </c>
      <c r="I515" s="9"/>
      <c r="J515" s="9"/>
      <c r="K515" s="9"/>
      <c r="L515" s="9"/>
      <c r="M515" s="9"/>
      <c r="N515" s="9"/>
      <c r="O515" s="75"/>
      <c r="P515" s="9"/>
      <c r="Q515" s="75"/>
    </row>
    <row r="516" spans="1:17" ht="57.75" customHeight="1">
      <c r="A516" s="31" t="s">
        <v>599</v>
      </c>
      <c r="B516" s="13" t="s">
        <v>131</v>
      </c>
      <c r="C516" s="13" t="s">
        <v>118</v>
      </c>
      <c r="D516" s="13" t="s">
        <v>709</v>
      </c>
      <c r="E516" s="13"/>
      <c r="F516" s="9">
        <f>F517</f>
        <v>821.3000000000001</v>
      </c>
      <c r="G516" s="9">
        <f aca="true" t="shared" si="240" ref="G516:Q516">G517</f>
        <v>813.1</v>
      </c>
      <c r="H516" s="9">
        <f t="shared" si="240"/>
        <v>8.2</v>
      </c>
      <c r="I516" s="9">
        <f t="shared" si="240"/>
        <v>0</v>
      </c>
      <c r="J516" s="9">
        <f t="shared" si="240"/>
        <v>0</v>
      </c>
      <c r="K516" s="9">
        <f t="shared" si="240"/>
        <v>0</v>
      </c>
      <c r="L516" s="9">
        <f t="shared" si="240"/>
        <v>0</v>
      </c>
      <c r="M516" s="9">
        <f t="shared" si="240"/>
        <v>0</v>
      </c>
      <c r="N516" s="9">
        <f t="shared" si="240"/>
        <v>0</v>
      </c>
      <c r="O516" s="9">
        <f t="shared" si="240"/>
        <v>0</v>
      </c>
      <c r="P516" s="9">
        <f t="shared" si="240"/>
        <v>0</v>
      </c>
      <c r="Q516" s="9">
        <f t="shared" si="240"/>
        <v>0</v>
      </c>
    </row>
    <row r="517" spans="1:17" ht="18.75">
      <c r="A517" s="73" t="s">
        <v>187</v>
      </c>
      <c r="B517" s="13" t="s">
        <v>131</v>
      </c>
      <c r="C517" s="13" t="s">
        <v>118</v>
      </c>
      <c r="D517" s="13" t="s">
        <v>709</v>
      </c>
      <c r="E517" s="13" t="s">
        <v>186</v>
      </c>
      <c r="F517" s="9">
        <f>G517+H517+I517</f>
        <v>821.3000000000001</v>
      </c>
      <c r="G517" s="9">
        <v>813.1</v>
      </c>
      <c r="H517" s="9">
        <f>8.2</f>
        <v>8.2</v>
      </c>
      <c r="I517" s="9"/>
      <c r="J517" s="9"/>
      <c r="K517" s="9"/>
      <c r="L517" s="9"/>
      <c r="M517" s="9"/>
      <c r="N517" s="9"/>
      <c r="O517" s="75"/>
      <c r="P517" s="9"/>
      <c r="Q517" s="75"/>
    </row>
    <row r="518" spans="1:17" ht="42.75" customHeight="1">
      <c r="A518" s="73" t="s">
        <v>189</v>
      </c>
      <c r="B518" s="13" t="s">
        <v>131</v>
      </c>
      <c r="C518" s="13" t="s">
        <v>118</v>
      </c>
      <c r="D518" s="13" t="s">
        <v>262</v>
      </c>
      <c r="E518" s="13"/>
      <c r="F518" s="9">
        <f aca="true" t="shared" si="241" ref="F518:Q518">F519</f>
        <v>16927.5</v>
      </c>
      <c r="G518" s="9">
        <f t="shared" si="241"/>
        <v>2037.2</v>
      </c>
      <c r="H518" s="9">
        <f t="shared" si="241"/>
        <v>14890.3</v>
      </c>
      <c r="I518" s="9">
        <f t="shared" si="241"/>
        <v>0</v>
      </c>
      <c r="J518" s="9">
        <f t="shared" si="241"/>
        <v>18027.2</v>
      </c>
      <c r="K518" s="9">
        <f t="shared" si="241"/>
        <v>2037.2</v>
      </c>
      <c r="L518" s="9">
        <f t="shared" si="241"/>
        <v>15990</v>
      </c>
      <c r="M518" s="9">
        <f t="shared" si="241"/>
        <v>0</v>
      </c>
      <c r="N518" s="9">
        <f t="shared" si="241"/>
        <v>18200.7</v>
      </c>
      <c r="O518" s="9">
        <f t="shared" si="241"/>
        <v>2037.2</v>
      </c>
      <c r="P518" s="9">
        <f t="shared" si="241"/>
        <v>16163.5</v>
      </c>
      <c r="Q518" s="9">
        <f t="shared" si="241"/>
        <v>0</v>
      </c>
    </row>
    <row r="519" spans="1:17" ht="22.5" customHeight="1">
      <c r="A519" s="73" t="s">
        <v>21</v>
      </c>
      <c r="B519" s="13" t="s">
        <v>131</v>
      </c>
      <c r="C519" s="13" t="s">
        <v>118</v>
      </c>
      <c r="D519" s="13" t="s">
        <v>263</v>
      </c>
      <c r="E519" s="13"/>
      <c r="F519" s="9">
        <f aca="true" t="shared" si="242" ref="F519:Q519">F520+F524+F526+F530+F528</f>
        <v>16927.5</v>
      </c>
      <c r="G519" s="9">
        <f t="shared" si="242"/>
        <v>2037.2</v>
      </c>
      <c r="H519" s="9">
        <f t="shared" si="242"/>
        <v>14890.3</v>
      </c>
      <c r="I519" s="9">
        <f t="shared" si="242"/>
        <v>0</v>
      </c>
      <c r="J519" s="9">
        <f t="shared" si="242"/>
        <v>18027.2</v>
      </c>
      <c r="K519" s="9">
        <f t="shared" si="242"/>
        <v>2037.2</v>
      </c>
      <c r="L519" s="9">
        <f t="shared" si="242"/>
        <v>15990</v>
      </c>
      <c r="M519" s="9">
        <f t="shared" si="242"/>
        <v>0</v>
      </c>
      <c r="N519" s="9">
        <f t="shared" si="242"/>
        <v>18200.7</v>
      </c>
      <c r="O519" s="9">
        <f t="shared" si="242"/>
        <v>2037.2</v>
      </c>
      <c r="P519" s="9">
        <f t="shared" si="242"/>
        <v>16163.5</v>
      </c>
      <c r="Q519" s="9">
        <f t="shared" si="242"/>
        <v>0</v>
      </c>
    </row>
    <row r="520" spans="1:17" ht="18.75">
      <c r="A520" s="73" t="s">
        <v>133</v>
      </c>
      <c r="B520" s="13" t="s">
        <v>131</v>
      </c>
      <c r="C520" s="13" t="s">
        <v>118</v>
      </c>
      <c r="D520" s="13" t="s">
        <v>264</v>
      </c>
      <c r="E520" s="13"/>
      <c r="F520" s="9">
        <f aca="true" t="shared" si="243" ref="F520:Q520">F521+F522+F523</f>
        <v>9915.4</v>
      </c>
      <c r="G520" s="9">
        <f t="shared" si="243"/>
        <v>0</v>
      </c>
      <c r="H520" s="9">
        <f t="shared" si="243"/>
        <v>9915.4</v>
      </c>
      <c r="I520" s="9">
        <f t="shared" si="243"/>
        <v>0</v>
      </c>
      <c r="J520" s="9">
        <f t="shared" si="243"/>
        <v>11015.1</v>
      </c>
      <c r="K520" s="9">
        <f t="shared" si="243"/>
        <v>0</v>
      </c>
      <c r="L520" s="9">
        <f t="shared" si="243"/>
        <v>11015.1</v>
      </c>
      <c r="M520" s="9">
        <f t="shared" si="243"/>
        <v>0</v>
      </c>
      <c r="N520" s="9">
        <f t="shared" si="243"/>
        <v>11188.6</v>
      </c>
      <c r="O520" s="9">
        <f t="shared" si="243"/>
        <v>0</v>
      </c>
      <c r="P520" s="9">
        <f t="shared" si="243"/>
        <v>11188.6</v>
      </c>
      <c r="Q520" s="9">
        <f t="shared" si="243"/>
        <v>0</v>
      </c>
    </row>
    <row r="521" spans="1:17" ht="24.75" customHeight="1">
      <c r="A521" s="73" t="s">
        <v>618</v>
      </c>
      <c r="B521" s="13" t="s">
        <v>131</v>
      </c>
      <c r="C521" s="13" t="s">
        <v>118</v>
      </c>
      <c r="D521" s="13" t="s">
        <v>264</v>
      </c>
      <c r="E521" s="13" t="s">
        <v>150</v>
      </c>
      <c r="F521" s="9">
        <f>G521+H521+I521</f>
        <v>7692</v>
      </c>
      <c r="G521" s="9"/>
      <c r="H521" s="9">
        <v>7692</v>
      </c>
      <c r="I521" s="9"/>
      <c r="J521" s="9">
        <f>K521+L521+M521</f>
        <v>9028.9</v>
      </c>
      <c r="K521" s="9"/>
      <c r="L521" s="9">
        <v>9028.9</v>
      </c>
      <c r="M521" s="9"/>
      <c r="N521" s="9">
        <f>O521+P521+Q521</f>
        <v>9202.4</v>
      </c>
      <c r="O521" s="75"/>
      <c r="P521" s="9">
        <v>9202.4</v>
      </c>
      <c r="Q521" s="75"/>
    </row>
    <row r="522" spans="1:17" ht="42.75" customHeight="1">
      <c r="A522" s="73" t="s">
        <v>92</v>
      </c>
      <c r="B522" s="13" t="s">
        <v>131</v>
      </c>
      <c r="C522" s="13" t="s">
        <v>118</v>
      </c>
      <c r="D522" s="13" t="s">
        <v>264</v>
      </c>
      <c r="E522" s="13" t="s">
        <v>175</v>
      </c>
      <c r="F522" s="9">
        <f>G522+H522+I522</f>
        <v>2198.4</v>
      </c>
      <c r="G522" s="9"/>
      <c r="H522" s="9">
        <v>2198.4</v>
      </c>
      <c r="I522" s="9"/>
      <c r="J522" s="9">
        <f>K522+L522+M522</f>
        <v>1961.2</v>
      </c>
      <c r="K522" s="9"/>
      <c r="L522" s="9">
        <v>1961.2</v>
      </c>
      <c r="M522" s="9"/>
      <c r="N522" s="9">
        <f>O522+P522+Q522</f>
        <v>1961.2</v>
      </c>
      <c r="O522" s="75"/>
      <c r="P522" s="9">
        <v>1961.2</v>
      </c>
      <c r="Q522" s="75"/>
    </row>
    <row r="523" spans="1:17" ht="24.75" customHeight="1">
      <c r="A523" s="73" t="s">
        <v>173</v>
      </c>
      <c r="B523" s="13" t="s">
        <v>131</v>
      </c>
      <c r="C523" s="13" t="s">
        <v>118</v>
      </c>
      <c r="D523" s="13" t="s">
        <v>264</v>
      </c>
      <c r="E523" s="13" t="s">
        <v>174</v>
      </c>
      <c r="F523" s="9">
        <f>G523+H523+I523</f>
        <v>25</v>
      </c>
      <c r="G523" s="9"/>
      <c r="H523" s="9">
        <v>25</v>
      </c>
      <c r="I523" s="9"/>
      <c r="J523" s="9">
        <f>K523+L523+M523</f>
        <v>25</v>
      </c>
      <c r="K523" s="9"/>
      <c r="L523" s="9">
        <v>25</v>
      </c>
      <c r="M523" s="9"/>
      <c r="N523" s="9">
        <f>O523+P523+Q523</f>
        <v>25</v>
      </c>
      <c r="O523" s="75"/>
      <c r="P523" s="9">
        <v>25</v>
      </c>
      <c r="Q523" s="75"/>
    </row>
    <row r="524" spans="1:17" ht="60.75" customHeight="1">
      <c r="A524" s="73" t="s">
        <v>437</v>
      </c>
      <c r="B524" s="13" t="s">
        <v>131</v>
      </c>
      <c r="C524" s="13" t="s">
        <v>118</v>
      </c>
      <c r="D524" s="13" t="s">
        <v>444</v>
      </c>
      <c r="E524" s="13"/>
      <c r="F524" s="9">
        <f aca="true" t="shared" si="244" ref="F524:Q524">F525</f>
        <v>4896.4</v>
      </c>
      <c r="G524" s="9">
        <f t="shared" si="244"/>
        <v>0</v>
      </c>
      <c r="H524" s="9">
        <f t="shared" si="244"/>
        <v>4896.4</v>
      </c>
      <c r="I524" s="9">
        <f t="shared" si="244"/>
        <v>0</v>
      </c>
      <c r="J524" s="9">
        <f t="shared" si="244"/>
        <v>4896.4</v>
      </c>
      <c r="K524" s="9">
        <f t="shared" si="244"/>
        <v>0</v>
      </c>
      <c r="L524" s="9">
        <f t="shared" si="244"/>
        <v>4896.4</v>
      </c>
      <c r="M524" s="9">
        <f t="shared" si="244"/>
        <v>0</v>
      </c>
      <c r="N524" s="9">
        <f t="shared" si="244"/>
        <v>4896.4</v>
      </c>
      <c r="O524" s="9">
        <f t="shared" si="244"/>
        <v>0</v>
      </c>
      <c r="P524" s="9">
        <f t="shared" si="244"/>
        <v>4896.4</v>
      </c>
      <c r="Q524" s="9">
        <f t="shared" si="244"/>
        <v>0</v>
      </c>
    </row>
    <row r="525" spans="1:17" ht="26.25" customHeight="1">
      <c r="A525" s="73" t="s">
        <v>618</v>
      </c>
      <c r="B525" s="13" t="s">
        <v>131</v>
      </c>
      <c r="C525" s="13" t="s">
        <v>118</v>
      </c>
      <c r="D525" s="13" t="s">
        <v>444</v>
      </c>
      <c r="E525" s="13" t="s">
        <v>150</v>
      </c>
      <c r="F525" s="9">
        <f>G525+H525+I525</f>
        <v>4896.4</v>
      </c>
      <c r="G525" s="9"/>
      <c r="H525" s="9">
        <v>4896.4</v>
      </c>
      <c r="I525" s="9"/>
      <c r="J525" s="9">
        <f>K525+L525+M525</f>
        <v>4896.4</v>
      </c>
      <c r="K525" s="9"/>
      <c r="L525" s="9">
        <v>4896.4</v>
      </c>
      <c r="M525" s="9"/>
      <c r="N525" s="9">
        <f>O525+P525+Q525</f>
        <v>4896.4</v>
      </c>
      <c r="O525" s="75"/>
      <c r="P525" s="9">
        <v>4896.4</v>
      </c>
      <c r="Q525" s="75"/>
    </row>
    <row r="526" spans="1:17" ht="78" customHeight="1">
      <c r="A526" s="107" t="s">
        <v>662</v>
      </c>
      <c r="B526" s="13" t="s">
        <v>131</v>
      </c>
      <c r="C526" s="13" t="s">
        <v>118</v>
      </c>
      <c r="D526" s="13" t="s">
        <v>664</v>
      </c>
      <c r="E526" s="13"/>
      <c r="F526" s="9">
        <f aca="true" t="shared" si="245" ref="F526:Q526">F527</f>
        <v>340</v>
      </c>
      <c r="G526" s="9">
        <f t="shared" si="245"/>
        <v>340</v>
      </c>
      <c r="H526" s="9">
        <f t="shared" si="245"/>
        <v>0</v>
      </c>
      <c r="I526" s="9">
        <f t="shared" si="245"/>
        <v>0</v>
      </c>
      <c r="J526" s="9">
        <f t="shared" si="245"/>
        <v>340</v>
      </c>
      <c r="K526" s="9">
        <f t="shared" si="245"/>
        <v>340</v>
      </c>
      <c r="L526" s="9">
        <f t="shared" si="245"/>
        <v>0</v>
      </c>
      <c r="M526" s="9">
        <f t="shared" si="245"/>
        <v>0</v>
      </c>
      <c r="N526" s="9">
        <f t="shared" si="245"/>
        <v>340</v>
      </c>
      <c r="O526" s="9">
        <f t="shared" si="245"/>
        <v>340</v>
      </c>
      <c r="P526" s="9">
        <f t="shared" si="245"/>
        <v>0</v>
      </c>
      <c r="Q526" s="9">
        <f t="shared" si="245"/>
        <v>0</v>
      </c>
    </row>
    <row r="527" spans="1:17" ht="46.5" customHeight="1">
      <c r="A527" s="73" t="s">
        <v>92</v>
      </c>
      <c r="B527" s="13" t="s">
        <v>131</v>
      </c>
      <c r="C527" s="13" t="s">
        <v>118</v>
      </c>
      <c r="D527" s="13" t="s">
        <v>664</v>
      </c>
      <c r="E527" s="13" t="s">
        <v>175</v>
      </c>
      <c r="F527" s="9">
        <f>G527+H527+I527</f>
        <v>340</v>
      </c>
      <c r="G527" s="9">
        <v>340</v>
      </c>
      <c r="H527" s="9"/>
      <c r="I527" s="9"/>
      <c r="J527" s="9">
        <f>K527+L527+M527</f>
        <v>340</v>
      </c>
      <c r="K527" s="9">
        <v>340</v>
      </c>
      <c r="L527" s="9"/>
      <c r="M527" s="9"/>
      <c r="N527" s="9">
        <f>+Q527+P527+O527</f>
        <v>340</v>
      </c>
      <c r="O527" s="79">
        <v>340</v>
      </c>
      <c r="P527" s="16"/>
      <c r="Q527" s="16"/>
    </row>
    <row r="528" spans="1:17" ht="57.75" customHeight="1">
      <c r="A528" s="96" t="s">
        <v>663</v>
      </c>
      <c r="B528" s="13" t="s">
        <v>131</v>
      </c>
      <c r="C528" s="13" t="s">
        <v>118</v>
      </c>
      <c r="D528" s="13" t="s">
        <v>661</v>
      </c>
      <c r="E528" s="13"/>
      <c r="F528" s="9">
        <f aca="true" t="shared" si="246" ref="F528:Q528">F529</f>
        <v>360.8</v>
      </c>
      <c r="G528" s="9">
        <f t="shared" si="246"/>
        <v>324.7</v>
      </c>
      <c r="H528" s="9">
        <f t="shared" si="246"/>
        <v>36.1</v>
      </c>
      <c r="I528" s="9">
        <f t="shared" si="246"/>
        <v>0</v>
      </c>
      <c r="J528" s="9">
        <f t="shared" si="246"/>
        <v>360.8</v>
      </c>
      <c r="K528" s="9">
        <f t="shared" si="246"/>
        <v>324.7</v>
      </c>
      <c r="L528" s="9">
        <f t="shared" si="246"/>
        <v>36.1</v>
      </c>
      <c r="M528" s="9">
        <f t="shared" si="246"/>
        <v>0</v>
      </c>
      <c r="N528" s="9">
        <f t="shared" si="246"/>
        <v>360.8</v>
      </c>
      <c r="O528" s="9">
        <f t="shared" si="246"/>
        <v>324.7</v>
      </c>
      <c r="P528" s="9">
        <f t="shared" si="246"/>
        <v>36.1</v>
      </c>
      <c r="Q528" s="9">
        <f t="shared" si="246"/>
        <v>0</v>
      </c>
    </row>
    <row r="529" spans="1:17" ht="42" customHeight="1">
      <c r="A529" s="73" t="s">
        <v>92</v>
      </c>
      <c r="B529" s="13" t="s">
        <v>131</v>
      </c>
      <c r="C529" s="13" t="s">
        <v>118</v>
      </c>
      <c r="D529" s="13" t="s">
        <v>661</v>
      </c>
      <c r="E529" s="13" t="s">
        <v>175</v>
      </c>
      <c r="F529" s="9">
        <f>G529+H529+I529</f>
        <v>360.8</v>
      </c>
      <c r="G529" s="9">
        <v>324.7</v>
      </c>
      <c r="H529" s="9">
        <v>36.1</v>
      </c>
      <c r="I529" s="9"/>
      <c r="J529" s="9">
        <f>K529+L529+M529</f>
        <v>360.8</v>
      </c>
      <c r="K529" s="9">
        <v>324.7</v>
      </c>
      <c r="L529" s="9">
        <v>36.1</v>
      </c>
      <c r="M529" s="9"/>
      <c r="N529" s="9">
        <f>O529+P529+Q529</f>
        <v>360.8</v>
      </c>
      <c r="O529" s="9">
        <v>324.7</v>
      </c>
      <c r="P529" s="9">
        <v>36.1</v>
      </c>
      <c r="Q529" s="9"/>
    </row>
    <row r="530" spans="1:17" ht="41.25" customHeight="1">
      <c r="A530" s="73" t="s">
        <v>484</v>
      </c>
      <c r="B530" s="13" t="s">
        <v>131</v>
      </c>
      <c r="C530" s="13" t="s">
        <v>118</v>
      </c>
      <c r="D530" s="13" t="s">
        <v>493</v>
      </c>
      <c r="E530" s="13"/>
      <c r="F530" s="9">
        <f aca="true" t="shared" si="247" ref="F530:Q530">F531</f>
        <v>1414.9</v>
      </c>
      <c r="G530" s="9">
        <f t="shared" si="247"/>
        <v>1372.5</v>
      </c>
      <c r="H530" s="9">
        <f t="shared" si="247"/>
        <v>42.4</v>
      </c>
      <c r="I530" s="9">
        <f t="shared" si="247"/>
        <v>0</v>
      </c>
      <c r="J530" s="9">
        <f t="shared" si="247"/>
        <v>1414.9</v>
      </c>
      <c r="K530" s="9">
        <f t="shared" si="247"/>
        <v>1372.5</v>
      </c>
      <c r="L530" s="9">
        <f t="shared" si="247"/>
        <v>42.4</v>
      </c>
      <c r="M530" s="9">
        <f t="shared" si="247"/>
        <v>0</v>
      </c>
      <c r="N530" s="9">
        <f t="shared" si="247"/>
        <v>1414.9</v>
      </c>
      <c r="O530" s="9">
        <f t="shared" si="247"/>
        <v>1372.5</v>
      </c>
      <c r="P530" s="9">
        <f t="shared" si="247"/>
        <v>42.4</v>
      </c>
      <c r="Q530" s="9">
        <f t="shared" si="247"/>
        <v>0</v>
      </c>
    </row>
    <row r="531" spans="1:17" ht="37.5" customHeight="1">
      <c r="A531" s="73" t="s">
        <v>92</v>
      </c>
      <c r="B531" s="13" t="s">
        <v>131</v>
      </c>
      <c r="C531" s="13" t="s">
        <v>118</v>
      </c>
      <c r="D531" s="13" t="s">
        <v>494</v>
      </c>
      <c r="E531" s="13" t="s">
        <v>175</v>
      </c>
      <c r="F531" s="9">
        <f>G531+H531+I531</f>
        <v>1414.9</v>
      </c>
      <c r="G531" s="9">
        <v>1372.5</v>
      </c>
      <c r="H531" s="9">
        <v>42.4</v>
      </c>
      <c r="I531" s="9"/>
      <c r="J531" s="9">
        <f>K531+L531+M531</f>
        <v>1414.9</v>
      </c>
      <c r="K531" s="108">
        <v>1372.5</v>
      </c>
      <c r="L531" s="9">
        <v>42.4</v>
      </c>
      <c r="M531" s="9"/>
      <c r="N531" s="9">
        <f>O531+P531+Q531</f>
        <v>1414.9</v>
      </c>
      <c r="O531" s="86">
        <v>1372.5</v>
      </c>
      <c r="P531" s="86">
        <v>42.4</v>
      </c>
      <c r="Q531" s="108"/>
    </row>
    <row r="532" spans="1:17" ht="45" customHeight="1">
      <c r="A532" s="73" t="s">
        <v>403</v>
      </c>
      <c r="B532" s="13" t="s">
        <v>131</v>
      </c>
      <c r="C532" s="13" t="s">
        <v>118</v>
      </c>
      <c r="D532" s="13" t="s">
        <v>265</v>
      </c>
      <c r="E532" s="13"/>
      <c r="F532" s="9">
        <f aca="true" t="shared" si="248" ref="F532:Q532">F533</f>
        <v>7128.9</v>
      </c>
      <c r="G532" s="9">
        <f t="shared" si="248"/>
        <v>2869.9</v>
      </c>
      <c r="H532" s="9">
        <f t="shared" si="248"/>
        <v>4259</v>
      </c>
      <c r="I532" s="9">
        <f t="shared" si="248"/>
        <v>0</v>
      </c>
      <c r="J532" s="9">
        <f t="shared" si="248"/>
        <v>4009.6</v>
      </c>
      <c r="K532" s="9">
        <f t="shared" si="248"/>
        <v>0</v>
      </c>
      <c r="L532" s="9">
        <f t="shared" si="248"/>
        <v>4009.6</v>
      </c>
      <c r="M532" s="9">
        <f t="shared" si="248"/>
        <v>0</v>
      </c>
      <c r="N532" s="9">
        <f t="shared" si="248"/>
        <v>4053</v>
      </c>
      <c r="O532" s="9">
        <f t="shared" si="248"/>
        <v>0</v>
      </c>
      <c r="P532" s="9">
        <f t="shared" si="248"/>
        <v>4053</v>
      </c>
      <c r="Q532" s="9">
        <f t="shared" si="248"/>
        <v>0</v>
      </c>
    </row>
    <row r="533" spans="1:17" ht="41.25" customHeight="1">
      <c r="A533" s="73" t="s">
        <v>364</v>
      </c>
      <c r="B533" s="13" t="s">
        <v>131</v>
      </c>
      <c r="C533" s="13" t="s">
        <v>118</v>
      </c>
      <c r="D533" s="13" t="s">
        <v>266</v>
      </c>
      <c r="E533" s="13"/>
      <c r="F533" s="9">
        <f>F534+F536+F538</f>
        <v>7128.9</v>
      </c>
      <c r="G533" s="9">
        <f aca="true" t="shared" si="249" ref="G533:Q533">G534+G536+G538</f>
        <v>2869.9</v>
      </c>
      <c r="H533" s="9">
        <f t="shared" si="249"/>
        <v>4259</v>
      </c>
      <c r="I533" s="9">
        <f t="shared" si="249"/>
        <v>0</v>
      </c>
      <c r="J533" s="9">
        <f t="shared" si="249"/>
        <v>4009.6</v>
      </c>
      <c r="K533" s="9">
        <f t="shared" si="249"/>
        <v>0</v>
      </c>
      <c r="L533" s="9">
        <f t="shared" si="249"/>
        <v>4009.6</v>
      </c>
      <c r="M533" s="9">
        <f t="shared" si="249"/>
        <v>0</v>
      </c>
      <c r="N533" s="9">
        <f t="shared" si="249"/>
        <v>4053</v>
      </c>
      <c r="O533" s="9">
        <f t="shared" si="249"/>
        <v>0</v>
      </c>
      <c r="P533" s="9">
        <f t="shared" si="249"/>
        <v>4053</v>
      </c>
      <c r="Q533" s="9">
        <f t="shared" si="249"/>
        <v>0</v>
      </c>
    </row>
    <row r="534" spans="1:17" ht="21.75" customHeight="1">
      <c r="A534" s="73" t="s">
        <v>363</v>
      </c>
      <c r="B534" s="13" t="s">
        <v>131</v>
      </c>
      <c r="C534" s="13" t="s">
        <v>118</v>
      </c>
      <c r="D534" s="13" t="s">
        <v>362</v>
      </c>
      <c r="E534" s="13"/>
      <c r="F534" s="9">
        <f aca="true" t="shared" si="250" ref="F534:Q534">F535</f>
        <v>2685.4</v>
      </c>
      <c r="G534" s="9">
        <f t="shared" si="250"/>
        <v>0</v>
      </c>
      <c r="H534" s="9">
        <f t="shared" si="250"/>
        <v>2685.4</v>
      </c>
      <c r="I534" s="9">
        <f t="shared" si="250"/>
        <v>0</v>
      </c>
      <c r="J534" s="9">
        <f t="shared" si="250"/>
        <v>3009.6</v>
      </c>
      <c r="K534" s="9">
        <f t="shared" si="250"/>
        <v>0</v>
      </c>
      <c r="L534" s="9">
        <f t="shared" si="250"/>
        <v>3009.6</v>
      </c>
      <c r="M534" s="9">
        <f t="shared" si="250"/>
        <v>0</v>
      </c>
      <c r="N534" s="9">
        <f t="shared" si="250"/>
        <v>3053</v>
      </c>
      <c r="O534" s="9">
        <f t="shared" si="250"/>
        <v>0</v>
      </c>
      <c r="P534" s="9">
        <f t="shared" si="250"/>
        <v>3053</v>
      </c>
      <c r="Q534" s="9">
        <f t="shared" si="250"/>
        <v>0</v>
      </c>
    </row>
    <row r="535" spans="1:17" ht="18.75">
      <c r="A535" s="73" t="s">
        <v>187</v>
      </c>
      <c r="B535" s="13" t="s">
        <v>131</v>
      </c>
      <c r="C535" s="13" t="s">
        <v>118</v>
      </c>
      <c r="D535" s="13" t="s">
        <v>362</v>
      </c>
      <c r="E535" s="13" t="s">
        <v>186</v>
      </c>
      <c r="F535" s="9">
        <f>G535+H535+I535</f>
        <v>2685.4</v>
      </c>
      <c r="G535" s="9"/>
      <c r="H535" s="9">
        <v>2685.4</v>
      </c>
      <c r="I535" s="9"/>
      <c r="J535" s="9">
        <f>K535+L535+M535</f>
        <v>3009.6</v>
      </c>
      <c r="K535" s="9"/>
      <c r="L535" s="9">
        <v>3009.6</v>
      </c>
      <c r="M535" s="9"/>
      <c r="N535" s="9">
        <f>O535+P535+Q535</f>
        <v>3053</v>
      </c>
      <c r="O535" s="75"/>
      <c r="P535" s="9">
        <v>3053</v>
      </c>
      <c r="Q535" s="75"/>
    </row>
    <row r="536" spans="1:17" ht="59.25" customHeight="1">
      <c r="A536" s="73" t="s">
        <v>437</v>
      </c>
      <c r="B536" s="13" t="s">
        <v>131</v>
      </c>
      <c r="C536" s="13" t="s">
        <v>118</v>
      </c>
      <c r="D536" s="13" t="s">
        <v>445</v>
      </c>
      <c r="E536" s="13"/>
      <c r="F536" s="9">
        <f aca="true" t="shared" si="251" ref="F536:Q536">F537</f>
        <v>1000</v>
      </c>
      <c r="G536" s="9">
        <f t="shared" si="251"/>
        <v>0</v>
      </c>
      <c r="H536" s="9">
        <f t="shared" si="251"/>
        <v>1000</v>
      </c>
      <c r="I536" s="9">
        <f t="shared" si="251"/>
        <v>0</v>
      </c>
      <c r="J536" s="9">
        <f t="shared" si="251"/>
        <v>1000</v>
      </c>
      <c r="K536" s="9">
        <f t="shared" si="251"/>
        <v>0</v>
      </c>
      <c r="L536" s="9">
        <f t="shared" si="251"/>
        <v>1000</v>
      </c>
      <c r="M536" s="9">
        <f t="shared" si="251"/>
        <v>0</v>
      </c>
      <c r="N536" s="9">
        <f t="shared" si="251"/>
        <v>1000</v>
      </c>
      <c r="O536" s="9">
        <f t="shared" si="251"/>
        <v>0</v>
      </c>
      <c r="P536" s="9">
        <f t="shared" si="251"/>
        <v>1000</v>
      </c>
      <c r="Q536" s="9">
        <f t="shared" si="251"/>
        <v>0</v>
      </c>
    </row>
    <row r="537" spans="1:17" ht="18.75">
      <c r="A537" s="73" t="s">
        <v>187</v>
      </c>
      <c r="B537" s="13" t="s">
        <v>131</v>
      </c>
      <c r="C537" s="13" t="s">
        <v>118</v>
      </c>
      <c r="D537" s="13" t="s">
        <v>445</v>
      </c>
      <c r="E537" s="13" t="s">
        <v>186</v>
      </c>
      <c r="F537" s="9">
        <f>G537+H537+I537</f>
        <v>1000</v>
      </c>
      <c r="G537" s="9"/>
      <c r="H537" s="9">
        <v>1000</v>
      </c>
      <c r="I537" s="9"/>
      <c r="J537" s="9">
        <f>K537+L537+M537</f>
        <v>1000</v>
      </c>
      <c r="K537" s="9"/>
      <c r="L537" s="9">
        <v>1000</v>
      </c>
      <c r="M537" s="9"/>
      <c r="N537" s="9">
        <f>O537+P537+Q537</f>
        <v>1000</v>
      </c>
      <c r="O537" s="75"/>
      <c r="P537" s="9">
        <v>1000</v>
      </c>
      <c r="Q537" s="75"/>
    </row>
    <row r="538" spans="1:17" ht="30" customHeight="1">
      <c r="A538" s="96" t="s">
        <v>657</v>
      </c>
      <c r="B538" s="13" t="s">
        <v>131</v>
      </c>
      <c r="C538" s="13" t="s">
        <v>118</v>
      </c>
      <c r="D538" s="13" t="s">
        <v>660</v>
      </c>
      <c r="E538" s="13"/>
      <c r="F538" s="9">
        <f>F539</f>
        <v>3443.5</v>
      </c>
      <c r="G538" s="9">
        <f>G539</f>
        <v>2869.9</v>
      </c>
      <c r="H538" s="9">
        <f>H539</f>
        <v>573.6</v>
      </c>
      <c r="I538" s="9">
        <f>I539</f>
        <v>0</v>
      </c>
      <c r="J538" s="9"/>
      <c r="K538" s="9"/>
      <c r="L538" s="9"/>
      <c r="M538" s="9"/>
      <c r="N538" s="9"/>
      <c r="O538" s="75"/>
      <c r="P538" s="9"/>
      <c r="Q538" s="75"/>
    </row>
    <row r="539" spans="1:17" ht="18.75">
      <c r="A539" s="73" t="s">
        <v>187</v>
      </c>
      <c r="B539" s="13" t="s">
        <v>131</v>
      </c>
      <c r="C539" s="13" t="s">
        <v>118</v>
      </c>
      <c r="D539" s="13" t="s">
        <v>660</v>
      </c>
      <c r="E539" s="13" t="s">
        <v>186</v>
      </c>
      <c r="F539" s="9">
        <f>G539+H539+I539</f>
        <v>3443.5</v>
      </c>
      <c r="G539" s="9">
        <v>2869.9</v>
      </c>
      <c r="H539" s="9">
        <v>573.6</v>
      </c>
      <c r="I539" s="9"/>
      <c r="J539" s="9"/>
      <c r="K539" s="9"/>
      <c r="L539" s="9"/>
      <c r="M539" s="9"/>
      <c r="N539" s="9"/>
      <c r="O539" s="75"/>
      <c r="P539" s="9"/>
      <c r="Q539" s="75"/>
    </row>
    <row r="540" spans="1:17" ht="27" customHeight="1">
      <c r="A540" s="70" t="s">
        <v>159</v>
      </c>
      <c r="B540" s="10" t="s">
        <v>131</v>
      </c>
      <c r="C540" s="10" t="s">
        <v>119</v>
      </c>
      <c r="D540" s="10"/>
      <c r="E540" s="10"/>
      <c r="F540" s="11">
        <f>F541+F554</f>
        <v>4725.1</v>
      </c>
      <c r="G540" s="11">
        <f aca="true" t="shared" si="252" ref="G540:Q540">G541+G554</f>
        <v>0</v>
      </c>
      <c r="H540" s="11">
        <f t="shared" si="252"/>
        <v>4725.1</v>
      </c>
      <c r="I540" s="11">
        <f t="shared" si="252"/>
        <v>0</v>
      </c>
      <c r="J540" s="11">
        <f t="shared" si="252"/>
        <v>4978.2</v>
      </c>
      <c r="K540" s="11">
        <f t="shared" si="252"/>
        <v>0</v>
      </c>
      <c r="L540" s="11">
        <f t="shared" si="252"/>
        <v>4978.2</v>
      </c>
      <c r="M540" s="11">
        <f t="shared" si="252"/>
        <v>0</v>
      </c>
      <c r="N540" s="11">
        <f t="shared" si="252"/>
        <v>5040.2</v>
      </c>
      <c r="O540" s="9">
        <f t="shared" si="252"/>
        <v>0</v>
      </c>
      <c r="P540" s="9">
        <f t="shared" si="252"/>
        <v>5040.2</v>
      </c>
      <c r="Q540" s="9">
        <f t="shared" si="252"/>
        <v>0</v>
      </c>
    </row>
    <row r="541" spans="1:17" ht="42.75" customHeight="1">
      <c r="A541" s="73" t="s">
        <v>589</v>
      </c>
      <c r="B541" s="13" t="s">
        <v>131</v>
      </c>
      <c r="C541" s="13" t="s">
        <v>119</v>
      </c>
      <c r="D541" s="13" t="s">
        <v>255</v>
      </c>
      <c r="E541" s="13"/>
      <c r="F541" s="9">
        <f>F542</f>
        <v>4705.1</v>
      </c>
      <c r="G541" s="9">
        <f aca="true" t="shared" si="253" ref="G541:Q541">G542</f>
        <v>0</v>
      </c>
      <c r="H541" s="9">
        <f t="shared" si="253"/>
        <v>4705.1</v>
      </c>
      <c r="I541" s="9">
        <f t="shared" si="253"/>
        <v>0</v>
      </c>
      <c r="J541" s="9">
        <f t="shared" si="253"/>
        <v>4958.2</v>
      </c>
      <c r="K541" s="9">
        <f t="shared" si="253"/>
        <v>0</v>
      </c>
      <c r="L541" s="9">
        <f t="shared" si="253"/>
        <v>4958.2</v>
      </c>
      <c r="M541" s="9">
        <f t="shared" si="253"/>
        <v>0</v>
      </c>
      <c r="N541" s="9">
        <f t="shared" si="253"/>
        <v>5020.2</v>
      </c>
      <c r="O541" s="9">
        <f t="shared" si="253"/>
        <v>0</v>
      </c>
      <c r="P541" s="9">
        <f t="shared" si="253"/>
        <v>5020.2</v>
      </c>
      <c r="Q541" s="9">
        <f t="shared" si="253"/>
        <v>0</v>
      </c>
    </row>
    <row r="542" spans="1:17" ht="37.5">
      <c r="A542" s="73" t="s">
        <v>220</v>
      </c>
      <c r="B542" s="13" t="s">
        <v>131</v>
      </c>
      <c r="C542" s="13" t="s">
        <v>119</v>
      </c>
      <c r="D542" s="13" t="s">
        <v>359</v>
      </c>
      <c r="E542" s="13"/>
      <c r="F542" s="9">
        <f>F543+F549</f>
        <v>4705.1</v>
      </c>
      <c r="G542" s="9">
        <f aca="true" t="shared" si="254" ref="G542:Q542">G543+G549</f>
        <v>0</v>
      </c>
      <c r="H542" s="9">
        <f t="shared" si="254"/>
        <v>4705.1</v>
      </c>
      <c r="I542" s="9">
        <f t="shared" si="254"/>
        <v>0</v>
      </c>
      <c r="J542" s="9">
        <f t="shared" si="254"/>
        <v>4958.2</v>
      </c>
      <c r="K542" s="9">
        <f t="shared" si="254"/>
        <v>0</v>
      </c>
      <c r="L542" s="9">
        <f t="shared" si="254"/>
        <v>4958.2</v>
      </c>
      <c r="M542" s="9">
        <f t="shared" si="254"/>
        <v>0</v>
      </c>
      <c r="N542" s="9">
        <f t="shared" si="254"/>
        <v>5020.2</v>
      </c>
      <c r="O542" s="9">
        <f t="shared" si="254"/>
        <v>0</v>
      </c>
      <c r="P542" s="9">
        <f t="shared" si="254"/>
        <v>5020.2</v>
      </c>
      <c r="Q542" s="9">
        <f t="shared" si="254"/>
        <v>0</v>
      </c>
    </row>
    <row r="543" spans="1:17" ht="65.25" customHeight="1">
      <c r="A543" s="73" t="s">
        <v>327</v>
      </c>
      <c r="B543" s="13" t="s">
        <v>131</v>
      </c>
      <c r="C543" s="13" t="s">
        <v>119</v>
      </c>
      <c r="D543" s="13" t="s">
        <v>360</v>
      </c>
      <c r="E543" s="13"/>
      <c r="F543" s="9">
        <f>F544+F547</f>
        <v>1250.3000000000002</v>
      </c>
      <c r="G543" s="9">
        <f aca="true" t="shared" si="255" ref="G543:Q543">G544+G547</f>
        <v>0</v>
      </c>
      <c r="H543" s="9">
        <f t="shared" si="255"/>
        <v>1250.3000000000002</v>
      </c>
      <c r="I543" s="9">
        <f t="shared" si="255"/>
        <v>0</v>
      </c>
      <c r="J543" s="9">
        <f t="shared" si="255"/>
        <v>1274.2</v>
      </c>
      <c r="K543" s="9">
        <f t="shared" si="255"/>
        <v>0</v>
      </c>
      <c r="L543" s="9">
        <f t="shared" si="255"/>
        <v>1274.2</v>
      </c>
      <c r="M543" s="9">
        <f t="shared" si="255"/>
        <v>0</v>
      </c>
      <c r="N543" s="9">
        <f t="shared" si="255"/>
        <v>1286.2</v>
      </c>
      <c r="O543" s="9">
        <f t="shared" si="255"/>
        <v>0</v>
      </c>
      <c r="P543" s="9">
        <f t="shared" si="255"/>
        <v>1286.2</v>
      </c>
      <c r="Q543" s="9">
        <f t="shared" si="255"/>
        <v>0</v>
      </c>
    </row>
    <row r="544" spans="1:17" ht="24" customHeight="1">
      <c r="A544" s="73" t="s">
        <v>185</v>
      </c>
      <c r="B544" s="13" t="s">
        <v>131</v>
      </c>
      <c r="C544" s="13" t="s">
        <v>119</v>
      </c>
      <c r="D544" s="13" t="s">
        <v>361</v>
      </c>
      <c r="E544" s="13"/>
      <c r="F544" s="9">
        <f>F545+F546</f>
        <v>929.4000000000001</v>
      </c>
      <c r="G544" s="9">
        <f aca="true" t="shared" si="256" ref="G544:Q544">G545+G546</f>
        <v>0</v>
      </c>
      <c r="H544" s="9">
        <f t="shared" si="256"/>
        <v>929.4000000000001</v>
      </c>
      <c r="I544" s="9">
        <f t="shared" si="256"/>
        <v>0</v>
      </c>
      <c r="J544" s="9">
        <f t="shared" si="256"/>
        <v>953.3000000000001</v>
      </c>
      <c r="K544" s="9">
        <f t="shared" si="256"/>
        <v>0</v>
      </c>
      <c r="L544" s="9">
        <f t="shared" si="256"/>
        <v>953.3000000000001</v>
      </c>
      <c r="M544" s="9">
        <f t="shared" si="256"/>
        <v>0</v>
      </c>
      <c r="N544" s="9">
        <f t="shared" si="256"/>
        <v>965.3000000000001</v>
      </c>
      <c r="O544" s="9">
        <f t="shared" si="256"/>
        <v>0</v>
      </c>
      <c r="P544" s="9">
        <f t="shared" si="256"/>
        <v>965.3000000000001</v>
      </c>
      <c r="Q544" s="9">
        <f t="shared" si="256"/>
        <v>0</v>
      </c>
    </row>
    <row r="545" spans="1:17" ht="42" customHeight="1">
      <c r="A545" s="73" t="s">
        <v>171</v>
      </c>
      <c r="B545" s="13" t="s">
        <v>131</v>
      </c>
      <c r="C545" s="13" t="s">
        <v>119</v>
      </c>
      <c r="D545" s="13" t="s">
        <v>361</v>
      </c>
      <c r="E545" s="13" t="s">
        <v>172</v>
      </c>
      <c r="F545" s="9">
        <f>G545+H545+I545</f>
        <v>853.7</v>
      </c>
      <c r="G545" s="9"/>
      <c r="H545" s="9">
        <v>853.7</v>
      </c>
      <c r="I545" s="9"/>
      <c r="J545" s="9">
        <f>K545+L545+M545</f>
        <v>877.6</v>
      </c>
      <c r="K545" s="9"/>
      <c r="L545" s="9">
        <v>877.6</v>
      </c>
      <c r="M545" s="9"/>
      <c r="N545" s="9">
        <f>O545+P545+Q545</f>
        <v>889.6</v>
      </c>
      <c r="O545" s="75"/>
      <c r="P545" s="9">
        <v>889.6</v>
      </c>
      <c r="Q545" s="75"/>
    </row>
    <row r="546" spans="1:17" ht="42.75" customHeight="1">
      <c r="A546" s="73" t="s">
        <v>92</v>
      </c>
      <c r="B546" s="13" t="s">
        <v>131</v>
      </c>
      <c r="C546" s="13" t="s">
        <v>119</v>
      </c>
      <c r="D546" s="13" t="s">
        <v>361</v>
      </c>
      <c r="E546" s="13" t="s">
        <v>175</v>
      </c>
      <c r="F546" s="9">
        <f>G546+H546+I546</f>
        <v>75.7</v>
      </c>
      <c r="G546" s="9"/>
      <c r="H546" s="9">
        <v>75.7</v>
      </c>
      <c r="I546" s="9"/>
      <c r="J546" s="9">
        <f>K546+L546+M546</f>
        <v>75.7</v>
      </c>
      <c r="K546" s="9"/>
      <c r="L546" s="9">
        <v>75.7</v>
      </c>
      <c r="M546" s="9"/>
      <c r="N546" s="9">
        <f>O546+P546+Q546</f>
        <v>75.7</v>
      </c>
      <c r="O546" s="75"/>
      <c r="P546" s="9">
        <v>75.7</v>
      </c>
      <c r="Q546" s="75"/>
    </row>
    <row r="547" spans="1:17" ht="59.25" customHeight="1">
      <c r="A547" s="73" t="s">
        <v>437</v>
      </c>
      <c r="B547" s="13" t="s">
        <v>131</v>
      </c>
      <c r="C547" s="13" t="s">
        <v>119</v>
      </c>
      <c r="D547" s="13" t="s">
        <v>449</v>
      </c>
      <c r="E547" s="13"/>
      <c r="F547" s="9">
        <f aca="true" t="shared" si="257" ref="F547:Q547">F548</f>
        <v>320.9</v>
      </c>
      <c r="G547" s="9">
        <f t="shared" si="257"/>
        <v>0</v>
      </c>
      <c r="H547" s="9">
        <f t="shared" si="257"/>
        <v>320.9</v>
      </c>
      <c r="I547" s="9">
        <f t="shared" si="257"/>
        <v>0</v>
      </c>
      <c r="J547" s="9">
        <f t="shared" si="257"/>
        <v>320.9</v>
      </c>
      <c r="K547" s="9">
        <f t="shared" si="257"/>
        <v>0</v>
      </c>
      <c r="L547" s="9">
        <f t="shared" si="257"/>
        <v>320.9</v>
      </c>
      <c r="M547" s="9">
        <f t="shared" si="257"/>
        <v>0</v>
      </c>
      <c r="N547" s="9">
        <f t="shared" si="257"/>
        <v>320.9</v>
      </c>
      <c r="O547" s="9">
        <f t="shared" si="257"/>
        <v>0</v>
      </c>
      <c r="P547" s="9">
        <f t="shared" si="257"/>
        <v>320.9</v>
      </c>
      <c r="Q547" s="9">
        <f t="shared" si="257"/>
        <v>0</v>
      </c>
    </row>
    <row r="548" spans="1:17" ht="45.75" customHeight="1">
      <c r="A548" s="73" t="s">
        <v>171</v>
      </c>
      <c r="B548" s="13" t="s">
        <v>131</v>
      </c>
      <c r="C548" s="13" t="s">
        <v>119</v>
      </c>
      <c r="D548" s="13" t="s">
        <v>449</v>
      </c>
      <c r="E548" s="13" t="s">
        <v>172</v>
      </c>
      <c r="F548" s="9">
        <f>G548+H548+I548</f>
        <v>320.9</v>
      </c>
      <c r="G548" s="9"/>
      <c r="H548" s="9">
        <v>320.9</v>
      </c>
      <c r="I548" s="9"/>
      <c r="J548" s="9">
        <f>K548+L548+M548</f>
        <v>320.9</v>
      </c>
      <c r="K548" s="9"/>
      <c r="L548" s="9">
        <v>320.9</v>
      </c>
      <c r="M548" s="9"/>
      <c r="N548" s="9">
        <f>O548+P548+Q548</f>
        <v>320.9</v>
      </c>
      <c r="O548" s="75"/>
      <c r="P548" s="9">
        <v>320.9</v>
      </c>
      <c r="Q548" s="75"/>
    </row>
    <row r="549" spans="1:17" ht="46.5" customHeight="1">
      <c r="A549" s="73" t="s">
        <v>385</v>
      </c>
      <c r="B549" s="13" t="s">
        <v>131</v>
      </c>
      <c r="C549" s="13" t="s">
        <v>119</v>
      </c>
      <c r="D549" s="13" t="s">
        <v>384</v>
      </c>
      <c r="E549" s="13"/>
      <c r="F549" s="9">
        <f aca="true" t="shared" si="258" ref="F549:Q549">F550+F552</f>
        <v>3454.8</v>
      </c>
      <c r="G549" s="9">
        <f t="shared" si="258"/>
        <v>0</v>
      </c>
      <c r="H549" s="9">
        <f t="shared" si="258"/>
        <v>3454.8</v>
      </c>
      <c r="I549" s="9">
        <f t="shared" si="258"/>
        <v>0</v>
      </c>
      <c r="J549" s="9">
        <f t="shared" si="258"/>
        <v>3684</v>
      </c>
      <c r="K549" s="9">
        <f t="shared" si="258"/>
        <v>0</v>
      </c>
      <c r="L549" s="9">
        <f t="shared" si="258"/>
        <v>3684</v>
      </c>
      <c r="M549" s="9">
        <f t="shared" si="258"/>
        <v>0</v>
      </c>
      <c r="N549" s="9">
        <f t="shared" si="258"/>
        <v>3734</v>
      </c>
      <c r="O549" s="9">
        <f t="shared" si="258"/>
        <v>0</v>
      </c>
      <c r="P549" s="9">
        <f t="shared" si="258"/>
        <v>3734</v>
      </c>
      <c r="Q549" s="9">
        <f t="shared" si="258"/>
        <v>0</v>
      </c>
    </row>
    <row r="550" spans="1:17" ht="22.5" customHeight="1">
      <c r="A550" s="73" t="s">
        <v>382</v>
      </c>
      <c r="B550" s="13" t="s">
        <v>131</v>
      </c>
      <c r="C550" s="13" t="s">
        <v>119</v>
      </c>
      <c r="D550" s="13" t="s">
        <v>386</v>
      </c>
      <c r="E550" s="13"/>
      <c r="F550" s="9">
        <f aca="true" t="shared" si="259" ref="F550:Q550">F551</f>
        <v>1440.8</v>
      </c>
      <c r="G550" s="9">
        <f t="shared" si="259"/>
        <v>0</v>
      </c>
      <c r="H550" s="9">
        <f t="shared" si="259"/>
        <v>1440.8</v>
      </c>
      <c r="I550" s="9">
        <f t="shared" si="259"/>
        <v>0</v>
      </c>
      <c r="J550" s="9">
        <f t="shared" si="259"/>
        <v>1670</v>
      </c>
      <c r="K550" s="9">
        <f t="shared" si="259"/>
        <v>0</v>
      </c>
      <c r="L550" s="9">
        <f t="shared" si="259"/>
        <v>1670</v>
      </c>
      <c r="M550" s="9">
        <f t="shared" si="259"/>
        <v>0</v>
      </c>
      <c r="N550" s="9">
        <f t="shared" si="259"/>
        <v>1720</v>
      </c>
      <c r="O550" s="9">
        <f t="shared" si="259"/>
        <v>0</v>
      </c>
      <c r="P550" s="9">
        <f t="shared" si="259"/>
        <v>1720</v>
      </c>
      <c r="Q550" s="9">
        <f t="shared" si="259"/>
        <v>0</v>
      </c>
    </row>
    <row r="551" spans="1:17" ht="24" customHeight="1">
      <c r="A551" s="73" t="s">
        <v>618</v>
      </c>
      <c r="B551" s="13" t="s">
        <v>131</v>
      </c>
      <c r="C551" s="13" t="s">
        <v>119</v>
      </c>
      <c r="D551" s="13" t="s">
        <v>386</v>
      </c>
      <c r="E551" s="13" t="s">
        <v>150</v>
      </c>
      <c r="F551" s="9">
        <f>G551+H551+I551</f>
        <v>1440.8</v>
      </c>
      <c r="G551" s="9"/>
      <c r="H551" s="9">
        <v>1440.8</v>
      </c>
      <c r="I551" s="9"/>
      <c r="J551" s="9">
        <f>K551+L551+M551</f>
        <v>1670</v>
      </c>
      <c r="K551" s="9"/>
      <c r="L551" s="9">
        <v>1670</v>
      </c>
      <c r="M551" s="9"/>
      <c r="N551" s="9">
        <f>O551+P551+Q551</f>
        <v>1720</v>
      </c>
      <c r="O551" s="16"/>
      <c r="P551" s="98">
        <v>1720</v>
      </c>
      <c r="Q551" s="16"/>
    </row>
    <row r="552" spans="1:17" ht="59.25" customHeight="1">
      <c r="A552" s="73" t="s">
        <v>437</v>
      </c>
      <c r="B552" s="13" t="s">
        <v>131</v>
      </c>
      <c r="C552" s="13" t="s">
        <v>119</v>
      </c>
      <c r="D552" s="13" t="s">
        <v>446</v>
      </c>
      <c r="E552" s="13"/>
      <c r="F552" s="9">
        <f aca="true" t="shared" si="260" ref="F552:Q552">F553</f>
        <v>2014</v>
      </c>
      <c r="G552" s="9">
        <f t="shared" si="260"/>
        <v>0</v>
      </c>
      <c r="H552" s="9">
        <f t="shared" si="260"/>
        <v>2014</v>
      </c>
      <c r="I552" s="9">
        <f t="shared" si="260"/>
        <v>0</v>
      </c>
      <c r="J552" s="9">
        <f t="shared" si="260"/>
        <v>2014</v>
      </c>
      <c r="K552" s="9">
        <f t="shared" si="260"/>
        <v>0</v>
      </c>
      <c r="L552" s="9">
        <f t="shared" si="260"/>
        <v>2014</v>
      </c>
      <c r="M552" s="9">
        <f t="shared" si="260"/>
        <v>0</v>
      </c>
      <c r="N552" s="9">
        <f t="shared" si="260"/>
        <v>2014</v>
      </c>
      <c r="O552" s="9">
        <f t="shared" si="260"/>
        <v>0</v>
      </c>
      <c r="P552" s="9">
        <f t="shared" si="260"/>
        <v>2014</v>
      </c>
      <c r="Q552" s="9">
        <f t="shared" si="260"/>
        <v>0</v>
      </c>
    </row>
    <row r="553" spans="1:17" ht="24" customHeight="1">
      <c r="A553" s="73" t="s">
        <v>618</v>
      </c>
      <c r="B553" s="13" t="s">
        <v>131</v>
      </c>
      <c r="C553" s="13" t="s">
        <v>119</v>
      </c>
      <c r="D553" s="13" t="s">
        <v>446</v>
      </c>
      <c r="E553" s="13" t="s">
        <v>150</v>
      </c>
      <c r="F553" s="9">
        <f>G553+H553+I553</f>
        <v>2014</v>
      </c>
      <c r="G553" s="9"/>
      <c r="H553" s="9">
        <v>2014</v>
      </c>
      <c r="I553" s="9"/>
      <c r="J553" s="9">
        <f>K553+L553+M553</f>
        <v>2014</v>
      </c>
      <c r="K553" s="9"/>
      <c r="L553" s="9">
        <v>2014</v>
      </c>
      <c r="M553" s="9"/>
      <c r="N553" s="9">
        <f>O553+P553+Q553</f>
        <v>2014</v>
      </c>
      <c r="O553" s="16"/>
      <c r="P553" s="98">
        <v>2014</v>
      </c>
      <c r="Q553" s="16"/>
    </row>
    <row r="554" spans="1:17" ht="59.25" customHeight="1">
      <c r="A554" s="76" t="s">
        <v>515</v>
      </c>
      <c r="B554" s="13" t="s">
        <v>131</v>
      </c>
      <c r="C554" s="13" t="s">
        <v>119</v>
      </c>
      <c r="D554" s="13" t="s">
        <v>239</v>
      </c>
      <c r="E554" s="13"/>
      <c r="F554" s="9">
        <f aca="true" t="shared" si="261" ref="F554:Q554">F559+F555</f>
        <v>20</v>
      </c>
      <c r="G554" s="9">
        <f t="shared" si="261"/>
        <v>0</v>
      </c>
      <c r="H554" s="9">
        <f t="shared" si="261"/>
        <v>20</v>
      </c>
      <c r="I554" s="9">
        <f t="shared" si="261"/>
        <v>0</v>
      </c>
      <c r="J554" s="9">
        <f t="shared" si="261"/>
        <v>20</v>
      </c>
      <c r="K554" s="9">
        <f t="shared" si="261"/>
        <v>0</v>
      </c>
      <c r="L554" s="9">
        <f t="shared" si="261"/>
        <v>20</v>
      </c>
      <c r="M554" s="9">
        <f t="shared" si="261"/>
        <v>0</v>
      </c>
      <c r="N554" s="9">
        <f t="shared" si="261"/>
        <v>20</v>
      </c>
      <c r="O554" s="9">
        <f t="shared" si="261"/>
        <v>0</v>
      </c>
      <c r="P554" s="9">
        <f t="shared" si="261"/>
        <v>20</v>
      </c>
      <c r="Q554" s="9">
        <f t="shared" si="261"/>
        <v>0</v>
      </c>
    </row>
    <row r="555" spans="1:17" ht="37.5">
      <c r="A555" s="73" t="s">
        <v>192</v>
      </c>
      <c r="B555" s="13" t="s">
        <v>131</v>
      </c>
      <c r="C555" s="13" t="s">
        <v>119</v>
      </c>
      <c r="D555" s="74" t="s">
        <v>61</v>
      </c>
      <c r="E555" s="13"/>
      <c r="F555" s="9">
        <f aca="true" t="shared" si="262" ref="F555:Q557">F556</f>
        <v>13</v>
      </c>
      <c r="G555" s="9">
        <f t="shared" si="262"/>
        <v>0</v>
      </c>
      <c r="H555" s="9">
        <f t="shared" si="262"/>
        <v>13</v>
      </c>
      <c r="I555" s="9">
        <f t="shared" si="262"/>
        <v>0</v>
      </c>
      <c r="J555" s="9">
        <f t="shared" si="262"/>
        <v>13</v>
      </c>
      <c r="K555" s="9">
        <f t="shared" si="262"/>
        <v>0</v>
      </c>
      <c r="L555" s="9">
        <f t="shared" si="262"/>
        <v>13</v>
      </c>
      <c r="M555" s="9">
        <f t="shared" si="262"/>
        <v>0</v>
      </c>
      <c r="N555" s="9">
        <f t="shared" si="262"/>
        <v>13</v>
      </c>
      <c r="O555" s="9">
        <f t="shared" si="262"/>
        <v>0</v>
      </c>
      <c r="P555" s="9">
        <f t="shared" si="262"/>
        <v>13</v>
      </c>
      <c r="Q555" s="9">
        <f t="shared" si="262"/>
        <v>0</v>
      </c>
    </row>
    <row r="556" spans="1:17" ht="45" customHeight="1">
      <c r="A556" s="73" t="s">
        <v>394</v>
      </c>
      <c r="B556" s="13" t="s">
        <v>131</v>
      </c>
      <c r="C556" s="13" t="s">
        <v>119</v>
      </c>
      <c r="D556" s="74" t="s">
        <v>393</v>
      </c>
      <c r="E556" s="13"/>
      <c r="F556" s="9">
        <f t="shared" si="262"/>
        <v>13</v>
      </c>
      <c r="G556" s="9">
        <f t="shared" si="262"/>
        <v>0</v>
      </c>
      <c r="H556" s="9">
        <f t="shared" si="262"/>
        <v>13</v>
      </c>
      <c r="I556" s="9">
        <f t="shared" si="262"/>
        <v>0</v>
      </c>
      <c r="J556" s="9">
        <f t="shared" si="262"/>
        <v>13</v>
      </c>
      <c r="K556" s="9">
        <f t="shared" si="262"/>
        <v>0</v>
      </c>
      <c r="L556" s="9">
        <f t="shared" si="262"/>
        <v>13</v>
      </c>
      <c r="M556" s="9">
        <f t="shared" si="262"/>
        <v>0</v>
      </c>
      <c r="N556" s="9">
        <f t="shared" si="262"/>
        <v>13</v>
      </c>
      <c r="O556" s="9">
        <f t="shared" si="262"/>
        <v>0</v>
      </c>
      <c r="P556" s="9">
        <f t="shared" si="262"/>
        <v>13</v>
      </c>
      <c r="Q556" s="9">
        <f t="shared" si="262"/>
        <v>0</v>
      </c>
    </row>
    <row r="557" spans="1:17" ht="27.75" customHeight="1">
      <c r="A557" s="8" t="s">
        <v>325</v>
      </c>
      <c r="B557" s="13" t="s">
        <v>131</v>
      </c>
      <c r="C557" s="13" t="s">
        <v>119</v>
      </c>
      <c r="D557" s="13" t="s">
        <v>574</v>
      </c>
      <c r="E557" s="13"/>
      <c r="F557" s="9">
        <f t="shared" si="262"/>
        <v>13</v>
      </c>
      <c r="G557" s="9">
        <f t="shared" si="262"/>
        <v>0</v>
      </c>
      <c r="H557" s="9">
        <f t="shared" si="262"/>
        <v>13</v>
      </c>
      <c r="I557" s="9">
        <f t="shared" si="262"/>
        <v>0</v>
      </c>
      <c r="J557" s="9">
        <f t="shared" si="262"/>
        <v>13</v>
      </c>
      <c r="K557" s="9">
        <f t="shared" si="262"/>
        <v>0</v>
      </c>
      <c r="L557" s="9">
        <f t="shared" si="262"/>
        <v>13</v>
      </c>
      <c r="M557" s="9">
        <f t="shared" si="262"/>
        <v>0</v>
      </c>
      <c r="N557" s="9">
        <f t="shared" si="262"/>
        <v>13</v>
      </c>
      <c r="O557" s="9">
        <f t="shared" si="262"/>
        <v>0</v>
      </c>
      <c r="P557" s="9">
        <f t="shared" si="262"/>
        <v>13</v>
      </c>
      <c r="Q557" s="9">
        <f t="shared" si="262"/>
        <v>0</v>
      </c>
    </row>
    <row r="558" spans="1:17" ht="41.25" customHeight="1">
      <c r="A558" s="73" t="s">
        <v>92</v>
      </c>
      <c r="B558" s="13" t="s">
        <v>131</v>
      </c>
      <c r="C558" s="13" t="s">
        <v>119</v>
      </c>
      <c r="D558" s="13" t="s">
        <v>574</v>
      </c>
      <c r="E558" s="13" t="s">
        <v>175</v>
      </c>
      <c r="F558" s="9">
        <f>G558+H558+I558</f>
        <v>13</v>
      </c>
      <c r="G558" s="9"/>
      <c r="H558" s="9">
        <v>13</v>
      </c>
      <c r="I558" s="9"/>
      <c r="J558" s="9">
        <f>K558+L558+M558</f>
        <v>13</v>
      </c>
      <c r="K558" s="9"/>
      <c r="L558" s="9">
        <v>13</v>
      </c>
      <c r="M558" s="9"/>
      <c r="N558" s="9">
        <f>O558+P558+Q558</f>
        <v>13</v>
      </c>
      <c r="O558" s="9"/>
      <c r="P558" s="9">
        <v>13</v>
      </c>
      <c r="Q558" s="9"/>
    </row>
    <row r="559" spans="1:17" ht="62.25" customHeight="1">
      <c r="A559" s="73" t="s">
        <v>351</v>
      </c>
      <c r="B559" s="13" t="s">
        <v>131</v>
      </c>
      <c r="C559" s="13" t="s">
        <v>119</v>
      </c>
      <c r="D559" s="13" t="s">
        <v>65</v>
      </c>
      <c r="E559" s="13"/>
      <c r="F559" s="9">
        <f aca="true" t="shared" si="263" ref="F559:Q561">F560</f>
        <v>7</v>
      </c>
      <c r="G559" s="9">
        <f t="shared" si="263"/>
        <v>0</v>
      </c>
      <c r="H559" s="9">
        <f t="shared" si="263"/>
        <v>7</v>
      </c>
      <c r="I559" s="9">
        <f t="shared" si="263"/>
        <v>0</v>
      </c>
      <c r="J559" s="9">
        <f t="shared" si="263"/>
        <v>7</v>
      </c>
      <c r="K559" s="9">
        <f t="shared" si="263"/>
        <v>0</v>
      </c>
      <c r="L559" s="9">
        <f t="shared" si="263"/>
        <v>7</v>
      </c>
      <c r="M559" s="9">
        <f t="shared" si="263"/>
        <v>0</v>
      </c>
      <c r="N559" s="9">
        <f t="shared" si="263"/>
        <v>7</v>
      </c>
      <c r="O559" s="9">
        <f t="shared" si="263"/>
        <v>0</v>
      </c>
      <c r="P559" s="9">
        <f t="shared" si="263"/>
        <v>7</v>
      </c>
      <c r="Q559" s="9">
        <f t="shared" si="263"/>
        <v>0</v>
      </c>
    </row>
    <row r="560" spans="1:17" ht="59.25" customHeight="1">
      <c r="A560" s="73" t="s">
        <v>313</v>
      </c>
      <c r="B560" s="13" t="s">
        <v>131</v>
      </c>
      <c r="C560" s="13" t="s">
        <v>119</v>
      </c>
      <c r="D560" s="13" t="s">
        <v>514</v>
      </c>
      <c r="E560" s="13"/>
      <c r="F560" s="9">
        <f t="shared" si="263"/>
        <v>7</v>
      </c>
      <c r="G560" s="9">
        <f t="shared" si="263"/>
        <v>0</v>
      </c>
      <c r="H560" s="9">
        <f t="shared" si="263"/>
        <v>7</v>
      </c>
      <c r="I560" s="9">
        <f t="shared" si="263"/>
        <v>0</v>
      </c>
      <c r="J560" s="9">
        <f t="shared" si="263"/>
        <v>7</v>
      </c>
      <c r="K560" s="9">
        <f t="shared" si="263"/>
        <v>0</v>
      </c>
      <c r="L560" s="9">
        <f t="shared" si="263"/>
        <v>7</v>
      </c>
      <c r="M560" s="9">
        <f t="shared" si="263"/>
        <v>0</v>
      </c>
      <c r="N560" s="9">
        <f t="shared" si="263"/>
        <v>7</v>
      </c>
      <c r="O560" s="9">
        <f t="shared" si="263"/>
        <v>0</v>
      </c>
      <c r="P560" s="9">
        <f t="shared" si="263"/>
        <v>7</v>
      </c>
      <c r="Q560" s="9">
        <f t="shared" si="263"/>
        <v>0</v>
      </c>
    </row>
    <row r="561" spans="1:17" ht="37.5">
      <c r="A561" s="73" t="s">
        <v>102</v>
      </c>
      <c r="B561" s="13" t="s">
        <v>131</v>
      </c>
      <c r="C561" s="13" t="s">
        <v>119</v>
      </c>
      <c r="D561" s="13" t="s">
        <v>513</v>
      </c>
      <c r="E561" s="13"/>
      <c r="F561" s="9">
        <f t="shared" si="263"/>
        <v>7</v>
      </c>
      <c r="G561" s="9">
        <f t="shared" si="263"/>
        <v>0</v>
      </c>
      <c r="H561" s="9">
        <f t="shared" si="263"/>
        <v>7</v>
      </c>
      <c r="I561" s="9">
        <f t="shared" si="263"/>
        <v>0</v>
      </c>
      <c r="J561" s="9">
        <f t="shared" si="263"/>
        <v>7</v>
      </c>
      <c r="K561" s="9">
        <f t="shared" si="263"/>
        <v>0</v>
      </c>
      <c r="L561" s="9">
        <f t="shared" si="263"/>
        <v>7</v>
      </c>
      <c r="M561" s="9">
        <f t="shared" si="263"/>
        <v>0</v>
      </c>
      <c r="N561" s="9">
        <f t="shared" si="263"/>
        <v>7</v>
      </c>
      <c r="O561" s="9">
        <f t="shared" si="263"/>
        <v>0</v>
      </c>
      <c r="P561" s="9">
        <f t="shared" si="263"/>
        <v>7</v>
      </c>
      <c r="Q561" s="9">
        <f t="shared" si="263"/>
        <v>0</v>
      </c>
    </row>
    <row r="562" spans="1:17" ht="46.5" customHeight="1">
      <c r="A562" s="73" t="s">
        <v>92</v>
      </c>
      <c r="B562" s="13" t="s">
        <v>131</v>
      </c>
      <c r="C562" s="13" t="s">
        <v>119</v>
      </c>
      <c r="D562" s="13" t="s">
        <v>513</v>
      </c>
      <c r="E562" s="13" t="s">
        <v>175</v>
      </c>
      <c r="F562" s="9">
        <f>G562+H562+I562</f>
        <v>7</v>
      </c>
      <c r="G562" s="9"/>
      <c r="H562" s="9">
        <v>7</v>
      </c>
      <c r="I562" s="9"/>
      <c r="J562" s="9">
        <f>K562+L562+M562</f>
        <v>7</v>
      </c>
      <c r="K562" s="9"/>
      <c r="L562" s="9">
        <v>7</v>
      </c>
      <c r="M562" s="9"/>
      <c r="N562" s="9">
        <f>O562+P562+Q562</f>
        <v>7</v>
      </c>
      <c r="O562" s="9"/>
      <c r="P562" s="9">
        <v>7</v>
      </c>
      <c r="Q562" s="9"/>
    </row>
    <row r="563" spans="1:17" ht="24.75" customHeight="1">
      <c r="A563" s="70" t="s">
        <v>149</v>
      </c>
      <c r="B563" s="10" t="s">
        <v>123</v>
      </c>
      <c r="C563" s="10" t="s">
        <v>389</v>
      </c>
      <c r="D563" s="10"/>
      <c r="E563" s="10"/>
      <c r="F563" s="11">
        <f aca="true" t="shared" si="264" ref="F563:Q563">F564+F570</f>
        <v>989.5</v>
      </c>
      <c r="G563" s="11">
        <f t="shared" si="264"/>
        <v>551.5</v>
      </c>
      <c r="H563" s="11">
        <f t="shared" si="264"/>
        <v>438</v>
      </c>
      <c r="I563" s="11">
        <f t="shared" si="264"/>
        <v>0</v>
      </c>
      <c r="J563" s="11">
        <f t="shared" si="264"/>
        <v>989.5</v>
      </c>
      <c r="K563" s="11">
        <f t="shared" si="264"/>
        <v>551.5</v>
      </c>
      <c r="L563" s="11">
        <f t="shared" si="264"/>
        <v>438</v>
      </c>
      <c r="M563" s="11">
        <f t="shared" si="264"/>
        <v>0</v>
      </c>
      <c r="N563" s="11">
        <f t="shared" si="264"/>
        <v>989.5</v>
      </c>
      <c r="O563" s="9">
        <f t="shared" si="264"/>
        <v>551.5</v>
      </c>
      <c r="P563" s="9">
        <f t="shared" si="264"/>
        <v>438</v>
      </c>
      <c r="Q563" s="9">
        <f t="shared" si="264"/>
        <v>0</v>
      </c>
    </row>
    <row r="564" spans="1:17" ht="18.75">
      <c r="A564" s="70" t="s">
        <v>183</v>
      </c>
      <c r="B564" s="10" t="s">
        <v>123</v>
      </c>
      <c r="C564" s="10" t="s">
        <v>127</v>
      </c>
      <c r="D564" s="10"/>
      <c r="E564" s="10"/>
      <c r="F564" s="11">
        <f aca="true" t="shared" si="265" ref="F564:Q568">F565</f>
        <v>551.5</v>
      </c>
      <c r="G564" s="11">
        <f t="shared" si="265"/>
        <v>551.5</v>
      </c>
      <c r="H564" s="11">
        <f t="shared" si="265"/>
        <v>0</v>
      </c>
      <c r="I564" s="11">
        <f t="shared" si="265"/>
        <v>0</v>
      </c>
      <c r="J564" s="11">
        <f t="shared" si="265"/>
        <v>551.5</v>
      </c>
      <c r="K564" s="11">
        <f t="shared" si="265"/>
        <v>551.5</v>
      </c>
      <c r="L564" s="11">
        <f t="shared" si="265"/>
        <v>0</v>
      </c>
      <c r="M564" s="11">
        <f t="shared" si="265"/>
        <v>0</v>
      </c>
      <c r="N564" s="11">
        <f t="shared" si="265"/>
        <v>551.5</v>
      </c>
      <c r="O564" s="9">
        <f t="shared" si="265"/>
        <v>551.5</v>
      </c>
      <c r="P564" s="9">
        <f t="shared" si="265"/>
        <v>0</v>
      </c>
      <c r="Q564" s="9">
        <f t="shared" si="265"/>
        <v>0</v>
      </c>
    </row>
    <row r="565" spans="1:17" ht="59.25" customHeight="1">
      <c r="A565" s="73" t="s">
        <v>450</v>
      </c>
      <c r="B565" s="13" t="s">
        <v>123</v>
      </c>
      <c r="C565" s="13" t="s">
        <v>127</v>
      </c>
      <c r="D565" s="13" t="s">
        <v>244</v>
      </c>
      <c r="E565" s="13"/>
      <c r="F565" s="9">
        <f t="shared" si="265"/>
        <v>551.5</v>
      </c>
      <c r="G565" s="9">
        <f t="shared" si="265"/>
        <v>551.5</v>
      </c>
      <c r="H565" s="9">
        <f t="shared" si="265"/>
        <v>0</v>
      </c>
      <c r="I565" s="9">
        <f t="shared" si="265"/>
        <v>0</v>
      </c>
      <c r="J565" s="9">
        <f t="shared" si="265"/>
        <v>551.5</v>
      </c>
      <c r="K565" s="9">
        <f t="shared" si="265"/>
        <v>551.5</v>
      </c>
      <c r="L565" s="9">
        <f t="shared" si="265"/>
        <v>0</v>
      </c>
      <c r="M565" s="9">
        <f t="shared" si="265"/>
        <v>0</v>
      </c>
      <c r="N565" s="9">
        <f t="shared" si="265"/>
        <v>551.5</v>
      </c>
      <c r="O565" s="9">
        <f t="shared" si="265"/>
        <v>551.5</v>
      </c>
      <c r="P565" s="9">
        <f t="shared" si="265"/>
        <v>0</v>
      </c>
      <c r="Q565" s="9">
        <f t="shared" si="265"/>
        <v>0</v>
      </c>
    </row>
    <row r="566" spans="1:17" ht="60.75" customHeight="1">
      <c r="A566" s="73" t="s">
        <v>453</v>
      </c>
      <c r="B566" s="13" t="s">
        <v>123</v>
      </c>
      <c r="C566" s="13" t="s">
        <v>127</v>
      </c>
      <c r="D566" s="13" t="s">
        <v>12</v>
      </c>
      <c r="E566" s="13"/>
      <c r="F566" s="9">
        <f t="shared" si="265"/>
        <v>551.5</v>
      </c>
      <c r="G566" s="9">
        <f t="shared" si="265"/>
        <v>551.5</v>
      </c>
      <c r="H566" s="9">
        <f t="shared" si="265"/>
        <v>0</v>
      </c>
      <c r="I566" s="9">
        <f t="shared" si="265"/>
        <v>0</v>
      </c>
      <c r="J566" s="9">
        <f t="shared" si="265"/>
        <v>551.5</v>
      </c>
      <c r="K566" s="9">
        <f t="shared" si="265"/>
        <v>551.5</v>
      </c>
      <c r="L566" s="9">
        <f t="shared" si="265"/>
        <v>0</v>
      </c>
      <c r="M566" s="9">
        <f t="shared" si="265"/>
        <v>0</v>
      </c>
      <c r="N566" s="9">
        <f t="shared" si="265"/>
        <v>551.5</v>
      </c>
      <c r="O566" s="9">
        <f t="shared" si="265"/>
        <v>551.5</v>
      </c>
      <c r="P566" s="9">
        <f t="shared" si="265"/>
        <v>0</v>
      </c>
      <c r="Q566" s="9">
        <f t="shared" si="265"/>
        <v>0</v>
      </c>
    </row>
    <row r="567" spans="1:17" ht="46.5" customHeight="1">
      <c r="A567" s="73" t="s">
        <v>370</v>
      </c>
      <c r="B567" s="13" t="s">
        <v>123</v>
      </c>
      <c r="C567" s="13" t="s">
        <v>127</v>
      </c>
      <c r="D567" s="13" t="s">
        <v>371</v>
      </c>
      <c r="E567" s="13"/>
      <c r="F567" s="9">
        <f t="shared" si="265"/>
        <v>551.5</v>
      </c>
      <c r="G567" s="9">
        <f t="shared" si="265"/>
        <v>551.5</v>
      </c>
      <c r="H567" s="9">
        <f t="shared" si="265"/>
        <v>0</v>
      </c>
      <c r="I567" s="9">
        <f t="shared" si="265"/>
        <v>0</v>
      </c>
      <c r="J567" s="9">
        <f t="shared" si="265"/>
        <v>551.5</v>
      </c>
      <c r="K567" s="9">
        <f t="shared" si="265"/>
        <v>551.5</v>
      </c>
      <c r="L567" s="9">
        <f t="shared" si="265"/>
        <v>0</v>
      </c>
      <c r="M567" s="9">
        <f t="shared" si="265"/>
        <v>0</v>
      </c>
      <c r="N567" s="9">
        <f t="shared" si="265"/>
        <v>551.5</v>
      </c>
      <c r="O567" s="9">
        <f t="shared" si="265"/>
        <v>551.5</v>
      </c>
      <c r="P567" s="9">
        <f t="shared" si="265"/>
        <v>0</v>
      </c>
      <c r="Q567" s="9">
        <f t="shared" si="265"/>
        <v>0</v>
      </c>
    </row>
    <row r="568" spans="1:17" ht="122.25" customHeight="1">
      <c r="A568" s="77" t="s">
        <v>410</v>
      </c>
      <c r="B568" s="13" t="s">
        <v>123</v>
      </c>
      <c r="C568" s="13" t="s">
        <v>127</v>
      </c>
      <c r="D568" s="13" t="s">
        <v>372</v>
      </c>
      <c r="E568" s="13"/>
      <c r="F568" s="9">
        <f t="shared" si="265"/>
        <v>551.5</v>
      </c>
      <c r="G568" s="9">
        <f t="shared" si="265"/>
        <v>551.5</v>
      </c>
      <c r="H568" s="9">
        <f t="shared" si="265"/>
        <v>0</v>
      </c>
      <c r="I568" s="9">
        <f t="shared" si="265"/>
        <v>0</v>
      </c>
      <c r="J568" s="9">
        <f t="shared" si="265"/>
        <v>551.5</v>
      </c>
      <c r="K568" s="9">
        <f t="shared" si="265"/>
        <v>551.5</v>
      </c>
      <c r="L568" s="9">
        <f t="shared" si="265"/>
        <v>0</v>
      </c>
      <c r="M568" s="9">
        <f t="shared" si="265"/>
        <v>0</v>
      </c>
      <c r="N568" s="9">
        <f t="shared" si="265"/>
        <v>551.5</v>
      </c>
      <c r="O568" s="9">
        <f t="shared" si="265"/>
        <v>551.5</v>
      </c>
      <c r="P568" s="9">
        <f t="shared" si="265"/>
        <v>0</v>
      </c>
      <c r="Q568" s="9">
        <f t="shared" si="265"/>
        <v>0</v>
      </c>
    </row>
    <row r="569" spans="1:17" ht="42.75" customHeight="1">
      <c r="A569" s="73" t="s">
        <v>92</v>
      </c>
      <c r="B569" s="13" t="s">
        <v>123</v>
      </c>
      <c r="C569" s="13" t="s">
        <v>127</v>
      </c>
      <c r="D569" s="13" t="s">
        <v>372</v>
      </c>
      <c r="E569" s="13" t="s">
        <v>175</v>
      </c>
      <c r="F569" s="9">
        <f>G569+H568+I569</f>
        <v>551.5</v>
      </c>
      <c r="G569" s="9">
        <v>551.5</v>
      </c>
      <c r="H569" s="9"/>
      <c r="I569" s="9"/>
      <c r="J569" s="9">
        <f>K569+L569+M569</f>
        <v>551.5</v>
      </c>
      <c r="K569" s="9">
        <v>551.5</v>
      </c>
      <c r="L569" s="9"/>
      <c r="M569" s="9"/>
      <c r="N569" s="9">
        <f>O569+P569+Q569</f>
        <v>551.5</v>
      </c>
      <c r="O569" s="16">
        <v>551.5</v>
      </c>
      <c r="P569" s="16"/>
      <c r="Q569" s="16"/>
    </row>
    <row r="570" spans="1:17" ht="31.5" customHeight="1">
      <c r="A570" s="70" t="s">
        <v>225</v>
      </c>
      <c r="B570" s="10" t="s">
        <v>123</v>
      </c>
      <c r="C570" s="10" t="s">
        <v>123</v>
      </c>
      <c r="D570" s="10"/>
      <c r="E570" s="10"/>
      <c r="F570" s="11">
        <f aca="true" t="shared" si="266" ref="F570:Q572">F571</f>
        <v>438</v>
      </c>
      <c r="G570" s="11">
        <f t="shared" si="266"/>
        <v>0</v>
      </c>
      <c r="H570" s="11">
        <f t="shared" si="266"/>
        <v>438</v>
      </c>
      <c r="I570" s="11">
        <f t="shared" si="266"/>
        <v>0</v>
      </c>
      <c r="J570" s="11">
        <f t="shared" si="266"/>
        <v>438</v>
      </c>
      <c r="K570" s="11">
        <f t="shared" si="266"/>
        <v>0</v>
      </c>
      <c r="L570" s="11">
        <f t="shared" si="266"/>
        <v>438</v>
      </c>
      <c r="M570" s="11">
        <f t="shared" si="266"/>
        <v>0</v>
      </c>
      <c r="N570" s="11">
        <f t="shared" si="266"/>
        <v>438</v>
      </c>
      <c r="O570" s="9">
        <f t="shared" si="266"/>
        <v>0</v>
      </c>
      <c r="P570" s="9">
        <f t="shared" si="266"/>
        <v>438</v>
      </c>
      <c r="Q570" s="9">
        <f t="shared" si="266"/>
        <v>0</v>
      </c>
    </row>
    <row r="571" spans="1:17" ht="62.25" customHeight="1">
      <c r="A571" s="73" t="s">
        <v>488</v>
      </c>
      <c r="B571" s="13" t="s">
        <v>123</v>
      </c>
      <c r="C571" s="13" t="s">
        <v>123</v>
      </c>
      <c r="D571" s="13" t="s">
        <v>267</v>
      </c>
      <c r="E571" s="13"/>
      <c r="F571" s="9">
        <f t="shared" si="266"/>
        <v>438</v>
      </c>
      <c r="G571" s="9">
        <f t="shared" si="266"/>
        <v>0</v>
      </c>
      <c r="H571" s="9">
        <f t="shared" si="266"/>
        <v>438</v>
      </c>
      <c r="I571" s="9">
        <f t="shared" si="266"/>
        <v>0</v>
      </c>
      <c r="J571" s="9">
        <f t="shared" si="266"/>
        <v>438</v>
      </c>
      <c r="K571" s="9">
        <f t="shared" si="266"/>
        <v>0</v>
      </c>
      <c r="L571" s="9">
        <f t="shared" si="266"/>
        <v>438</v>
      </c>
      <c r="M571" s="9">
        <f t="shared" si="266"/>
        <v>0</v>
      </c>
      <c r="N571" s="9">
        <f t="shared" si="266"/>
        <v>438</v>
      </c>
      <c r="O571" s="9">
        <f t="shared" si="266"/>
        <v>0</v>
      </c>
      <c r="P571" s="9">
        <f t="shared" si="266"/>
        <v>438</v>
      </c>
      <c r="Q571" s="9">
        <f t="shared" si="266"/>
        <v>0</v>
      </c>
    </row>
    <row r="572" spans="1:17" ht="45" customHeight="1">
      <c r="A572" s="73" t="s">
        <v>542</v>
      </c>
      <c r="B572" s="13" t="s">
        <v>123</v>
      </c>
      <c r="C572" s="13" t="s">
        <v>123</v>
      </c>
      <c r="D572" s="13" t="s">
        <v>301</v>
      </c>
      <c r="E572" s="13"/>
      <c r="F572" s="9">
        <f t="shared" si="266"/>
        <v>438</v>
      </c>
      <c r="G572" s="9">
        <f t="shared" si="266"/>
        <v>0</v>
      </c>
      <c r="H572" s="9">
        <f t="shared" si="266"/>
        <v>438</v>
      </c>
      <c r="I572" s="9">
        <f t="shared" si="266"/>
        <v>0</v>
      </c>
      <c r="J572" s="9">
        <f t="shared" si="266"/>
        <v>438</v>
      </c>
      <c r="K572" s="9">
        <f t="shared" si="266"/>
        <v>0</v>
      </c>
      <c r="L572" s="9">
        <f t="shared" si="266"/>
        <v>438</v>
      </c>
      <c r="M572" s="9">
        <f t="shared" si="266"/>
        <v>0</v>
      </c>
      <c r="N572" s="9">
        <f t="shared" si="266"/>
        <v>438</v>
      </c>
      <c r="O572" s="9">
        <f t="shared" si="266"/>
        <v>0</v>
      </c>
      <c r="P572" s="9">
        <f t="shared" si="266"/>
        <v>438</v>
      </c>
      <c r="Q572" s="9">
        <f t="shared" si="266"/>
        <v>0</v>
      </c>
    </row>
    <row r="573" spans="1:17" ht="21.75" customHeight="1">
      <c r="A573" s="73" t="s">
        <v>224</v>
      </c>
      <c r="B573" s="13" t="s">
        <v>123</v>
      </c>
      <c r="C573" s="13" t="s">
        <v>123</v>
      </c>
      <c r="D573" s="74" t="s">
        <v>302</v>
      </c>
      <c r="E573" s="13"/>
      <c r="F573" s="9">
        <f aca="true" t="shared" si="267" ref="F573:Q573">F574+F575+F576+F577</f>
        <v>438</v>
      </c>
      <c r="G573" s="9">
        <f t="shared" si="267"/>
        <v>0</v>
      </c>
      <c r="H573" s="9">
        <f t="shared" si="267"/>
        <v>438</v>
      </c>
      <c r="I573" s="9">
        <f t="shared" si="267"/>
        <v>0</v>
      </c>
      <c r="J573" s="9">
        <f t="shared" si="267"/>
        <v>438</v>
      </c>
      <c r="K573" s="9">
        <f t="shared" si="267"/>
        <v>0</v>
      </c>
      <c r="L573" s="9">
        <f t="shared" si="267"/>
        <v>438</v>
      </c>
      <c r="M573" s="9">
        <f t="shared" si="267"/>
        <v>0</v>
      </c>
      <c r="N573" s="9">
        <f t="shared" si="267"/>
        <v>438</v>
      </c>
      <c r="O573" s="9">
        <f t="shared" si="267"/>
        <v>0</v>
      </c>
      <c r="P573" s="9">
        <f t="shared" si="267"/>
        <v>438</v>
      </c>
      <c r="Q573" s="9">
        <f t="shared" si="267"/>
        <v>0</v>
      </c>
    </row>
    <row r="574" spans="1:17" ht="41.25" customHeight="1">
      <c r="A574" s="73" t="s">
        <v>92</v>
      </c>
      <c r="B574" s="13" t="s">
        <v>123</v>
      </c>
      <c r="C574" s="13" t="s">
        <v>123</v>
      </c>
      <c r="D574" s="74" t="s">
        <v>302</v>
      </c>
      <c r="E574" s="13" t="s">
        <v>175</v>
      </c>
      <c r="F574" s="9">
        <f>G574+H574+I574</f>
        <v>120</v>
      </c>
      <c r="G574" s="9"/>
      <c r="H574" s="9">
        <v>120</v>
      </c>
      <c r="I574" s="9"/>
      <c r="J574" s="9">
        <f>K574+L574+M574</f>
        <v>120</v>
      </c>
      <c r="K574" s="9"/>
      <c r="L574" s="9">
        <v>120</v>
      </c>
      <c r="M574" s="9"/>
      <c r="N574" s="9">
        <f>O574+P574+Q574</f>
        <v>120</v>
      </c>
      <c r="O574" s="75"/>
      <c r="P574" s="75">
        <v>120</v>
      </c>
      <c r="Q574" s="75"/>
    </row>
    <row r="575" spans="1:17" ht="42.75" customHeight="1">
      <c r="A575" s="73" t="s">
        <v>217</v>
      </c>
      <c r="B575" s="13" t="s">
        <v>123</v>
      </c>
      <c r="C575" s="13" t="s">
        <v>123</v>
      </c>
      <c r="D575" s="74" t="s">
        <v>302</v>
      </c>
      <c r="E575" s="13" t="s">
        <v>216</v>
      </c>
      <c r="F575" s="9">
        <f>G575+H575+I575</f>
        <v>144</v>
      </c>
      <c r="G575" s="9"/>
      <c r="H575" s="9">
        <v>144</v>
      </c>
      <c r="I575" s="9"/>
      <c r="J575" s="9">
        <f>K575+L575+M575</f>
        <v>144</v>
      </c>
      <c r="K575" s="9"/>
      <c r="L575" s="9">
        <v>144</v>
      </c>
      <c r="M575" s="9"/>
      <c r="N575" s="9">
        <f>O575+P575+Q575</f>
        <v>144</v>
      </c>
      <c r="O575" s="75"/>
      <c r="P575" s="75">
        <v>144</v>
      </c>
      <c r="Q575" s="75"/>
    </row>
    <row r="576" spans="1:17" ht="22.5" customHeight="1">
      <c r="A576" s="73" t="s">
        <v>305</v>
      </c>
      <c r="B576" s="13" t="s">
        <v>123</v>
      </c>
      <c r="C576" s="13" t="s">
        <v>123</v>
      </c>
      <c r="D576" s="74" t="s">
        <v>302</v>
      </c>
      <c r="E576" s="13" t="s">
        <v>304</v>
      </c>
      <c r="F576" s="9">
        <f>G576+H576+I576</f>
        <v>144</v>
      </c>
      <c r="G576" s="9"/>
      <c r="H576" s="9">
        <v>144</v>
      </c>
      <c r="I576" s="9"/>
      <c r="J576" s="9">
        <f>K576+L576+M576</f>
        <v>144</v>
      </c>
      <c r="K576" s="9"/>
      <c r="L576" s="9">
        <v>144</v>
      </c>
      <c r="M576" s="9"/>
      <c r="N576" s="9">
        <f>O576+P576+Q576</f>
        <v>144</v>
      </c>
      <c r="O576" s="75"/>
      <c r="P576" s="75">
        <v>144</v>
      </c>
      <c r="Q576" s="75"/>
    </row>
    <row r="577" spans="1:17" ht="28.5" customHeight="1">
      <c r="A577" s="73" t="s">
        <v>181</v>
      </c>
      <c r="B577" s="13" t="s">
        <v>123</v>
      </c>
      <c r="C577" s="13" t="s">
        <v>123</v>
      </c>
      <c r="D577" s="74" t="s">
        <v>302</v>
      </c>
      <c r="E577" s="13" t="s">
        <v>177</v>
      </c>
      <c r="F577" s="9">
        <f>G577+H577+I577</f>
        <v>30</v>
      </c>
      <c r="G577" s="9"/>
      <c r="H577" s="9">
        <v>30</v>
      </c>
      <c r="I577" s="9"/>
      <c r="J577" s="9">
        <f>K577+L577+M577</f>
        <v>30</v>
      </c>
      <c r="K577" s="9"/>
      <c r="L577" s="9">
        <v>30</v>
      </c>
      <c r="M577" s="9"/>
      <c r="N577" s="9">
        <f>O577+P577+Q577</f>
        <v>30</v>
      </c>
      <c r="O577" s="75"/>
      <c r="P577" s="75">
        <v>30</v>
      </c>
      <c r="Q577" s="75"/>
    </row>
    <row r="578" spans="1:17" ht="23.25" customHeight="1">
      <c r="A578" s="70" t="s">
        <v>135</v>
      </c>
      <c r="B578" s="10" t="s">
        <v>124</v>
      </c>
      <c r="C578" s="10" t="s">
        <v>389</v>
      </c>
      <c r="D578" s="10"/>
      <c r="E578" s="10"/>
      <c r="F578" s="11">
        <f aca="true" t="shared" si="268" ref="F578:Q578">F579+F586+F610+F617</f>
        <v>34833.5</v>
      </c>
      <c r="G578" s="11">
        <f t="shared" si="268"/>
        <v>31518.3</v>
      </c>
      <c r="H578" s="11">
        <f t="shared" si="268"/>
        <v>3315.2</v>
      </c>
      <c r="I578" s="11">
        <f t="shared" si="268"/>
        <v>0</v>
      </c>
      <c r="J578" s="11">
        <f t="shared" si="268"/>
        <v>36058.799999999996</v>
      </c>
      <c r="K578" s="9">
        <f t="shared" si="268"/>
        <v>32832.7</v>
      </c>
      <c r="L578" s="9">
        <f t="shared" si="268"/>
        <v>3226.1</v>
      </c>
      <c r="M578" s="9">
        <f t="shared" si="268"/>
        <v>0</v>
      </c>
      <c r="N578" s="11">
        <f t="shared" si="268"/>
        <v>35969.5</v>
      </c>
      <c r="O578" s="9" t="e">
        <f t="shared" si="268"/>
        <v>#REF!</v>
      </c>
      <c r="P578" s="9" t="e">
        <f t="shared" si="268"/>
        <v>#REF!</v>
      </c>
      <c r="Q578" s="9" t="e">
        <f t="shared" si="268"/>
        <v>#REF!</v>
      </c>
    </row>
    <row r="579" spans="1:17" ht="31.5" customHeight="1">
      <c r="A579" s="70" t="s">
        <v>139</v>
      </c>
      <c r="B579" s="10" t="s">
        <v>124</v>
      </c>
      <c r="C579" s="10" t="s">
        <v>118</v>
      </c>
      <c r="D579" s="10"/>
      <c r="E579" s="10"/>
      <c r="F579" s="11">
        <f>F580</f>
        <v>1941.7</v>
      </c>
      <c r="G579" s="11">
        <f aca="true" t="shared" si="269" ref="G579:Q582">G580</f>
        <v>0</v>
      </c>
      <c r="H579" s="11">
        <f t="shared" si="269"/>
        <v>1941.7</v>
      </c>
      <c r="I579" s="11">
        <f t="shared" si="269"/>
        <v>0</v>
      </c>
      <c r="J579" s="11">
        <f t="shared" si="269"/>
        <v>1941.7</v>
      </c>
      <c r="K579" s="9">
        <f t="shared" si="269"/>
        <v>0</v>
      </c>
      <c r="L579" s="9">
        <f t="shared" si="269"/>
        <v>1941.7</v>
      </c>
      <c r="M579" s="9">
        <f t="shared" si="269"/>
        <v>0</v>
      </c>
      <c r="N579" s="11">
        <f t="shared" si="269"/>
        <v>1941.7</v>
      </c>
      <c r="O579" s="9">
        <f t="shared" si="269"/>
        <v>0</v>
      </c>
      <c r="P579" s="9">
        <f t="shared" si="269"/>
        <v>1941.7</v>
      </c>
      <c r="Q579" s="9">
        <f t="shared" si="269"/>
        <v>0</v>
      </c>
    </row>
    <row r="580" spans="1:17" ht="43.5" customHeight="1">
      <c r="A580" s="73" t="s">
        <v>501</v>
      </c>
      <c r="B580" s="13" t="s">
        <v>124</v>
      </c>
      <c r="C580" s="13" t="s">
        <v>118</v>
      </c>
      <c r="D580" s="13" t="s">
        <v>9</v>
      </c>
      <c r="E580" s="13"/>
      <c r="F580" s="9">
        <f>F581</f>
        <v>1941.7</v>
      </c>
      <c r="G580" s="9">
        <f t="shared" si="269"/>
        <v>0</v>
      </c>
      <c r="H580" s="9">
        <f t="shared" si="269"/>
        <v>1941.7</v>
      </c>
      <c r="I580" s="9">
        <f t="shared" si="269"/>
        <v>0</v>
      </c>
      <c r="J580" s="9">
        <f t="shared" si="269"/>
        <v>1941.7</v>
      </c>
      <c r="K580" s="9">
        <f t="shared" si="269"/>
        <v>0</v>
      </c>
      <c r="L580" s="9">
        <f t="shared" si="269"/>
        <v>1941.7</v>
      </c>
      <c r="M580" s="9">
        <f t="shared" si="269"/>
        <v>0</v>
      </c>
      <c r="N580" s="9">
        <f t="shared" si="269"/>
        <v>1941.7</v>
      </c>
      <c r="O580" s="9">
        <f t="shared" si="269"/>
        <v>0</v>
      </c>
      <c r="P580" s="9">
        <f t="shared" si="269"/>
        <v>1941.7</v>
      </c>
      <c r="Q580" s="9">
        <f t="shared" si="269"/>
        <v>0</v>
      </c>
    </row>
    <row r="581" spans="1:17" ht="42.75" customHeight="1">
      <c r="A581" s="73" t="s">
        <v>40</v>
      </c>
      <c r="B581" s="13" t="s">
        <v>124</v>
      </c>
      <c r="C581" s="13" t="s">
        <v>118</v>
      </c>
      <c r="D581" s="13" t="s">
        <v>41</v>
      </c>
      <c r="E581" s="13"/>
      <c r="F581" s="9">
        <f>F582</f>
        <v>1941.7</v>
      </c>
      <c r="G581" s="9">
        <f t="shared" si="269"/>
        <v>0</v>
      </c>
      <c r="H581" s="9">
        <f t="shared" si="269"/>
        <v>1941.7</v>
      </c>
      <c r="I581" s="9">
        <f t="shared" si="269"/>
        <v>0</v>
      </c>
      <c r="J581" s="9">
        <f t="shared" si="269"/>
        <v>1941.7</v>
      </c>
      <c r="K581" s="9">
        <f t="shared" si="269"/>
        <v>0</v>
      </c>
      <c r="L581" s="9">
        <f t="shared" si="269"/>
        <v>1941.7</v>
      </c>
      <c r="M581" s="9">
        <f t="shared" si="269"/>
        <v>0</v>
      </c>
      <c r="N581" s="9">
        <f t="shared" si="269"/>
        <v>1941.7</v>
      </c>
      <c r="O581" s="9">
        <f t="shared" si="269"/>
        <v>0</v>
      </c>
      <c r="P581" s="9">
        <f t="shared" si="269"/>
        <v>1941.7</v>
      </c>
      <c r="Q581" s="9">
        <f t="shared" si="269"/>
        <v>0</v>
      </c>
    </row>
    <row r="582" spans="1:17" ht="21.75" customHeight="1">
      <c r="A582" s="73" t="s">
        <v>93</v>
      </c>
      <c r="B582" s="13" t="s">
        <v>124</v>
      </c>
      <c r="C582" s="13" t="s">
        <v>118</v>
      </c>
      <c r="D582" s="13" t="s">
        <v>502</v>
      </c>
      <c r="E582" s="13"/>
      <c r="F582" s="9">
        <f>F583</f>
        <v>1941.7</v>
      </c>
      <c r="G582" s="9">
        <f t="shared" si="269"/>
        <v>0</v>
      </c>
      <c r="H582" s="9">
        <f t="shared" si="269"/>
        <v>1941.7</v>
      </c>
      <c r="I582" s="9">
        <f t="shared" si="269"/>
        <v>0</v>
      </c>
      <c r="J582" s="9">
        <f t="shared" si="269"/>
        <v>1941.7</v>
      </c>
      <c r="K582" s="9">
        <f t="shared" si="269"/>
        <v>0</v>
      </c>
      <c r="L582" s="9">
        <f t="shared" si="269"/>
        <v>1941.7</v>
      </c>
      <c r="M582" s="9">
        <f t="shared" si="269"/>
        <v>0</v>
      </c>
      <c r="N582" s="9">
        <f t="shared" si="269"/>
        <v>1941.7</v>
      </c>
      <c r="O582" s="9">
        <f t="shared" si="269"/>
        <v>0</v>
      </c>
      <c r="P582" s="9">
        <f t="shared" si="269"/>
        <v>1941.7</v>
      </c>
      <c r="Q582" s="9">
        <f t="shared" si="269"/>
        <v>0</v>
      </c>
    </row>
    <row r="583" spans="1:17" ht="57" customHeight="1">
      <c r="A583" s="73" t="s">
        <v>290</v>
      </c>
      <c r="B583" s="13" t="s">
        <v>124</v>
      </c>
      <c r="C583" s="13" t="s">
        <v>118</v>
      </c>
      <c r="D583" s="13" t="s">
        <v>503</v>
      </c>
      <c r="E583" s="13"/>
      <c r="F583" s="9">
        <f aca="true" t="shared" si="270" ref="F583:Q583">F585+F584</f>
        <v>1941.7</v>
      </c>
      <c r="G583" s="9">
        <f t="shared" si="270"/>
        <v>0</v>
      </c>
      <c r="H583" s="9">
        <f t="shared" si="270"/>
        <v>1941.7</v>
      </c>
      <c r="I583" s="9">
        <f t="shared" si="270"/>
        <v>0</v>
      </c>
      <c r="J583" s="9">
        <f t="shared" si="270"/>
        <v>1941.7</v>
      </c>
      <c r="K583" s="9">
        <f t="shared" si="270"/>
        <v>0</v>
      </c>
      <c r="L583" s="9">
        <f t="shared" si="270"/>
        <v>1941.7</v>
      </c>
      <c r="M583" s="9">
        <f t="shared" si="270"/>
        <v>0</v>
      </c>
      <c r="N583" s="9">
        <f t="shared" si="270"/>
        <v>1941.7</v>
      </c>
      <c r="O583" s="9">
        <f t="shared" si="270"/>
        <v>0</v>
      </c>
      <c r="P583" s="9">
        <f t="shared" si="270"/>
        <v>1941.7</v>
      </c>
      <c r="Q583" s="9">
        <f t="shared" si="270"/>
        <v>0</v>
      </c>
    </row>
    <row r="584" spans="1:17" ht="48.75" customHeight="1">
      <c r="A584" s="73" t="s">
        <v>92</v>
      </c>
      <c r="B584" s="13" t="s">
        <v>124</v>
      </c>
      <c r="C584" s="13" t="s">
        <v>118</v>
      </c>
      <c r="D584" s="13" t="s">
        <v>503</v>
      </c>
      <c r="E584" s="13" t="s">
        <v>175</v>
      </c>
      <c r="F584" s="9">
        <f>G584+H584+I584</f>
        <v>15</v>
      </c>
      <c r="G584" s="9"/>
      <c r="H584" s="9">
        <v>15</v>
      </c>
      <c r="I584" s="9"/>
      <c r="J584" s="9">
        <f>K584+L584+M584</f>
        <v>15</v>
      </c>
      <c r="K584" s="9"/>
      <c r="L584" s="9">
        <v>15</v>
      </c>
      <c r="M584" s="9"/>
      <c r="N584" s="9">
        <f>O584+P584+Q584</f>
        <v>15</v>
      </c>
      <c r="O584" s="75"/>
      <c r="P584" s="9">
        <v>15</v>
      </c>
      <c r="Q584" s="75"/>
    </row>
    <row r="585" spans="1:17" ht="29.25" customHeight="1">
      <c r="A585" s="73" t="s">
        <v>90</v>
      </c>
      <c r="B585" s="13" t="s">
        <v>124</v>
      </c>
      <c r="C585" s="13" t="s">
        <v>118</v>
      </c>
      <c r="D585" s="13" t="s">
        <v>503</v>
      </c>
      <c r="E585" s="13" t="s">
        <v>204</v>
      </c>
      <c r="F585" s="9">
        <f>G585+H585+I585</f>
        <v>1926.7</v>
      </c>
      <c r="G585" s="9"/>
      <c r="H585" s="9">
        <v>1926.7</v>
      </c>
      <c r="I585" s="9"/>
      <c r="J585" s="9">
        <f>K585+L585+M585</f>
        <v>1926.7</v>
      </c>
      <c r="K585" s="9"/>
      <c r="L585" s="9">
        <v>1926.7</v>
      </c>
      <c r="M585" s="9"/>
      <c r="N585" s="9">
        <f>O585+P585+Q585</f>
        <v>1926.7</v>
      </c>
      <c r="O585" s="75"/>
      <c r="P585" s="9">
        <v>1926.7</v>
      </c>
      <c r="Q585" s="75"/>
    </row>
    <row r="586" spans="1:17" ht="18.75">
      <c r="A586" s="70" t="s">
        <v>136</v>
      </c>
      <c r="B586" s="10" t="s">
        <v>124</v>
      </c>
      <c r="C586" s="10" t="s">
        <v>121</v>
      </c>
      <c r="D586" s="10"/>
      <c r="E586" s="10"/>
      <c r="F586" s="11">
        <f>F587+F601+F607</f>
        <v>27235.5</v>
      </c>
      <c r="G586" s="11">
        <f aca="true" t="shared" si="271" ref="G586:N586">G587+G601+G607</f>
        <v>26339.6</v>
      </c>
      <c r="H586" s="11">
        <f t="shared" si="271"/>
        <v>895.9</v>
      </c>
      <c r="I586" s="11">
        <f t="shared" si="271"/>
        <v>0</v>
      </c>
      <c r="J586" s="11">
        <f t="shared" si="271"/>
        <v>28560.799999999996</v>
      </c>
      <c r="K586" s="11">
        <f t="shared" si="271"/>
        <v>27654</v>
      </c>
      <c r="L586" s="11">
        <f t="shared" si="271"/>
        <v>906.8</v>
      </c>
      <c r="M586" s="11">
        <f t="shared" si="271"/>
        <v>0</v>
      </c>
      <c r="N586" s="11">
        <f t="shared" si="271"/>
        <v>28471.5</v>
      </c>
      <c r="O586" s="9" t="e">
        <f>O587+#REF!+O601</f>
        <v>#REF!</v>
      </c>
      <c r="P586" s="9" t="e">
        <f>P587+#REF!+P601</f>
        <v>#REF!</v>
      </c>
      <c r="Q586" s="9" t="e">
        <f>Q587+#REF!+Q601</f>
        <v>#REF!</v>
      </c>
    </row>
    <row r="587" spans="1:17" ht="43.5" customHeight="1">
      <c r="A587" s="73" t="s">
        <v>501</v>
      </c>
      <c r="B587" s="13" t="s">
        <v>124</v>
      </c>
      <c r="C587" s="13" t="s">
        <v>121</v>
      </c>
      <c r="D587" s="13" t="s">
        <v>9</v>
      </c>
      <c r="E587" s="13"/>
      <c r="F587" s="9">
        <f>F588</f>
        <v>23085.100000000002</v>
      </c>
      <c r="G587" s="9">
        <f aca="true" t="shared" si="272" ref="G587:Q587">G588</f>
        <v>22239.2</v>
      </c>
      <c r="H587" s="9">
        <f t="shared" si="272"/>
        <v>845.9</v>
      </c>
      <c r="I587" s="9">
        <f t="shared" si="272"/>
        <v>0</v>
      </c>
      <c r="J587" s="9">
        <f t="shared" si="272"/>
        <v>24459.399999999998</v>
      </c>
      <c r="K587" s="9">
        <f t="shared" si="272"/>
        <v>23552.6</v>
      </c>
      <c r="L587" s="9">
        <f t="shared" si="272"/>
        <v>906.8</v>
      </c>
      <c r="M587" s="9">
        <f t="shared" si="272"/>
        <v>0</v>
      </c>
      <c r="N587" s="9">
        <f t="shared" si="272"/>
        <v>24370.1</v>
      </c>
      <c r="O587" s="9">
        <f t="shared" si="272"/>
        <v>23508</v>
      </c>
      <c r="P587" s="9">
        <f t="shared" si="272"/>
        <v>862.0999999999999</v>
      </c>
      <c r="Q587" s="9">
        <f t="shared" si="272"/>
        <v>0</v>
      </c>
    </row>
    <row r="588" spans="1:17" ht="46.5" customHeight="1">
      <c r="A588" s="73" t="s">
        <v>40</v>
      </c>
      <c r="B588" s="13" t="s">
        <v>124</v>
      </c>
      <c r="C588" s="13" t="s">
        <v>121</v>
      </c>
      <c r="D588" s="13" t="s">
        <v>41</v>
      </c>
      <c r="E588" s="13"/>
      <c r="F588" s="9">
        <f>F589+F593+F598</f>
        <v>23085.100000000002</v>
      </c>
      <c r="G588" s="9">
        <f aca="true" t="shared" si="273" ref="G588:Q588">G589+G593+G598</f>
        <v>22239.2</v>
      </c>
      <c r="H588" s="9">
        <f t="shared" si="273"/>
        <v>845.9</v>
      </c>
      <c r="I588" s="9">
        <f t="shared" si="273"/>
        <v>0</v>
      </c>
      <c r="J588" s="9">
        <f t="shared" si="273"/>
        <v>24459.399999999998</v>
      </c>
      <c r="K588" s="9">
        <f t="shared" si="273"/>
        <v>23552.6</v>
      </c>
      <c r="L588" s="9">
        <f t="shared" si="273"/>
        <v>906.8</v>
      </c>
      <c r="M588" s="9">
        <f t="shared" si="273"/>
        <v>0</v>
      </c>
      <c r="N588" s="9">
        <f t="shared" si="273"/>
        <v>24370.1</v>
      </c>
      <c r="O588" s="9">
        <f t="shared" si="273"/>
        <v>23508</v>
      </c>
      <c r="P588" s="9">
        <f t="shared" si="273"/>
        <v>862.0999999999999</v>
      </c>
      <c r="Q588" s="9">
        <f t="shared" si="273"/>
        <v>0</v>
      </c>
    </row>
    <row r="589" spans="1:17" ht="43.5" customHeight="1">
      <c r="A589" s="73" t="s">
        <v>24</v>
      </c>
      <c r="B589" s="13" t="s">
        <v>124</v>
      </c>
      <c r="C589" s="13" t="s">
        <v>121</v>
      </c>
      <c r="D589" s="13" t="s">
        <v>43</v>
      </c>
      <c r="E589" s="13"/>
      <c r="F589" s="9">
        <f>F590</f>
        <v>725.6999999999999</v>
      </c>
      <c r="G589" s="9">
        <f aca="true" t="shared" si="274" ref="G589:Q589">G590</f>
        <v>0</v>
      </c>
      <c r="H589" s="9">
        <f t="shared" si="274"/>
        <v>725.6999999999999</v>
      </c>
      <c r="I589" s="9">
        <f t="shared" si="274"/>
        <v>0</v>
      </c>
      <c r="J589" s="9">
        <f t="shared" si="274"/>
        <v>686.4</v>
      </c>
      <c r="K589" s="9">
        <f t="shared" si="274"/>
        <v>0</v>
      </c>
      <c r="L589" s="9">
        <f t="shared" si="274"/>
        <v>686.4</v>
      </c>
      <c r="M589" s="9">
        <f t="shared" si="274"/>
        <v>0</v>
      </c>
      <c r="N589" s="9">
        <f t="shared" si="274"/>
        <v>686.4</v>
      </c>
      <c r="O589" s="9">
        <f t="shared" si="274"/>
        <v>0</v>
      </c>
      <c r="P589" s="9">
        <f t="shared" si="274"/>
        <v>686.4</v>
      </c>
      <c r="Q589" s="9">
        <f t="shared" si="274"/>
        <v>0</v>
      </c>
    </row>
    <row r="590" spans="1:17" ht="81" customHeight="1">
      <c r="A590" s="73" t="s">
        <v>697</v>
      </c>
      <c r="B590" s="13" t="s">
        <v>124</v>
      </c>
      <c r="C590" s="13" t="s">
        <v>121</v>
      </c>
      <c r="D590" s="13" t="s">
        <v>42</v>
      </c>
      <c r="E590" s="13"/>
      <c r="F590" s="9">
        <f>F591+F592</f>
        <v>725.6999999999999</v>
      </c>
      <c r="G590" s="9">
        <f aca="true" t="shared" si="275" ref="G590:Q590">G591+G592</f>
        <v>0</v>
      </c>
      <c r="H590" s="9">
        <f t="shared" si="275"/>
        <v>725.6999999999999</v>
      </c>
      <c r="I590" s="9">
        <f t="shared" si="275"/>
        <v>0</v>
      </c>
      <c r="J590" s="9">
        <f t="shared" si="275"/>
        <v>686.4</v>
      </c>
      <c r="K590" s="9">
        <f t="shared" si="275"/>
        <v>0</v>
      </c>
      <c r="L590" s="9">
        <f t="shared" si="275"/>
        <v>686.4</v>
      </c>
      <c r="M590" s="9">
        <f t="shared" si="275"/>
        <v>0</v>
      </c>
      <c r="N590" s="9">
        <f t="shared" si="275"/>
        <v>686.4</v>
      </c>
      <c r="O590" s="9">
        <f t="shared" si="275"/>
        <v>0</v>
      </c>
      <c r="P590" s="9">
        <f t="shared" si="275"/>
        <v>686.4</v>
      </c>
      <c r="Q590" s="9">
        <f t="shared" si="275"/>
        <v>0</v>
      </c>
    </row>
    <row r="591" spans="1:17" ht="45" customHeight="1">
      <c r="A591" s="73" t="s">
        <v>92</v>
      </c>
      <c r="B591" s="13">
        <v>10</v>
      </c>
      <c r="C591" s="13" t="s">
        <v>121</v>
      </c>
      <c r="D591" s="13" t="s">
        <v>42</v>
      </c>
      <c r="E591" s="13" t="s">
        <v>175</v>
      </c>
      <c r="F591" s="9">
        <f>G591+H591+I591</f>
        <v>37.8</v>
      </c>
      <c r="G591" s="9"/>
      <c r="H591" s="9">
        <v>37.8</v>
      </c>
      <c r="I591" s="9"/>
      <c r="J591" s="9">
        <f>K591+L591+M591</f>
        <v>18.5</v>
      </c>
      <c r="K591" s="9"/>
      <c r="L591" s="9">
        <f>8.5+10</f>
        <v>18.5</v>
      </c>
      <c r="M591" s="9"/>
      <c r="N591" s="9">
        <f>O591+P591+Q591</f>
        <v>18.5</v>
      </c>
      <c r="O591" s="9"/>
      <c r="P591" s="9">
        <f>8.5+10</f>
        <v>18.5</v>
      </c>
      <c r="Q591" s="9"/>
    </row>
    <row r="592" spans="1:17" ht="42.75" customHeight="1">
      <c r="A592" s="73" t="s">
        <v>217</v>
      </c>
      <c r="B592" s="13">
        <v>10</v>
      </c>
      <c r="C592" s="13" t="s">
        <v>121</v>
      </c>
      <c r="D592" s="13" t="s">
        <v>42</v>
      </c>
      <c r="E592" s="13" t="s">
        <v>216</v>
      </c>
      <c r="F592" s="9">
        <f>G592+H592+I592</f>
        <v>687.9</v>
      </c>
      <c r="G592" s="9"/>
      <c r="H592" s="9">
        <f>277.9+390+20</f>
        <v>687.9</v>
      </c>
      <c r="I592" s="9"/>
      <c r="J592" s="9">
        <f>K592+L592+M592</f>
        <v>667.9</v>
      </c>
      <c r="K592" s="9"/>
      <c r="L592" s="9">
        <f>277.9+390</f>
        <v>667.9</v>
      </c>
      <c r="M592" s="9"/>
      <c r="N592" s="9">
        <f>O592+P592+Q592</f>
        <v>667.9</v>
      </c>
      <c r="O592" s="9"/>
      <c r="P592" s="9">
        <f>277.9+390</f>
        <v>667.9</v>
      </c>
      <c r="Q592" s="9"/>
    </row>
    <row r="593" spans="1:17" ht="24" customHeight="1">
      <c r="A593" s="73" t="s">
        <v>93</v>
      </c>
      <c r="B593" s="13">
        <v>10</v>
      </c>
      <c r="C593" s="13" t="s">
        <v>121</v>
      </c>
      <c r="D593" s="13" t="s">
        <v>502</v>
      </c>
      <c r="E593" s="13"/>
      <c r="F593" s="9">
        <f aca="true" t="shared" si="276" ref="F593:Q593">F594+F596</f>
        <v>120.2</v>
      </c>
      <c r="G593" s="9">
        <f t="shared" si="276"/>
        <v>0</v>
      </c>
      <c r="H593" s="9">
        <f t="shared" si="276"/>
        <v>120.2</v>
      </c>
      <c r="I593" s="9">
        <f t="shared" si="276"/>
        <v>0</v>
      </c>
      <c r="J593" s="9">
        <f t="shared" si="276"/>
        <v>1656.4</v>
      </c>
      <c r="K593" s="9">
        <f t="shared" si="276"/>
        <v>1436</v>
      </c>
      <c r="L593" s="9">
        <f t="shared" si="276"/>
        <v>220.4</v>
      </c>
      <c r="M593" s="9">
        <f t="shared" si="276"/>
        <v>0</v>
      </c>
      <c r="N593" s="9">
        <f t="shared" si="276"/>
        <v>1567.1000000000001</v>
      </c>
      <c r="O593" s="9">
        <f t="shared" si="276"/>
        <v>1391.4</v>
      </c>
      <c r="P593" s="9">
        <f t="shared" si="276"/>
        <v>175.7</v>
      </c>
      <c r="Q593" s="9">
        <f t="shared" si="276"/>
        <v>0</v>
      </c>
    </row>
    <row r="594" spans="1:17" ht="43.5" customHeight="1">
      <c r="A594" s="73" t="s">
        <v>291</v>
      </c>
      <c r="B594" s="13">
        <v>10</v>
      </c>
      <c r="C594" s="13" t="s">
        <v>121</v>
      </c>
      <c r="D594" s="13" t="s">
        <v>504</v>
      </c>
      <c r="E594" s="13"/>
      <c r="F594" s="9">
        <f aca="true" t="shared" si="277" ref="F594:Q594">F595</f>
        <v>120.2</v>
      </c>
      <c r="G594" s="9">
        <f t="shared" si="277"/>
        <v>0</v>
      </c>
      <c r="H594" s="9">
        <f t="shared" si="277"/>
        <v>120.2</v>
      </c>
      <c r="I594" s="9">
        <f t="shared" si="277"/>
        <v>0</v>
      </c>
      <c r="J594" s="9">
        <f t="shared" si="277"/>
        <v>120.2</v>
      </c>
      <c r="K594" s="9">
        <f t="shared" si="277"/>
        <v>0</v>
      </c>
      <c r="L594" s="9">
        <f t="shared" si="277"/>
        <v>120.2</v>
      </c>
      <c r="M594" s="9">
        <f t="shared" si="277"/>
        <v>0</v>
      </c>
      <c r="N594" s="9">
        <f t="shared" si="277"/>
        <v>120.2</v>
      </c>
      <c r="O594" s="9">
        <f t="shared" si="277"/>
        <v>0</v>
      </c>
      <c r="P594" s="9">
        <f t="shared" si="277"/>
        <v>120.2</v>
      </c>
      <c r="Q594" s="9">
        <f t="shared" si="277"/>
        <v>0</v>
      </c>
    </row>
    <row r="595" spans="1:17" ht="37.5">
      <c r="A595" s="73" t="s">
        <v>634</v>
      </c>
      <c r="B595" s="13">
        <v>10</v>
      </c>
      <c r="C595" s="13" t="s">
        <v>121</v>
      </c>
      <c r="D595" s="13" t="s">
        <v>505</v>
      </c>
      <c r="E595" s="13" t="s">
        <v>614</v>
      </c>
      <c r="F595" s="9">
        <f>G595+H595+I595</f>
        <v>120.2</v>
      </c>
      <c r="G595" s="9"/>
      <c r="H595" s="9">
        <v>120.2</v>
      </c>
      <c r="I595" s="9"/>
      <c r="J595" s="9">
        <f>K595+L595+M595</f>
        <v>120.2</v>
      </c>
      <c r="K595" s="9"/>
      <c r="L595" s="9">
        <v>120.2</v>
      </c>
      <c r="M595" s="9"/>
      <c r="N595" s="9">
        <f>O595+P595+Q595</f>
        <v>120.2</v>
      </c>
      <c r="O595" s="75"/>
      <c r="P595" s="75">
        <v>120.2</v>
      </c>
      <c r="Q595" s="75"/>
    </row>
    <row r="596" spans="1:17" ht="21.75" customHeight="1">
      <c r="A596" s="73" t="s">
        <v>399</v>
      </c>
      <c r="B596" s="13">
        <v>10</v>
      </c>
      <c r="C596" s="13" t="s">
        <v>121</v>
      </c>
      <c r="D596" s="13" t="s">
        <v>506</v>
      </c>
      <c r="E596" s="13"/>
      <c r="F596" s="9">
        <f aca="true" t="shared" si="278" ref="F596:Q596">F597</f>
        <v>0</v>
      </c>
      <c r="G596" s="9">
        <f t="shared" si="278"/>
        <v>0</v>
      </c>
      <c r="H596" s="9">
        <f t="shared" si="278"/>
        <v>0</v>
      </c>
      <c r="I596" s="9">
        <f t="shared" si="278"/>
        <v>0</v>
      </c>
      <c r="J596" s="9">
        <f t="shared" si="278"/>
        <v>1536.2</v>
      </c>
      <c r="K596" s="9">
        <f t="shared" si="278"/>
        <v>1436</v>
      </c>
      <c r="L596" s="9">
        <f t="shared" si="278"/>
        <v>100.2</v>
      </c>
      <c r="M596" s="9">
        <f t="shared" si="278"/>
        <v>0</v>
      </c>
      <c r="N596" s="9">
        <f t="shared" si="278"/>
        <v>1446.9</v>
      </c>
      <c r="O596" s="9">
        <f t="shared" si="278"/>
        <v>1391.4</v>
      </c>
      <c r="P596" s="9">
        <f t="shared" si="278"/>
        <v>55.5</v>
      </c>
      <c r="Q596" s="9">
        <f t="shared" si="278"/>
        <v>0</v>
      </c>
    </row>
    <row r="597" spans="1:17" ht="37.5" customHeight="1">
      <c r="A597" s="73" t="s">
        <v>217</v>
      </c>
      <c r="B597" s="13">
        <v>10</v>
      </c>
      <c r="C597" s="13" t="s">
        <v>121</v>
      </c>
      <c r="D597" s="13" t="s">
        <v>506</v>
      </c>
      <c r="E597" s="13" t="s">
        <v>216</v>
      </c>
      <c r="F597" s="9">
        <f>G597+H597+I597</f>
        <v>0</v>
      </c>
      <c r="G597" s="9"/>
      <c r="H597" s="9"/>
      <c r="I597" s="9"/>
      <c r="J597" s="9">
        <f>K597+L597+M597</f>
        <v>1536.2</v>
      </c>
      <c r="K597" s="9">
        <v>1436</v>
      </c>
      <c r="L597" s="9">
        <v>100.2</v>
      </c>
      <c r="M597" s="9"/>
      <c r="N597" s="9">
        <f>O597+P597+Q597</f>
        <v>1446.9</v>
      </c>
      <c r="O597" s="75">
        <v>1391.4</v>
      </c>
      <c r="P597" s="75">
        <v>55.5</v>
      </c>
      <c r="Q597" s="75"/>
    </row>
    <row r="598" spans="1:17" ht="103.5" customHeight="1">
      <c r="A598" s="73" t="s">
        <v>419</v>
      </c>
      <c r="B598" s="13">
        <v>10</v>
      </c>
      <c r="C598" s="13" t="s">
        <v>121</v>
      </c>
      <c r="D598" s="109" t="s">
        <v>418</v>
      </c>
      <c r="E598" s="13"/>
      <c r="F598" s="9">
        <f aca="true" t="shared" si="279" ref="F598:Q599">F599</f>
        <v>22239.2</v>
      </c>
      <c r="G598" s="9">
        <f t="shared" si="279"/>
        <v>22239.2</v>
      </c>
      <c r="H598" s="9">
        <f t="shared" si="279"/>
        <v>0</v>
      </c>
      <c r="I598" s="9">
        <f t="shared" si="279"/>
        <v>0</v>
      </c>
      <c r="J598" s="9">
        <f t="shared" si="279"/>
        <v>22116.6</v>
      </c>
      <c r="K598" s="9">
        <f t="shared" si="279"/>
        <v>22116.6</v>
      </c>
      <c r="L598" s="9">
        <f t="shared" si="279"/>
        <v>0</v>
      </c>
      <c r="M598" s="9">
        <f t="shared" si="279"/>
        <v>0</v>
      </c>
      <c r="N598" s="9">
        <f t="shared" si="279"/>
        <v>22116.6</v>
      </c>
      <c r="O598" s="9">
        <f t="shared" si="279"/>
        <v>22116.6</v>
      </c>
      <c r="P598" s="9">
        <f t="shared" si="279"/>
        <v>0</v>
      </c>
      <c r="Q598" s="9">
        <f t="shared" si="279"/>
        <v>0</v>
      </c>
    </row>
    <row r="599" spans="1:17" ht="123.75" customHeight="1">
      <c r="A599" s="77" t="s">
        <v>420</v>
      </c>
      <c r="B599" s="13">
        <v>10</v>
      </c>
      <c r="C599" s="13" t="s">
        <v>121</v>
      </c>
      <c r="D599" s="13" t="s">
        <v>416</v>
      </c>
      <c r="E599" s="13"/>
      <c r="F599" s="9">
        <f t="shared" si="279"/>
        <v>22239.2</v>
      </c>
      <c r="G599" s="9">
        <f t="shared" si="279"/>
        <v>22239.2</v>
      </c>
      <c r="H599" s="9">
        <f t="shared" si="279"/>
        <v>0</v>
      </c>
      <c r="I599" s="9">
        <f t="shared" si="279"/>
        <v>0</v>
      </c>
      <c r="J599" s="9">
        <f t="shared" si="279"/>
        <v>22116.6</v>
      </c>
      <c r="K599" s="9">
        <f t="shared" si="279"/>
        <v>22116.6</v>
      </c>
      <c r="L599" s="9">
        <f t="shared" si="279"/>
        <v>0</v>
      </c>
      <c r="M599" s="9">
        <f t="shared" si="279"/>
        <v>0</v>
      </c>
      <c r="N599" s="9">
        <f t="shared" si="279"/>
        <v>22116.6</v>
      </c>
      <c r="O599" s="9">
        <f t="shared" si="279"/>
        <v>22116.6</v>
      </c>
      <c r="P599" s="9">
        <f t="shared" si="279"/>
        <v>0</v>
      </c>
      <c r="Q599" s="9">
        <f t="shared" si="279"/>
        <v>0</v>
      </c>
    </row>
    <row r="600" spans="1:17" ht="22.5" customHeight="1">
      <c r="A600" s="73" t="s">
        <v>90</v>
      </c>
      <c r="B600" s="13">
        <v>10</v>
      </c>
      <c r="C600" s="13" t="s">
        <v>121</v>
      </c>
      <c r="D600" s="13" t="s">
        <v>416</v>
      </c>
      <c r="E600" s="13" t="s">
        <v>204</v>
      </c>
      <c r="F600" s="9">
        <f>G600+H600+I600</f>
        <v>22239.2</v>
      </c>
      <c r="G600" s="147">
        <v>22239.2</v>
      </c>
      <c r="H600" s="9"/>
      <c r="I600" s="9"/>
      <c r="J600" s="9">
        <f>K600+L600+M600</f>
        <v>22116.6</v>
      </c>
      <c r="K600" s="9">
        <v>22116.6</v>
      </c>
      <c r="L600" s="9"/>
      <c r="M600" s="9"/>
      <c r="N600" s="9">
        <f>O600+P600+Q600</f>
        <v>22116.6</v>
      </c>
      <c r="O600" s="9">
        <v>22116.6</v>
      </c>
      <c r="P600" s="75"/>
      <c r="Q600" s="75"/>
    </row>
    <row r="601" spans="1:17" ht="44.25" customHeight="1">
      <c r="A601" s="73" t="s">
        <v>480</v>
      </c>
      <c r="B601" s="13" t="s">
        <v>124</v>
      </c>
      <c r="C601" s="13" t="s">
        <v>121</v>
      </c>
      <c r="D601" s="74" t="s">
        <v>275</v>
      </c>
      <c r="E601" s="13"/>
      <c r="F601" s="9">
        <f aca="true" t="shared" si="280" ref="F601:Q603">F602</f>
        <v>4100.4</v>
      </c>
      <c r="G601" s="9">
        <f t="shared" si="280"/>
        <v>4100.4</v>
      </c>
      <c r="H601" s="9">
        <f t="shared" si="280"/>
        <v>0</v>
      </c>
      <c r="I601" s="9">
        <f t="shared" si="280"/>
        <v>0</v>
      </c>
      <c r="J601" s="9">
        <f t="shared" si="280"/>
        <v>4101.4</v>
      </c>
      <c r="K601" s="9">
        <f t="shared" si="280"/>
        <v>4101.4</v>
      </c>
      <c r="L601" s="9">
        <f t="shared" si="280"/>
        <v>0</v>
      </c>
      <c r="M601" s="9">
        <f t="shared" si="280"/>
        <v>0</v>
      </c>
      <c r="N601" s="9">
        <f t="shared" si="280"/>
        <v>4101.4</v>
      </c>
      <c r="O601" s="9">
        <f t="shared" si="280"/>
        <v>4101.4</v>
      </c>
      <c r="P601" s="9">
        <f t="shared" si="280"/>
        <v>0</v>
      </c>
      <c r="Q601" s="9">
        <f t="shared" si="280"/>
        <v>0</v>
      </c>
    </row>
    <row r="602" spans="1:17" ht="37.5">
      <c r="A602" s="99" t="s">
        <v>18</v>
      </c>
      <c r="B602" s="13" t="s">
        <v>124</v>
      </c>
      <c r="C602" s="13" t="s">
        <v>121</v>
      </c>
      <c r="D602" s="74" t="s">
        <v>276</v>
      </c>
      <c r="E602" s="13"/>
      <c r="F602" s="9">
        <f t="shared" si="280"/>
        <v>4100.4</v>
      </c>
      <c r="G602" s="9">
        <f t="shared" si="280"/>
        <v>4100.4</v>
      </c>
      <c r="H602" s="9">
        <f t="shared" si="280"/>
        <v>0</v>
      </c>
      <c r="I602" s="9">
        <f t="shared" si="280"/>
        <v>0</v>
      </c>
      <c r="J602" s="9">
        <f t="shared" si="280"/>
        <v>4101.4</v>
      </c>
      <c r="K602" s="9">
        <f t="shared" si="280"/>
        <v>4101.4</v>
      </c>
      <c r="L602" s="9">
        <f t="shared" si="280"/>
        <v>0</v>
      </c>
      <c r="M602" s="9">
        <f t="shared" si="280"/>
        <v>0</v>
      </c>
      <c r="N602" s="9">
        <f t="shared" si="280"/>
        <v>4101.4</v>
      </c>
      <c r="O602" s="9">
        <f t="shared" si="280"/>
        <v>4101.4</v>
      </c>
      <c r="P602" s="9">
        <f t="shared" si="280"/>
        <v>0</v>
      </c>
      <c r="Q602" s="9">
        <f t="shared" si="280"/>
        <v>0</v>
      </c>
    </row>
    <row r="603" spans="1:17" ht="98.25" customHeight="1">
      <c r="A603" s="99" t="s">
        <v>350</v>
      </c>
      <c r="B603" s="13" t="s">
        <v>124</v>
      </c>
      <c r="C603" s="13" t="s">
        <v>121</v>
      </c>
      <c r="D603" s="74" t="s">
        <v>71</v>
      </c>
      <c r="E603" s="13"/>
      <c r="F603" s="9">
        <f t="shared" si="280"/>
        <v>4100.4</v>
      </c>
      <c r="G603" s="9">
        <f t="shared" si="280"/>
        <v>4100.4</v>
      </c>
      <c r="H603" s="9">
        <f t="shared" si="280"/>
        <v>0</v>
      </c>
      <c r="I603" s="9">
        <f t="shared" si="280"/>
        <v>0</v>
      </c>
      <c r="J603" s="9">
        <f t="shared" si="280"/>
        <v>4101.4</v>
      </c>
      <c r="K603" s="9">
        <f t="shared" si="280"/>
        <v>4101.4</v>
      </c>
      <c r="L603" s="9">
        <f t="shared" si="280"/>
        <v>0</v>
      </c>
      <c r="M603" s="9">
        <f t="shared" si="280"/>
        <v>0</v>
      </c>
      <c r="N603" s="9">
        <f t="shared" si="280"/>
        <v>4101.4</v>
      </c>
      <c r="O603" s="9">
        <f t="shared" si="280"/>
        <v>4101.4</v>
      </c>
      <c r="P603" s="9">
        <f t="shared" si="280"/>
        <v>0</v>
      </c>
      <c r="Q603" s="9">
        <f t="shared" si="280"/>
        <v>0</v>
      </c>
    </row>
    <row r="604" spans="1:17" ht="84.75" customHeight="1">
      <c r="A604" s="73" t="s">
        <v>97</v>
      </c>
      <c r="B604" s="13" t="s">
        <v>124</v>
      </c>
      <c r="C604" s="13" t="s">
        <v>121</v>
      </c>
      <c r="D604" s="74" t="s">
        <v>72</v>
      </c>
      <c r="E604" s="13"/>
      <c r="F604" s="9">
        <f aca="true" t="shared" si="281" ref="F604:Q604">F606+F605</f>
        <v>4100.4</v>
      </c>
      <c r="G604" s="9">
        <f t="shared" si="281"/>
        <v>4100.4</v>
      </c>
      <c r="H604" s="9">
        <f t="shared" si="281"/>
        <v>0</v>
      </c>
      <c r="I604" s="9">
        <f t="shared" si="281"/>
        <v>0</v>
      </c>
      <c r="J604" s="9">
        <f t="shared" si="281"/>
        <v>4101.4</v>
      </c>
      <c r="K604" s="9">
        <f t="shared" si="281"/>
        <v>4101.4</v>
      </c>
      <c r="L604" s="9">
        <f t="shared" si="281"/>
        <v>0</v>
      </c>
      <c r="M604" s="9">
        <f t="shared" si="281"/>
        <v>0</v>
      </c>
      <c r="N604" s="9">
        <f t="shared" si="281"/>
        <v>4101.4</v>
      </c>
      <c r="O604" s="9">
        <f t="shared" si="281"/>
        <v>4101.4</v>
      </c>
      <c r="P604" s="9">
        <f t="shared" si="281"/>
        <v>0</v>
      </c>
      <c r="Q604" s="9">
        <f t="shared" si="281"/>
        <v>0</v>
      </c>
    </row>
    <row r="605" spans="1:17" ht="46.5" customHeight="1">
      <c r="A605" s="73" t="s">
        <v>92</v>
      </c>
      <c r="B605" s="13" t="s">
        <v>124</v>
      </c>
      <c r="C605" s="13" t="s">
        <v>121</v>
      </c>
      <c r="D605" s="74" t="s">
        <v>72</v>
      </c>
      <c r="E605" s="13" t="s">
        <v>175</v>
      </c>
      <c r="F605" s="9">
        <f>G605+H604+I605</f>
        <v>61.5</v>
      </c>
      <c r="G605" s="9">
        <v>61.5</v>
      </c>
      <c r="H605" s="9"/>
      <c r="I605" s="9"/>
      <c r="J605" s="9">
        <f>K605+L605+M605</f>
        <v>61.5</v>
      </c>
      <c r="K605" s="9">
        <v>61.5</v>
      </c>
      <c r="L605" s="9"/>
      <c r="M605" s="9"/>
      <c r="N605" s="9">
        <f>O605+P605+Q605</f>
        <v>61.5</v>
      </c>
      <c r="O605" s="9">
        <v>61.5</v>
      </c>
      <c r="P605" s="9"/>
      <c r="Q605" s="9"/>
    </row>
    <row r="606" spans="1:17" ht="41.25" customHeight="1">
      <c r="A606" s="73" t="s">
        <v>217</v>
      </c>
      <c r="B606" s="13" t="s">
        <v>124</v>
      </c>
      <c r="C606" s="13" t="s">
        <v>121</v>
      </c>
      <c r="D606" s="74" t="s">
        <v>72</v>
      </c>
      <c r="E606" s="13" t="s">
        <v>216</v>
      </c>
      <c r="F606" s="9">
        <f>G606+H605+I606</f>
        <v>4038.9</v>
      </c>
      <c r="G606" s="9">
        <f>4039.9-1</f>
        <v>4038.9</v>
      </c>
      <c r="H606" s="9"/>
      <c r="I606" s="9"/>
      <c r="J606" s="9">
        <f>K606+L606+M606</f>
        <v>4039.9</v>
      </c>
      <c r="K606" s="9">
        <v>4039.9</v>
      </c>
      <c r="L606" s="9"/>
      <c r="M606" s="9"/>
      <c r="N606" s="9">
        <f>O606+P606+Q606</f>
        <v>4039.9</v>
      </c>
      <c r="O606" s="9">
        <v>4039.9</v>
      </c>
      <c r="P606" s="9"/>
      <c r="Q606" s="9"/>
    </row>
    <row r="607" spans="1:17" ht="41.25" customHeight="1">
      <c r="A607" s="73" t="s">
        <v>330</v>
      </c>
      <c r="B607" s="13" t="s">
        <v>124</v>
      </c>
      <c r="C607" s="13" t="s">
        <v>121</v>
      </c>
      <c r="D607" s="74" t="s">
        <v>237</v>
      </c>
      <c r="E607" s="13"/>
      <c r="F607" s="9">
        <f aca="true" t="shared" si="282" ref="F607:I608">F608</f>
        <v>50</v>
      </c>
      <c r="G607" s="9">
        <f t="shared" si="282"/>
        <v>0</v>
      </c>
      <c r="H607" s="9">
        <f t="shared" si="282"/>
        <v>50</v>
      </c>
      <c r="I607" s="9">
        <f t="shared" si="282"/>
        <v>0</v>
      </c>
      <c r="J607" s="9"/>
      <c r="K607" s="9"/>
      <c r="L607" s="9"/>
      <c r="M607" s="9"/>
      <c r="N607" s="9"/>
      <c r="O607" s="16"/>
      <c r="P607" s="16"/>
      <c r="Q607" s="16"/>
    </row>
    <row r="608" spans="1:17" ht="41.25" customHeight="1">
      <c r="A608" s="73" t="s">
        <v>145</v>
      </c>
      <c r="B608" s="13" t="s">
        <v>124</v>
      </c>
      <c r="C608" s="13" t="s">
        <v>121</v>
      </c>
      <c r="D608" s="74" t="s">
        <v>238</v>
      </c>
      <c r="E608" s="13"/>
      <c r="F608" s="9">
        <f t="shared" si="282"/>
        <v>50</v>
      </c>
      <c r="G608" s="9">
        <f t="shared" si="282"/>
        <v>0</v>
      </c>
      <c r="H608" s="9">
        <f t="shared" si="282"/>
        <v>50</v>
      </c>
      <c r="I608" s="9">
        <f t="shared" si="282"/>
        <v>0</v>
      </c>
      <c r="J608" s="9"/>
      <c r="K608" s="9"/>
      <c r="L608" s="9"/>
      <c r="M608" s="9"/>
      <c r="N608" s="9"/>
      <c r="O608" s="16"/>
      <c r="P608" s="16"/>
      <c r="Q608" s="16"/>
    </row>
    <row r="609" spans="1:17" ht="41.25" customHeight="1">
      <c r="A609" s="73" t="s">
        <v>181</v>
      </c>
      <c r="B609" s="13" t="s">
        <v>124</v>
      </c>
      <c r="C609" s="13" t="s">
        <v>121</v>
      </c>
      <c r="D609" s="74" t="s">
        <v>238</v>
      </c>
      <c r="E609" s="13" t="s">
        <v>177</v>
      </c>
      <c r="F609" s="9">
        <f>G609+H609+I609</f>
        <v>50</v>
      </c>
      <c r="G609" s="9"/>
      <c r="H609" s="9">
        <f>45+5</f>
        <v>50</v>
      </c>
      <c r="I609" s="9"/>
      <c r="J609" s="9"/>
      <c r="K609" s="9"/>
      <c r="L609" s="9"/>
      <c r="M609" s="9"/>
      <c r="N609" s="9"/>
      <c r="O609" s="16"/>
      <c r="P609" s="16"/>
      <c r="Q609" s="16"/>
    </row>
    <row r="610" spans="1:17" ht="18.75">
      <c r="A610" s="70" t="s">
        <v>144</v>
      </c>
      <c r="B610" s="10" t="s">
        <v>124</v>
      </c>
      <c r="C610" s="10" t="s">
        <v>119</v>
      </c>
      <c r="D610" s="10"/>
      <c r="E610" s="10"/>
      <c r="F610" s="11">
        <f aca="true" t="shared" si="283" ref="F610:Q613">F611</f>
        <v>5178.7</v>
      </c>
      <c r="G610" s="11">
        <f t="shared" si="283"/>
        <v>5178.7</v>
      </c>
      <c r="H610" s="11">
        <f t="shared" si="283"/>
        <v>0</v>
      </c>
      <c r="I610" s="11">
        <f t="shared" si="283"/>
        <v>0</v>
      </c>
      <c r="J610" s="11">
        <f t="shared" si="283"/>
        <v>5178.7</v>
      </c>
      <c r="K610" s="11">
        <f t="shared" si="283"/>
        <v>5178.7</v>
      </c>
      <c r="L610" s="11">
        <f t="shared" si="283"/>
        <v>0</v>
      </c>
      <c r="M610" s="11">
        <f t="shared" si="283"/>
        <v>0</v>
      </c>
      <c r="N610" s="11">
        <f t="shared" si="283"/>
        <v>5178.7</v>
      </c>
      <c r="O610" s="9">
        <f t="shared" si="283"/>
        <v>5178.7</v>
      </c>
      <c r="P610" s="9">
        <f t="shared" si="283"/>
        <v>0</v>
      </c>
      <c r="Q610" s="9">
        <f t="shared" si="283"/>
        <v>0</v>
      </c>
    </row>
    <row r="611" spans="1:17" ht="45" customHeight="1">
      <c r="A611" s="73" t="s">
        <v>480</v>
      </c>
      <c r="B611" s="13" t="s">
        <v>124</v>
      </c>
      <c r="C611" s="13" t="s">
        <v>119</v>
      </c>
      <c r="D611" s="13" t="s">
        <v>275</v>
      </c>
      <c r="E611" s="13"/>
      <c r="F611" s="9">
        <f t="shared" si="283"/>
        <v>5178.7</v>
      </c>
      <c r="G611" s="9">
        <f t="shared" si="283"/>
        <v>5178.7</v>
      </c>
      <c r="H611" s="9">
        <f t="shared" si="283"/>
        <v>0</v>
      </c>
      <c r="I611" s="9">
        <f t="shared" si="283"/>
        <v>0</v>
      </c>
      <c r="J611" s="9">
        <f t="shared" si="283"/>
        <v>5178.7</v>
      </c>
      <c r="K611" s="9">
        <f t="shared" si="283"/>
        <v>5178.7</v>
      </c>
      <c r="L611" s="9">
        <f t="shared" si="283"/>
        <v>0</v>
      </c>
      <c r="M611" s="9">
        <f t="shared" si="283"/>
        <v>0</v>
      </c>
      <c r="N611" s="9">
        <f t="shared" si="283"/>
        <v>5178.7</v>
      </c>
      <c r="O611" s="9">
        <f t="shared" si="283"/>
        <v>5178.7</v>
      </c>
      <c r="P611" s="9">
        <f t="shared" si="283"/>
        <v>0</v>
      </c>
      <c r="Q611" s="9">
        <f t="shared" si="283"/>
        <v>0</v>
      </c>
    </row>
    <row r="612" spans="1:17" ht="32.25" customHeight="1">
      <c r="A612" s="73" t="s">
        <v>191</v>
      </c>
      <c r="B612" s="13" t="s">
        <v>124</v>
      </c>
      <c r="C612" s="13" t="s">
        <v>119</v>
      </c>
      <c r="D612" s="13" t="s">
        <v>281</v>
      </c>
      <c r="E612" s="110"/>
      <c r="F612" s="9">
        <f t="shared" si="283"/>
        <v>5178.7</v>
      </c>
      <c r="G612" s="9">
        <f t="shared" si="283"/>
        <v>5178.7</v>
      </c>
      <c r="H612" s="9">
        <f t="shared" si="283"/>
        <v>0</v>
      </c>
      <c r="I612" s="9">
        <f t="shared" si="283"/>
        <v>0</v>
      </c>
      <c r="J612" s="9">
        <f t="shared" si="283"/>
        <v>5178.7</v>
      </c>
      <c r="K612" s="9">
        <f t="shared" si="283"/>
        <v>5178.7</v>
      </c>
      <c r="L612" s="9">
        <f t="shared" si="283"/>
        <v>0</v>
      </c>
      <c r="M612" s="9">
        <f t="shared" si="283"/>
        <v>0</v>
      </c>
      <c r="N612" s="9">
        <f t="shared" si="283"/>
        <v>5178.7</v>
      </c>
      <c r="O612" s="9">
        <f t="shared" si="283"/>
        <v>5178.7</v>
      </c>
      <c r="P612" s="9">
        <f t="shared" si="283"/>
        <v>0</v>
      </c>
      <c r="Q612" s="9">
        <f t="shared" si="283"/>
        <v>0</v>
      </c>
    </row>
    <row r="613" spans="1:17" ht="63" customHeight="1">
      <c r="A613" s="99" t="s">
        <v>293</v>
      </c>
      <c r="B613" s="13" t="s">
        <v>124</v>
      </c>
      <c r="C613" s="13" t="s">
        <v>119</v>
      </c>
      <c r="D613" s="13" t="s">
        <v>73</v>
      </c>
      <c r="E613" s="110"/>
      <c r="F613" s="9">
        <f t="shared" si="283"/>
        <v>5178.7</v>
      </c>
      <c r="G613" s="9">
        <f t="shared" si="283"/>
        <v>5178.7</v>
      </c>
      <c r="H613" s="9">
        <f t="shared" si="283"/>
        <v>0</v>
      </c>
      <c r="I613" s="9">
        <f t="shared" si="283"/>
        <v>0</v>
      </c>
      <c r="J613" s="9">
        <f t="shared" si="283"/>
        <v>5178.7</v>
      </c>
      <c r="K613" s="9">
        <f t="shared" si="283"/>
        <v>5178.7</v>
      </c>
      <c r="L613" s="9">
        <f t="shared" si="283"/>
        <v>0</v>
      </c>
      <c r="M613" s="9">
        <f t="shared" si="283"/>
        <v>0</v>
      </c>
      <c r="N613" s="9">
        <f t="shared" si="283"/>
        <v>5178.7</v>
      </c>
      <c r="O613" s="9">
        <f t="shared" si="283"/>
        <v>5178.7</v>
      </c>
      <c r="P613" s="9">
        <f t="shared" si="283"/>
        <v>0</v>
      </c>
      <c r="Q613" s="9">
        <f t="shared" si="283"/>
        <v>0</v>
      </c>
    </row>
    <row r="614" spans="1:17" ht="81.75" customHeight="1">
      <c r="A614" s="73" t="s">
        <v>97</v>
      </c>
      <c r="B614" s="13" t="s">
        <v>124</v>
      </c>
      <c r="C614" s="13" t="s">
        <v>119</v>
      </c>
      <c r="D614" s="13" t="s">
        <v>74</v>
      </c>
      <c r="E614" s="13"/>
      <c r="F614" s="9">
        <f aca="true" t="shared" si="284" ref="F614:Q614">F615+F616</f>
        <v>5178.7</v>
      </c>
      <c r="G614" s="9">
        <f t="shared" si="284"/>
        <v>5178.7</v>
      </c>
      <c r="H614" s="9">
        <f t="shared" si="284"/>
        <v>0</v>
      </c>
      <c r="I614" s="9">
        <f t="shared" si="284"/>
        <v>0</v>
      </c>
      <c r="J614" s="9">
        <f t="shared" si="284"/>
        <v>5178.7</v>
      </c>
      <c r="K614" s="9">
        <f t="shared" si="284"/>
        <v>5178.7</v>
      </c>
      <c r="L614" s="9">
        <f t="shared" si="284"/>
        <v>0</v>
      </c>
      <c r="M614" s="9">
        <f t="shared" si="284"/>
        <v>0</v>
      </c>
      <c r="N614" s="9">
        <f t="shared" si="284"/>
        <v>5178.7</v>
      </c>
      <c r="O614" s="9">
        <f t="shared" si="284"/>
        <v>5178.7</v>
      </c>
      <c r="P614" s="9">
        <f t="shared" si="284"/>
        <v>0</v>
      </c>
      <c r="Q614" s="9">
        <f t="shared" si="284"/>
        <v>0</v>
      </c>
    </row>
    <row r="615" spans="1:17" ht="40.5" customHeight="1">
      <c r="A615" s="73" t="s">
        <v>92</v>
      </c>
      <c r="B615" s="13" t="s">
        <v>124</v>
      </c>
      <c r="C615" s="13" t="s">
        <v>119</v>
      </c>
      <c r="D615" s="13" t="s">
        <v>74</v>
      </c>
      <c r="E615" s="13" t="s">
        <v>175</v>
      </c>
      <c r="F615" s="9">
        <f>G615+H614+I615</f>
        <v>51.8</v>
      </c>
      <c r="G615" s="9">
        <v>51.8</v>
      </c>
      <c r="H615" s="9"/>
      <c r="I615" s="9"/>
      <c r="J615" s="9">
        <f>K615+L615+M615</f>
        <v>51.8</v>
      </c>
      <c r="K615" s="9">
        <v>51.8</v>
      </c>
      <c r="L615" s="9"/>
      <c r="M615" s="9"/>
      <c r="N615" s="9">
        <f>O615+P615+Q615</f>
        <v>51.8</v>
      </c>
      <c r="O615" s="9">
        <v>51.8</v>
      </c>
      <c r="P615" s="16"/>
      <c r="Q615" s="16"/>
    </row>
    <row r="616" spans="1:17" ht="38.25" customHeight="1">
      <c r="A616" s="73" t="s">
        <v>217</v>
      </c>
      <c r="B616" s="13" t="s">
        <v>124</v>
      </c>
      <c r="C616" s="13" t="s">
        <v>119</v>
      </c>
      <c r="D616" s="13" t="s">
        <v>74</v>
      </c>
      <c r="E616" s="13" t="s">
        <v>216</v>
      </c>
      <c r="F616" s="9">
        <f>G616+H615+I616</f>
        <v>5126.9</v>
      </c>
      <c r="G616" s="9">
        <v>5126.9</v>
      </c>
      <c r="H616" s="9"/>
      <c r="I616" s="9"/>
      <c r="J616" s="9">
        <f>K616+L616+M616</f>
        <v>5126.9</v>
      </c>
      <c r="K616" s="9">
        <v>5126.9</v>
      </c>
      <c r="L616" s="9"/>
      <c r="M616" s="9"/>
      <c r="N616" s="9">
        <f>O616+P616+Q616</f>
        <v>5126.9</v>
      </c>
      <c r="O616" s="9">
        <v>5126.9</v>
      </c>
      <c r="P616" s="16"/>
      <c r="Q616" s="16"/>
    </row>
    <row r="617" spans="1:17" ht="35.25" customHeight="1">
      <c r="A617" s="70" t="s">
        <v>428</v>
      </c>
      <c r="B617" s="10" t="s">
        <v>124</v>
      </c>
      <c r="C617" s="10" t="s">
        <v>134</v>
      </c>
      <c r="D617" s="141"/>
      <c r="E617" s="10"/>
      <c r="F617" s="11">
        <f aca="true" t="shared" si="285" ref="F617:Q620">F618</f>
        <v>477.6</v>
      </c>
      <c r="G617" s="11">
        <f t="shared" si="285"/>
        <v>0</v>
      </c>
      <c r="H617" s="11">
        <f t="shared" si="285"/>
        <v>477.6</v>
      </c>
      <c r="I617" s="11">
        <f t="shared" si="285"/>
        <v>0</v>
      </c>
      <c r="J617" s="11">
        <f t="shared" si="285"/>
        <v>377.6</v>
      </c>
      <c r="K617" s="11">
        <f t="shared" si="285"/>
        <v>0</v>
      </c>
      <c r="L617" s="11">
        <f t="shared" si="285"/>
        <v>377.6</v>
      </c>
      <c r="M617" s="11">
        <f t="shared" si="285"/>
        <v>0</v>
      </c>
      <c r="N617" s="11">
        <f t="shared" si="285"/>
        <v>377.6</v>
      </c>
      <c r="O617" s="9">
        <f t="shared" si="285"/>
        <v>0</v>
      </c>
      <c r="P617" s="9">
        <f t="shared" si="285"/>
        <v>377.6</v>
      </c>
      <c r="Q617" s="9">
        <f t="shared" si="285"/>
        <v>0</v>
      </c>
    </row>
    <row r="618" spans="1:17" ht="60.75" customHeight="1">
      <c r="A618" s="73" t="s">
        <v>527</v>
      </c>
      <c r="B618" s="13" t="s">
        <v>124</v>
      </c>
      <c r="C618" s="13" t="s">
        <v>134</v>
      </c>
      <c r="D618" s="13" t="s">
        <v>525</v>
      </c>
      <c r="E618" s="13"/>
      <c r="F618" s="9">
        <f t="shared" si="285"/>
        <v>477.6</v>
      </c>
      <c r="G618" s="9">
        <f t="shared" si="285"/>
        <v>0</v>
      </c>
      <c r="H618" s="9">
        <f t="shared" si="285"/>
        <v>477.6</v>
      </c>
      <c r="I618" s="9">
        <f t="shared" si="285"/>
        <v>0</v>
      </c>
      <c r="J618" s="9">
        <f t="shared" si="285"/>
        <v>377.6</v>
      </c>
      <c r="K618" s="9">
        <f t="shared" si="285"/>
        <v>0</v>
      </c>
      <c r="L618" s="9">
        <f t="shared" si="285"/>
        <v>377.6</v>
      </c>
      <c r="M618" s="9">
        <f t="shared" si="285"/>
        <v>0</v>
      </c>
      <c r="N618" s="9">
        <f t="shared" si="285"/>
        <v>377.6</v>
      </c>
      <c r="O618" s="9">
        <f t="shared" si="285"/>
        <v>0</v>
      </c>
      <c r="P618" s="9">
        <f t="shared" si="285"/>
        <v>377.6</v>
      </c>
      <c r="Q618" s="9">
        <f t="shared" si="285"/>
        <v>0</v>
      </c>
    </row>
    <row r="619" spans="1:17" ht="27.75" customHeight="1">
      <c r="A619" s="73" t="s">
        <v>526</v>
      </c>
      <c r="B619" s="13" t="s">
        <v>124</v>
      </c>
      <c r="C619" s="13" t="s">
        <v>134</v>
      </c>
      <c r="D619" s="13" t="s">
        <v>529</v>
      </c>
      <c r="E619" s="13"/>
      <c r="F619" s="9">
        <f t="shared" si="285"/>
        <v>477.6</v>
      </c>
      <c r="G619" s="9">
        <f t="shared" si="285"/>
        <v>0</v>
      </c>
      <c r="H619" s="9">
        <f t="shared" si="285"/>
        <v>477.6</v>
      </c>
      <c r="I619" s="9">
        <f t="shared" si="285"/>
        <v>0</v>
      </c>
      <c r="J619" s="9">
        <f t="shared" si="285"/>
        <v>377.6</v>
      </c>
      <c r="K619" s="9">
        <f t="shared" si="285"/>
        <v>0</v>
      </c>
      <c r="L619" s="9">
        <f t="shared" si="285"/>
        <v>377.6</v>
      </c>
      <c r="M619" s="9">
        <f t="shared" si="285"/>
        <v>0</v>
      </c>
      <c r="N619" s="9">
        <f t="shared" si="285"/>
        <v>377.6</v>
      </c>
      <c r="O619" s="9">
        <f t="shared" si="285"/>
        <v>0</v>
      </c>
      <c r="P619" s="9">
        <f t="shared" si="285"/>
        <v>377.6</v>
      </c>
      <c r="Q619" s="9">
        <f t="shared" si="285"/>
        <v>0</v>
      </c>
    </row>
    <row r="620" spans="1:17" ht="41.25" customHeight="1">
      <c r="A620" s="73" t="s">
        <v>533</v>
      </c>
      <c r="B620" s="13" t="s">
        <v>124</v>
      </c>
      <c r="C620" s="13" t="s">
        <v>134</v>
      </c>
      <c r="D620" s="13" t="s">
        <v>531</v>
      </c>
      <c r="E620" s="13"/>
      <c r="F620" s="9">
        <f t="shared" si="285"/>
        <v>477.6</v>
      </c>
      <c r="G620" s="9">
        <f t="shared" si="285"/>
        <v>0</v>
      </c>
      <c r="H620" s="9">
        <f t="shared" si="285"/>
        <v>477.6</v>
      </c>
      <c r="I620" s="9">
        <f t="shared" si="285"/>
        <v>0</v>
      </c>
      <c r="J620" s="9">
        <f t="shared" si="285"/>
        <v>377.6</v>
      </c>
      <c r="K620" s="9">
        <f t="shared" si="285"/>
        <v>0</v>
      </c>
      <c r="L620" s="9">
        <f t="shared" si="285"/>
        <v>377.6</v>
      </c>
      <c r="M620" s="9">
        <f t="shared" si="285"/>
        <v>0</v>
      </c>
      <c r="N620" s="9">
        <f t="shared" si="285"/>
        <v>377.6</v>
      </c>
      <c r="O620" s="9">
        <f t="shared" si="285"/>
        <v>0</v>
      </c>
      <c r="P620" s="9">
        <f t="shared" si="285"/>
        <v>377.6</v>
      </c>
      <c r="Q620" s="9">
        <f t="shared" si="285"/>
        <v>0</v>
      </c>
    </row>
    <row r="621" spans="1:17" ht="45" customHeight="1">
      <c r="A621" s="73" t="s">
        <v>91</v>
      </c>
      <c r="B621" s="13" t="s">
        <v>124</v>
      </c>
      <c r="C621" s="13" t="s">
        <v>134</v>
      </c>
      <c r="D621" s="13" t="s">
        <v>531</v>
      </c>
      <c r="E621" s="13" t="s">
        <v>184</v>
      </c>
      <c r="F621" s="9">
        <f>G621+H621+I621</f>
        <v>477.6</v>
      </c>
      <c r="G621" s="9"/>
      <c r="H621" s="9">
        <v>477.6</v>
      </c>
      <c r="I621" s="9"/>
      <c r="J621" s="9">
        <f>K621+L621+M621</f>
        <v>377.6</v>
      </c>
      <c r="K621" s="9"/>
      <c r="L621" s="9">
        <v>377.6</v>
      </c>
      <c r="M621" s="9"/>
      <c r="N621" s="9">
        <f>O621+P621+Q621</f>
        <v>377.6</v>
      </c>
      <c r="O621" s="9"/>
      <c r="P621" s="9">
        <v>377.6</v>
      </c>
      <c r="Q621" s="9"/>
    </row>
    <row r="622" spans="1:17" ht="18.75">
      <c r="A622" s="70" t="s">
        <v>157</v>
      </c>
      <c r="B622" s="10" t="s">
        <v>140</v>
      </c>
      <c r="C622" s="10" t="s">
        <v>389</v>
      </c>
      <c r="D622" s="10"/>
      <c r="E622" s="10"/>
      <c r="F622" s="11">
        <f>F623+F663</f>
        <v>24803.699999999997</v>
      </c>
      <c r="G622" s="11">
        <f aca="true" t="shared" si="286" ref="G622:Q622">G623+G663</f>
        <v>15696.5</v>
      </c>
      <c r="H622" s="11">
        <f t="shared" si="286"/>
        <v>8569.7</v>
      </c>
      <c r="I622" s="11">
        <f t="shared" si="286"/>
        <v>537.5</v>
      </c>
      <c r="J622" s="11">
        <f t="shared" si="286"/>
        <v>8559</v>
      </c>
      <c r="K622" s="11">
        <f t="shared" si="286"/>
        <v>0</v>
      </c>
      <c r="L622" s="11">
        <f t="shared" si="286"/>
        <v>8021.500000000001</v>
      </c>
      <c r="M622" s="11">
        <f t="shared" si="286"/>
        <v>537.5</v>
      </c>
      <c r="N622" s="11">
        <f t="shared" si="286"/>
        <v>8644.6</v>
      </c>
      <c r="O622" s="11">
        <f t="shared" si="286"/>
        <v>0</v>
      </c>
      <c r="P622" s="11">
        <f t="shared" si="286"/>
        <v>8107.1</v>
      </c>
      <c r="Q622" s="11">
        <f t="shared" si="286"/>
        <v>537.5</v>
      </c>
    </row>
    <row r="623" spans="1:17" ht="18.75">
      <c r="A623" s="70" t="s">
        <v>158</v>
      </c>
      <c r="B623" s="10" t="s">
        <v>140</v>
      </c>
      <c r="C623" s="10" t="s">
        <v>122</v>
      </c>
      <c r="D623" s="10"/>
      <c r="E623" s="10"/>
      <c r="F623" s="11">
        <f aca="true" t="shared" si="287" ref="F623:Q623">F624+F658</f>
        <v>21381.1</v>
      </c>
      <c r="G623" s="11">
        <f t="shared" si="287"/>
        <v>12402.2</v>
      </c>
      <c r="H623" s="11">
        <f t="shared" si="287"/>
        <v>8441.400000000001</v>
      </c>
      <c r="I623" s="11">
        <f t="shared" si="287"/>
        <v>537.5</v>
      </c>
      <c r="J623" s="11">
        <f t="shared" si="287"/>
        <v>8559</v>
      </c>
      <c r="K623" s="11">
        <f t="shared" si="287"/>
        <v>0</v>
      </c>
      <c r="L623" s="11">
        <f t="shared" si="287"/>
        <v>8021.500000000001</v>
      </c>
      <c r="M623" s="11">
        <f t="shared" si="287"/>
        <v>537.5</v>
      </c>
      <c r="N623" s="11">
        <f t="shared" si="287"/>
        <v>8644.6</v>
      </c>
      <c r="O623" s="9">
        <f t="shared" si="287"/>
        <v>0</v>
      </c>
      <c r="P623" s="9">
        <f t="shared" si="287"/>
        <v>8107.1</v>
      </c>
      <c r="Q623" s="9">
        <f t="shared" si="287"/>
        <v>537.5</v>
      </c>
    </row>
    <row r="624" spans="1:17" ht="47.25" customHeight="1">
      <c r="A624" s="73" t="s">
        <v>455</v>
      </c>
      <c r="B624" s="13" t="s">
        <v>140</v>
      </c>
      <c r="C624" s="13" t="s">
        <v>122</v>
      </c>
      <c r="D624" s="13" t="s">
        <v>285</v>
      </c>
      <c r="E624" s="13"/>
      <c r="F624" s="9">
        <f>F625+F636+F641+F649+F646</f>
        <v>20958.699999999997</v>
      </c>
      <c r="G624" s="9">
        <f aca="true" t="shared" si="288" ref="G624:Q624">G625+G636+G641+G649+G646</f>
        <v>12402.2</v>
      </c>
      <c r="H624" s="9">
        <f t="shared" si="288"/>
        <v>8019.000000000001</v>
      </c>
      <c r="I624" s="9">
        <f t="shared" si="288"/>
        <v>537.5</v>
      </c>
      <c r="J624" s="9">
        <f t="shared" si="288"/>
        <v>8104.500000000001</v>
      </c>
      <c r="K624" s="9">
        <f t="shared" si="288"/>
        <v>0</v>
      </c>
      <c r="L624" s="9">
        <f t="shared" si="288"/>
        <v>7567.000000000001</v>
      </c>
      <c r="M624" s="9">
        <f t="shared" si="288"/>
        <v>537.5</v>
      </c>
      <c r="N624" s="9">
        <f t="shared" si="288"/>
        <v>8188.400000000001</v>
      </c>
      <c r="O624" s="9">
        <f t="shared" si="288"/>
        <v>0</v>
      </c>
      <c r="P624" s="9">
        <f t="shared" si="288"/>
        <v>7650.900000000001</v>
      </c>
      <c r="Q624" s="9">
        <f t="shared" si="288"/>
        <v>537.5</v>
      </c>
    </row>
    <row r="625" spans="1:17" ht="27.75" customHeight="1">
      <c r="A625" s="73" t="s">
        <v>0</v>
      </c>
      <c r="B625" s="13" t="s">
        <v>140</v>
      </c>
      <c r="C625" s="13" t="s">
        <v>122</v>
      </c>
      <c r="D625" s="13" t="s">
        <v>1</v>
      </c>
      <c r="E625" s="13"/>
      <c r="F625" s="9">
        <f>F626+F628+F630+F632+F634</f>
        <v>7207.2</v>
      </c>
      <c r="G625" s="9">
        <f aca="true" t="shared" si="289" ref="G625:Q625">G626+G628+G630+G632+G634</f>
        <v>300</v>
      </c>
      <c r="H625" s="9">
        <f t="shared" si="289"/>
        <v>6769.3</v>
      </c>
      <c r="I625" s="9">
        <f t="shared" si="289"/>
        <v>137.9</v>
      </c>
      <c r="J625" s="9">
        <f t="shared" si="289"/>
        <v>7213.6</v>
      </c>
      <c r="K625" s="9">
        <f t="shared" si="289"/>
        <v>0</v>
      </c>
      <c r="L625" s="9">
        <f t="shared" si="289"/>
        <v>7073.6</v>
      </c>
      <c r="M625" s="9">
        <f t="shared" si="289"/>
        <v>140</v>
      </c>
      <c r="N625" s="9">
        <f t="shared" si="289"/>
        <v>7297.5</v>
      </c>
      <c r="O625" s="9">
        <f t="shared" si="289"/>
        <v>0</v>
      </c>
      <c r="P625" s="9">
        <f t="shared" si="289"/>
        <v>7157.5</v>
      </c>
      <c r="Q625" s="9">
        <f t="shared" si="289"/>
        <v>140</v>
      </c>
    </row>
    <row r="626" spans="1:17" ht="42.75" customHeight="1">
      <c r="A626" s="73" t="s">
        <v>348</v>
      </c>
      <c r="B626" s="13" t="s">
        <v>140</v>
      </c>
      <c r="C626" s="13" t="s">
        <v>122</v>
      </c>
      <c r="D626" s="13" t="s">
        <v>3</v>
      </c>
      <c r="E626" s="13"/>
      <c r="F626" s="9">
        <f>F627</f>
        <v>5145.2</v>
      </c>
      <c r="G626" s="9">
        <f aca="true" t="shared" si="290" ref="G626:Q626">G627</f>
        <v>0</v>
      </c>
      <c r="H626" s="9">
        <f t="shared" si="290"/>
        <v>5145.2</v>
      </c>
      <c r="I626" s="9">
        <f t="shared" si="290"/>
        <v>0</v>
      </c>
      <c r="J626" s="9">
        <f t="shared" si="290"/>
        <v>5482.8</v>
      </c>
      <c r="K626" s="9">
        <f t="shared" si="290"/>
        <v>0</v>
      </c>
      <c r="L626" s="9">
        <f t="shared" si="290"/>
        <v>5482.8</v>
      </c>
      <c r="M626" s="9">
        <f t="shared" si="290"/>
        <v>0</v>
      </c>
      <c r="N626" s="9">
        <f t="shared" si="290"/>
        <v>5566.7</v>
      </c>
      <c r="O626" s="9">
        <f t="shared" si="290"/>
        <v>0</v>
      </c>
      <c r="P626" s="9">
        <f t="shared" si="290"/>
        <v>5566.7</v>
      </c>
      <c r="Q626" s="9">
        <f t="shared" si="290"/>
        <v>0</v>
      </c>
    </row>
    <row r="627" spans="1:17" ht="24.75" customHeight="1">
      <c r="A627" s="73" t="s">
        <v>187</v>
      </c>
      <c r="B627" s="13" t="s">
        <v>140</v>
      </c>
      <c r="C627" s="13" t="s">
        <v>122</v>
      </c>
      <c r="D627" s="13" t="s">
        <v>3</v>
      </c>
      <c r="E627" s="13" t="s">
        <v>186</v>
      </c>
      <c r="F627" s="9">
        <f>G627+H627+I627</f>
        <v>5145.2</v>
      </c>
      <c r="G627" s="9"/>
      <c r="H627" s="9">
        <v>5145.2</v>
      </c>
      <c r="I627" s="9"/>
      <c r="J627" s="9">
        <f>K627+L627+M627</f>
        <v>5482.8</v>
      </c>
      <c r="K627" s="9"/>
      <c r="L627" s="9">
        <v>5482.8</v>
      </c>
      <c r="M627" s="9"/>
      <c r="N627" s="9">
        <f>O627+P627+Q627</f>
        <v>5566.7</v>
      </c>
      <c r="O627" s="75"/>
      <c r="P627" s="75">
        <v>5566.7</v>
      </c>
      <c r="Q627" s="75"/>
    </row>
    <row r="628" spans="1:17" ht="26.25" customHeight="1">
      <c r="A628" s="73" t="s">
        <v>456</v>
      </c>
      <c r="B628" s="13" t="s">
        <v>140</v>
      </c>
      <c r="C628" s="13" t="s">
        <v>122</v>
      </c>
      <c r="D628" s="13" t="s">
        <v>2</v>
      </c>
      <c r="E628" s="13"/>
      <c r="F628" s="9">
        <f aca="true" t="shared" si="291" ref="F628:Q628">F629</f>
        <v>170</v>
      </c>
      <c r="G628" s="9">
        <f t="shared" si="291"/>
        <v>0</v>
      </c>
      <c r="H628" s="9">
        <f t="shared" si="291"/>
        <v>170</v>
      </c>
      <c r="I628" s="9">
        <f t="shared" si="291"/>
        <v>0</v>
      </c>
      <c r="J628" s="9">
        <f t="shared" si="291"/>
        <v>170</v>
      </c>
      <c r="K628" s="9">
        <f t="shared" si="291"/>
        <v>0</v>
      </c>
      <c r="L628" s="9">
        <f t="shared" si="291"/>
        <v>170</v>
      </c>
      <c r="M628" s="9">
        <f t="shared" si="291"/>
        <v>0</v>
      </c>
      <c r="N628" s="9">
        <f t="shared" si="291"/>
        <v>170</v>
      </c>
      <c r="O628" s="9">
        <f t="shared" si="291"/>
        <v>0</v>
      </c>
      <c r="P628" s="9">
        <f t="shared" si="291"/>
        <v>170</v>
      </c>
      <c r="Q628" s="9">
        <f t="shared" si="291"/>
        <v>0</v>
      </c>
    </row>
    <row r="629" spans="1:17" ht="24" customHeight="1">
      <c r="A629" s="73" t="s">
        <v>187</v>
      </c>
      <c r="B629" s="13" t="s">
        <v>140</v>
      </c>
      <c r="C629" s="13" t="s">
        <v>122</v>
      </c>
      <c r="D629" s="13" t="s">
        <v>2</v>
      </c>
      <c r="E629" s="13" t="s">
        <v>186</v>
      </c>
      <c r="F629" s="9">
        <f>G629+H629+I629</f>
        <v>170</v>
      </c>
      <c r="G629" s="9"/>
      <c r="H629" s="9">
        <f>60+110</f>
        <v>170</v>
      </c>
      <c r="I629" s="9"/>
      <c r="J629" s="9">
        <f>K629+L629+M629</f>
        <v>170</v>
      </c>
      <c r="K629" s="9"/>
      <c r="L629" s="9">
        <f>60+110</f>
        <v>170</v>
      </c>
      <c r="M629" s="9"/>
      <c r="N629" s="9">
        <f>O629+P629+Q629</f>
        <v>170</v>
      </c>
      <c r="O629" s="9"/>
      <c r="P629" s="9">
        <f>60+110</f>
        <v>170</v>
      </c>
      <c r="Q629" s="9"/>
    </row>
    <row r="630" spans="1:17" ht="88.5" customHeight="1">
      <c r="A630" s="73" t="s">
        <v>706</v>
      </c>
      <c r="B630" s="13" t="s">
        <v>140</v>
      </c>
      <c r="C630" s="13" t="s">
        <v>122</v>
      </c>
      <c r="D630" s="13" t="s">
        <v>82</v>
      </c>
      <c r="E630" s="13"/>
      <c r="F630" s="9">
        <f aca="true" t="shared" si="292" ref="F630:Q630">F631</f>
        <v>137.9</v>
      </c>
      <c r="G630" s="9">
        <f t="shared" si="292"/>
        <v>0</v>
      </c>
      <c r="H630" s="9">
        <f t="shared" si="292"/>
        <v>0</v>
      </c>
      <c r="I630" s="9">
        <f t="shared" si="292"/>
        <v>137.9</v>
      </c>
      <c r="J630" s="9">
        <f t="shared" si="292"/>
        <v>140</v>
      </c>
      <c r="K630" s="9">
        <f t="shared" si="292"/>
        <v>0</v>
      </c>
      <c r="L630" s="9">
        <f t="shared" si="292"/>
        <v>0</v>
      </c>
      <c r="M630" s="9">
        <f t="shared" si="292"/>
        <v>140</v>
      </c>
      <c r="N630" s="9">
        <f t="shared" si="292"/>
        <v>140</v>
      </c>
      <c r="O630" s="9">
        <f t="shared" si="292"/>
        <v>0</v>
      </c>
      <c r="P630" s="9">
        <f t="shared" si="292"/>
        <v>0</v>
      </c>
      <c r="Q630" s="9">
        <f t="shared" si="292"/>
        <v>140</v>
      </c>
    </row>
    <row r="631" spans="1:17" ht="27" customHeight="1">
      <c r="A631" s="73" t="s">
        <v>187</v>
      </c>
      <c r="B631" s="13" t="s">
        <v>140</v>
      </c>
      <c r="C631" s="13" t="s">
        <v>122</v>
      </c>
      <c r="D631" s="13" t="s">
        <v>82</v>
      </c>
      <c r="E631" s="13" t="s">
        <v>186</v>
      </c>
      <c r="F631" s="9">
        <f>G631+H631+I631</f>
        <v>137.9</v>
      </c>
      <c r="G631" s="9"/>
      <c r="H631" s="9"/>
      <c r="I631" s="9">
        <v>137.9</v>
      </c>
      <c r="J631" s="9">
        <f>K631+L631+M631</f>
        <v>140</v>
      </c>
      <c r="K631" s="9"/>
      <c r="L631" s="9"/>
      <c r="M631" s="9">
        <v>140</v>
      </c>
      <c r="N631" s="9">
        <f>O631+P631+Q631</f>
        <v>140</v>
      </c>
      <c r="O631" s="9"/>
      <c r="P631" s="9"/>
      <c r="Q631" s="9">
        <v>140</v>
      </c>
    </row>
    <row r="632" spans="1:17" ht="60" customHeight="1">
      <c r="A632" s="73" t="s">
        <v>437</v>
      </c>
      <c r="B632" s="13" t="s">
        <v>140</v>
      </c>
      <c r="C632" s="13" t="s">
        <v>122</v>
      </c>
      <c r="D632" s="13" t="s">
        <v>447</v>
      </c>
      <c r="E632" s="13"/>
      <c r="F632" s="9">
        <f aca="true" t="shared" si="293" ref="F632:Q632">F633</f>
        <v>1420.8</v>
      </c>
      <c r="G632" s="9">
        <f t="shared" si="293"/>
        <v>0</v>
      </c>
      <c r="H632" s="9">
        <f t="shared" si="293"/>
        <v>1420.8</v>
      </c>
      <c r="I632" s="9">
        <f t="shared" si="293"/>
        <v>0</v>
      </c>
      <c r="J632" s="9">
        <f t="shared" si="293"/>
        <v>1420.8</v>
      </c>
      <c r="K632" s="9">
        <f t="shared" si="293"/>
        <v>0</v>
      </c>
      <c r="L632" s="9">
        <f t="shared" si="293"/>
        <v>1420.8</v>
      </c>
      <c r="M632" s="9">
        <f t="shared" si="293"/>
        <v>0</v>
      </c>
      <c r="N632" s="9">
        <f t="shared" si="293"/>
        <v>1420.8</v>
      </c>
      <c r="O632" s="9">
        <f t="shared" si="293"/>
        <v>0</v>
      </c>
      <c r="P632" s="9">
        <f t="shared" si="293"/>
        <v>1420.8</v>
      </c>
      <c r="Q632" s="9">
        <f t="shared" si="293"/>
        <v>0</v>
      </c>
    </row>
    <row r="633" spans="1:17" ht="26.25" customHeight="1">
      <c r="A633" s="73" t="s">
        <v>187</v>
      </c>
      <c r="B633" s="13" t="s">
        <v>140</v>
      </c>
      <c r="C633" s="13" t="s">
        <v>122</v>
      </c>
      <c r="D633" s="13" t="s">
        <v>447</v>
      </c>
      <c r="E633" s="13" t="s">
        <v>186</v>
      </c>
      <c r="F633" s="9">
        <f>G633+H633+I633</f>
        <v>1420.8</v>
      </c>
      <c r="G633" s="9"/>
      <c r="H633" s="9">
        <v>1420.8</v>
      </c>
      <c r="I633" s="9"/>
      <c r="J633" s="9">
        <f>K633+L633+M633</f>
        <v>1420.8</v>
      </c>
      <c r="K633" s="9"/>
      <c r="L633" s="9">
        <v>1420.8</v>
      </c>
      <c r="M633" s="9"/>
      <c r="N633" s="9">
        <f>O633+P633+Q633</f>
        <v>1420.8</v>
      </c>
      <c r="O633" s="75"/>
      <c r="P633" s="75">
        <v>1420.8</v>
      </c>
      <c r="Q633" s="75"/>
    </row>
    <row r="634" spans="1:17" ht="60" customHeight="1">
      <c r="A634" s="73" t="s">
        <v>593</v>
      </c>
      <c r="B634" s="13" t="s">
        <v>140</v>
      </c>
      <c r="C634" s="13" t="s">
        <v>122</v>
      </c>
      <c r="D634" s="13" t="s">
        <v>592</v>
      </c>
      <c r="E634" s="13"/>
      <c r="F634" s="9">
        <f aca="true" t="shared" si="294" ref="F634:Q634">F635</f>
        <v>333.3</v>
      </c>
      <c r="G634" s="9">
        <f t="shared" si="294"/>
        <v>300</v>
      </c>
      <c r="H634" s="9">
        <f t="shared" si="294"/>
        <v>33.3</v>
      </c>
      <c r="I634" s="9">
        <f t="shared" si="294"/>
        <v>0</v>
      </c>
      <c r="J634" s="9">
        <f t="shared" si="294"/>
        <v>0</v>
      </c>
      <c r="K634" s="9">
        <f t="shared" si="294"/>
        <v>0</v>
      </c>
      <c r="L634" s="9">
        <f t="shared" si="294"/>
        <v>0</v>
      </c>
      <c r="M634" s="9">
        <f t="shared" si="294"/>
        <v>0</v>
      </c>
      <c r="N634" s="9">
        <f t="shared" si="294"/>
        <v>0</v>
      </c>
      <c r="O634" s="9">
        <f t="shared" si="294"/>
        <v>0</v>
      </c>
      <c r="P634" s="9">
        <f t="shared" si="294"/>
        <v>0</v>
      </c>
      <c r="Q634" s="9">
        <f t="shared" si="294"/>
        <v>0</v>
      </c>
    </row>
    <row r="635" spans="1:17" ht="29.25" customHeight="1">
      <c r="A635" s="73" t="s">
        <v>187</v>
      </c>
      <c r="B635" s="13" t="s">
        <v>140</v>
      </c>
      <c r="C635" s="13" t="s">
        <v>122</v>
      </c>
      <c r="D635" s="13" t="s">
        <v>592</v>
      </c>
      <c r="E635" s="13" t="s">
        <v>186</v>
      </c>
      <c r="F635" s="9">
        <f>G635+H635+I635</f>
        <v>333.3</v>
      </c>
      <c r="G635" s="9">
        <v>300</v>
      </c>
      <c r="H635" s="9">
        <v>33.3</v>
      </c>
      <c r="I635" s="9"/>
      <c r="J635" s="9">
        <f>K635+L635+M635</f>
        <v>0</v>
      </c>
      <c r="K635" s="9">
        <v>0</v>
      </c>
      <c r="L635" s="9"/>
      <c r="M635" s="9"/>
      <c r="N635" s="9">
        <f>O635+P635+Q635</f>
        <v>0</v>
      </c>
      <c r="O635" s="75">
        <v>0</v>
      </c>
      <c r="P635" s="75"/>
      <c r="Q635" s="75"/>
    </row>
    <row r="636" spans="1:17" ht="40.5" customHeight="1">
      <c r="A636" s="73" t="s">
        <v>457</v>
      </c>
      <c r="B636" s="13" t="s">
        <v>140</v>
      </c>
      <c r="C636" s="13" t="s">
        <v>122</v>
      </c>
      <c r="D636" s="13" t="s">
        <v>5</v>
      </c>
      <c r="E636" s="13"/>
      <c r="F636" s="9">
        <f>F637+F639</f>
        <v>50</v>
      </c>
      <c r="G636" s="9">
        <f aca="true" t="shared" si="295" ref="G636:Q636">G637+G639</f>
        <v>0</v>
      </c>
      <c r="H636" s="9">
        <f t="shared" si="295"/>
        <v>30</v>
      </c>
      <c r="I636" s="9">
        <f t="shared" si="295"/>
        <v>20</v>
      </c>
      <c r="J636" s="9">
        <f t="shared" si="295"/>
        <v>50</v>
      </c>
      <c r="K636" s="9">
        <f t="shared" si="295"/>
        <v>0</v>
      </c>
      <c r="L636" s="9">
        <f t="shared" si="295"/>
        <v>30</v>
      </c>
      <c r="M636" s="9">
        <f t="shared" si="295"/>
        <v>20</v>
      </c>
      <c r="N636" s="9">
        <f t="shared" si="295"/>
        <v>50</v>
      </c>
      <c r="O636" s="9">
        <f t="shared" si="295"/>
        <v>0</v>
      </c>
      <c r="P636" s="9">
        <f t="shared" si="295"/>
        <v>30</v>
      </c>
      <c r="Q636" s="9">
        <f t="shared" si="295"/>
        <v>20</v>
      </c>
    </row>
    <row r="637" spans="1:17" ht="32.25" customHeight="1">
      <c r="A637" s="73" t="s">
        <v>456</v>
      </c>
      <c r="B637" s="13" t="s">
        <v>140</v>
      </c>
      <c r="C637" s="13" t="s">
        <v>122</v>
      </c>
      <c r="D637" s="13" t="s">
        <v>6</v>
      </c>
      <c r="E637" s="13"/>
      <c r="F637" s="9">
        <f aca="true" t="shared" si="296" ref="F637:Q637">F638</f>
        <v>30</v>
      </c>
      <c r="G637" s="9">
        <f t="shared" si="296"/>
        <v>0</v>
      </c>
      <c r="H637" s="9">
        <f t="shared" si="296"/>
        <v>30</v>
      </c>
      <c r="I637" s="9">
        <f t="shared" si="296"/>
        <v>0</v>
      </c>
      <c r="J637" s="9">
        <f t="shared" si="296"/>
        <v>30</v>
      </c>
      <c r="K637" s="9">
        <f t="shared" si="296"/>
        <v>0</v>
      </c>
      <c r="L637" s="9">
        <f t="shared" si="296"/>
        <v>30</v>
      </c>
      <c r="M637" s="9">
        <f t="shared" si="296"/>
        <v>0</v>
      </c>
      <c r="N637" s="9">
        <f t="shared" si="296"/>
        <v>30</v>
      </c>
      <c r="O637" s="9">
        <f t="shared" si="296"/>
        <v>0</v>
      </c>
      <c r="P637" s="9">
        <f t="shared" si="296"/>
        <v>30</v>
      </c>
      <c r="Q637" s="9">
        <f t="shared" si="296"/>
        <v>0</v>
      </c>
    </row>
    <row r="638" spans="1:17" ht="27" customHeight="1">
      <c r="A638" s="73" t="s">
        <v>187</v>
      </c>
      <c r="B638" s="13" t="s">
        <v>140</v>
      </c>
      <c r="C638" s="13" t="s">
        <v>122</v>
      </c>
      <c r="D638" s="13" t="s">
        <v>6</v>
      </c>
      <c r="E638" s="13" t="s">
        <v>186</v>
      </c>
      <c r="F638" s="9">
        <f>G638+H638+I638</f>
        <v>30</v>
      </c>
      <c r="G638" s="9"/>
      <c r="H638" s="9">
        <v>30</v>
      </c>
      <c r="I638" s="9"/>
      <c r="J638" s="9">
        <f>K638+L638+M638</f>
        <v>30</v>
      </c>
      <c r="K638" s="9"/>
      <c r="L638" s="9">
        <v>30</v>
      </c>
      <c r="M638" s="9"/>
      <c r="N638" s="9">
        <f>O638+P638+Q638</f>
        <v>30</v>
      </c>
      <c r="O638" s="75"/>
      <c r="P638" s="75">
        <v>30</v>
      </c>
      <c r="Q638" s="75"/>
    </row>
    <row r="639" spans="1:17" ht="78.75" customHeight="1">
      <c r="A639" s="73" t="s">
        <v>706</v>
      </c>
      <c r="B639" s="13" t="s">
        <v>140</v>
      </c>
      <c r="C639" s="13" t="s">
        <v>122</v>
      </c>
      <c r="D639" s="13" t="s">
        <v>81</v>
      </c>
      <c r="E639" s="13"/>
      <c r="F639" s="9">
        <f aca="true" t="shared" si="297" ref="F639:Q639">F640</f>
        <v>20</v>
      </c>
      <c r="G639" s="9">
        <f t="shared" si="297"/>
        <v>0</v>
      </c>
      <c r="H639" s="9">
        <f t="shared" si="297"/>
        <v>0</v>
      </c>
      <c r="I639" s="9">
        <f t="shared" si="297"/>
        <v>20</v>
      </c>
      <c r="J639" s="9">
        <f t="shared" si="297"/>
        <v>20</v>
      </c>
      <c r="K639" s="9">
        <f t="shared" si="297"/>
        <v>0</v>
      </c>
      <c r="L639" s="9">
        <f t="shared" si="297"/>
        <v>0</v>
      </c>
      <c r="M639" s="9">
        <f t="shared" si="297"/>
        <v>20</v>
      </c>
      <c r="N639" s="9">
        <f t="shared" si="297"/>
        <v>20</v>
      </c>
      <c r="O639" s="9">
        <f t="shared" si="297"/>
        <v>0</v>
      </c>
      <c r="P639" s="9">
        <f t="shared" si="297"/>
        <v>0</v>
      </c>
      <c r="Q639" s="9">
        <f t="shared" si="297"/>
        <v>20</v>
      </c>
    </row>
    <row r="640" spans="1:17" ht="26.25" customHeight="1">
      <c r="A640" s="73" t="s">
        <v>187</v>
      </c>
      <c r="B640" s="13" t="s">
        <v>140</v>
      </c>
      <c r="C640" s="13" t="s">
        <v>122</v>
      </c>
      <c r="D640" s="13" t="s">
        <v>81</v>
      </c>
      <c r="E640" s="13" t="s">
        <v>186</v>
      </c>
      <c r="F640" s="9">
        <f>G640+H640+I640</f>
        <v>20</v>
      </c>
      <c r="G640" s="9"/>
      <c r="H640" s="9"/>
      <c r="I640" s="9">
        <v>20</v>
      </c>
      <c r="J640" s="9">
        <f>K640+L640+M640</f>
        <v>20</v>
      </c>
      <c r="K640" s="9"/>
      <c r="L640" s="9"/>
      <c r="M640" s="9">
        <v>20</v>
      </c>
      <c r="N640" s="9">
        <f>O640+P640+Q640</f>
        <v>20</v>
      </c>
      <c r="O640" s="75"/>
      <c r="P640" s="75"/>
      <c r="Q640" s="75">
        <v>20</v>
      </c>
    </row>
    <row r="641" spans="1:17" ht="32.25" customHeight="1">
      <c r="A641" s="73" t="s">
        <v>4</v>
      </c>
      <c r="B641" s="13" t="s">
        <v>140</v>
      </c>
      <c r="C641" s="13" t="s">
        <v>122</v>
      </c>
      <c r="D641" s="13" t="s">
        <v>7</v>
      </c>
      <c r="E641" s="13"/>
      <c r="F641" s="9">
        <f>F642+F644</f>
        <v>562.9</v>
      </c>
      <c r="G641" s="9">
        <f aca="true" t="shared" si="298" ref="G641:Q641">G642+G644</f>
        <v>0</v>
      </c>
      <c r="H641" s="9">
        <f t="shared" si="298"/>
        <v>353.3</v>
      </c>
      <c r="I641" s="9">
        <f t="shared" si="298"/>
        <v>209.6</v>
      </c>
      <c r="J641" s="9">
        <f t="shared" si="298"/>
        <v>478.8</v>
      </c>
      <c r="K641" s="9">
        <f t="shared" si="298"/>
        <v>0</v>
      </c>
      <c r="L641" s="9">
        <f t="shared" si="298"/>
        <v>271.3</v>
      </c>
      <c r="M641" s="9">
        <f t="shared" si="298"/>
        <v>207.5</v>
      </c>
      <c r="N641" s="9">
        <f t="shared" si="298"/>
        <v>478.8</v>
      </c>
      <c r="O641" s="9">
        <f t="shared" si="298"/>
        <v>0</v>
      </c>
      <c r="P641" s="9">
        <f t="shared" si="298"/>
        <v>271.3</v>
      </c>
      <c r="Q641" s="9">
        <f t="shared" si="298"/>
        <v>207.5</v>
      </c>
    </row>
    <row r="642" spans="1:17" ht="30" customHeight="1">
      <c r="A642" s="73" t="s">
        <v>456</v>
      </c>
      <c r="B642" s="13" t="s">
        <v>140</v>
      </c>
      <c r="C642" s="13" t="s">
        <v>122</v>
      </c>
      <c r="D642" s="13" t="s">
        <v>8</v>
      </c>
      <c r="E642" s="13"/>
      <c r="F642" s="9">
        <f aca="true" t="shared" si="299" ref="F642:Q642">F643</f>
        <v>353.3</v>
      </c>
      <c r="G642" s="9">
        <f t="shared" si="299"/>
        <v>0</v>
      </c>
      <c r="H642" s="9">
        <f t="shared" si="299"/>
        <v>353.3</v>
      </c>
      <c r="I642" s="9">
        <f t="shared" si="299"/>
        <v>0</v>
      </c>
      <c r="J642" s="9">
        <f t="shared" si="299"/>
        <v>271.3</v>
      </c>
      <c r="K642" s="9">
        <f t="shared" si="299"/>
        <v>0</v>
      </c>
      <c r="L642" s="9">
        <f t="shared" si="299"/>
        <v>271.3</v>
      </c>
      <c r="M642" s="9">
        <f t="shared" si="299"/>
        <v>0</v>
      </c>
      <c r="N642" s="9">
        <f t="shared" si="299"/>
        <v>271.3</v>
      </c>
      <c r="O642" s="9">
        <f t="shared" si="299"/>
        <v>0</v>
      </c>
      <c r="P642" s="9">
        <f t="shared" si="299"/>
        <v>271.3</v>
      </c>
      <c r="Q642" s="9">
        <f t="shared" si="299"/>
        <v>0</v>
      </c>
    </row>
    <row r="643" spans="1:17" ht="18.75">
      <c r="A643" s="73" t="s">
        <v>187</v>
      </c>
      <c r="B643" s="13" t="s">
        <v>140</v>
      </c>
      <c r="C643" s="13" t="s">
        <v>122</v>
      </c>
      <c r="D643" s="13" t="s">
        <v>8</v>
      </c>
      <c r="E643" s="13" t="s">
        <v>186</v>
      </c>
      <c r="F643" s="9">
        <f>G643+H643+I643</f>
        <v>353.3</v>
      </c>
      <c r="G643" s="9"/>
      <c r="H643" s="9">
        <v>353.3</v>
      </c>
      <c r="I643" s="9"/>
      <c r="J643" s="9">
        <f>K643+L643+M643</f>
        <v>271.3</v>
      </c>
      <c r="K643" s="9"/>
      <c r="L643" s="9">
        <f>131.3+140</f>
        <v>271.3</v>
      </c>
      <c r="M643" s="9"/>
      <c r="N643" s="9">
        <f>O643+P643+Q643</f>
        <v>271.3</v>
      </c>
      <c r="O643" s="9"/>
      <c r="P643" s="9">
        <f>131.3+140</f>
        <v>271.3</v>
      </c>
      <c r="Q643" s="9"/>
    </row>
    <row r="644" spans="1:17" ht="87" customHeight="1">
      <c r="A644" s="73" t="s">
        <v>706</v>
      </c>
      <c r="B644" s="13" t="s">
        <v>140</v>
      </c>
      <c r="C644" s="13" t="s">
        <v>122</v>
      </c>
      <c r="D644" s="13" t="s">
        <v>458</v>
      </c>
      <c r="E644" s="13"/>
      <c r="F644" s="9">
        <f aca="true" t="shared" si="300" ref="F644:Q644">F645</f>
        <v>209.6</v>
      </c>
      <c r="G644" s="9">
        <f t="shared" si="300"/>
        <v>0</v>
      </c>
      <c r="H644" s="9">
        <f t="shared" si="300"/>
        <v>0</v>
      </c>
      <c r="I644" s="9">
        <f t="shared" si="300"/>
        <v>209.6</v>
      </c>
      <c r="J644" s="9">
        <f t="shared" si="300"/>
        <v>207.5</v>
      </c>
      <c r="K644" s="9">
        <f t="shared" si="300"/>
        <v>0</v>
      </c>
      <c r="L644" s="9">
        <f t="shared" si="300"/>
        <v>0</v>
      </c>
      <c r="M644" s="9">
        <f t="shared" si="300"/>
        <v>207.5</v>
      </c>
      <c r="N644" s="9">
        <f t="shared" si="300"/>
        <v>207.5</v>
      </c>
      <c r="O644" s="9">
        <f t="shared" si="300"/>
        <v>0</v>
      </c>
      <c r="P644" s="9">
        <f t="shared" si="300"/>
        <v>0</v>
      </c>
      <c r="Q644" s="9">
        <f t="shared" si="300"/>
        <v>207.5</v>
      </c>
    </row>
    <row r="645" spans="1:17" ht="18.75">
      <c r="A645" s="73" t="s">
        <v>187</v>
      </c>
      <c r="B645" s="13" t="s">
        <v>140</v>
      </c>
      <c r="C645" s="13" t="s">
        <v>122</v>
      </c>
      <c r="D645" s="13" t="s">
        <v>458</v>
      </c>
      <c r="E645" s="13" t="s">
        <v>186</v>
      </c>
      <c r="F645" s="9">
        <f>G645+H645+I645</f>
        <v>209.6</v>
      </c>
      <c r="G645" s="9"/>
      <c r="H645" s="9"/>
      <c r="I645" s="9">
        <v>209.6</v>
      </c>
      <c r="J645" s="9">
        <f>K645+L645+M645</f>
        <v>207.5</v>
      </c>
      <c r="K645" s="9"/>
      <c r="L645" s="9"/>
      <c r="M645" s="9">
        <f>97.5+110</f>
        <v>207.5</v>
      </c>
      <c r="N645" s="9">
        <f>O645+P645+Q645</f>
        <v>207.5</v>
      </c>
      <c r="O645" s="9"/>
      <c r="P645" s="9"/>
      <c r="Q645" s="9">
        <f>97.5+110</f>
        <v>207.5</v>
      </c>
    </row>
    <row r="646" spans="1:17" ht="41.25" customHeight="1">
      <c r="A646" s="73" t="s">
        <v>460</v>
      </c>
      <c r="B646" s="13" t="s">
        <v>140</v>
      </c>
      <c r="C646" s="13" t="s">
        <v>122</v>
      </c>
      <c r="D646" s="13" t="s">
        <v>80</v>
      </c>
      <c r="E646" s="13"/>
      <c r="F646" s="9">
        <f>F647</f>
        <v>152.1</v>
      </c>
      <c r="G646" s="9">
        <f aca="true" t="shared" si="301" ref="G646:Q647">G647</f>
        <v>0</v>
      </c>
      <c r="H646" s="9">
        <f t="shared" si="301"/>
        <v>152.1</v>
      </c>
      <c r="I646" s="9">
        <f t="shared" si="301"/>
        <v>0</v>
      </c>
      <c r="J646" s="9">
        <f t="shared" si="301"/>
        <v>152.1</v>
      </c>
      <c r="K646" s="9">
        <f t="shared" si="301"/>
        <v>0</v>
      </c>
      <c r="L646" s="9">
        <f t="shared" si="301"/>
        <v>152.1</v>
      </c>
      <c r="M646" s="9">
        <f t="shared" si="301"/>
        <v>0</v>
      </c>
      <c r="N646" s="9">
        <f t="shared" si="301"/>
        <v>152.1</v>
      </c>
      <c r="O646" s="9">
        <f t="shared" si="301"/>
        <v>0</v>
      </c>
      <c r="P646" s="9">
        <f t="shared" si="301"/>
        <v>152.1</v>
      </c>
      <c r="Q646" s="9">
        <f t="shared" si="301"/>
        <v>0</v>
      </c>
    </row>
    <row r="647" spans="1:17" ht="26.25" customHeight="1">
      <c r="A647" s="73" t="s">
        <v>456</v>
      </c>
      <c r="B647" s="13" t="s">
        <v>140</v>
      </c>
      <c r="C647" s="13" t="s">
        <v>122</v>
      </c>
      <c r="D647" s="13" t="s">
        <v>459</v>
      </c>
      <c r="E647" s="13"/>
      <c r="F647" s="9">
        <f>F648</f>
        <v>152.1</v>
      </c>
      <c r="G647" s="9">
        <f t="shared" si="301"/>
        <v>0</v>
      </c>
      <c r="H647" s="9">
        <f t="shared" si="301"/>
        <v>152.1</v>
      </c>
      <c r="I647" s="9">
        <f t="shared" si="301"/>
        <v>0</v>
      </c>
      <c r="J647" s="9">
        <f t="shared" si="301"/>
        <v>152.1</v>
      </c>
      <c r="K647" s="9">
        <f t="shared" si="301"/>
        <v>0</v>
      </c>
      <c r="L647" s="9">
        <f t="shared" si="301"/>
        <v>152.1</v>
      </c>
      <c r="M647" s="9">
        <f t="shared" si="301"/>
        <v>0</v>
      </c>
      <c r="N647" s="9">
        <f t="shared" si="301"/>
        <v>152.1</v>
      </c>
      <c r="O647" s="9">
        <f t="shared" si="301"/>
        <v>0</v>
      </c>
      <c r="P647" s="9">
        <f t="shared" si="301"/>
        <v>152.1</v>
      </c>
      <c r="Q647" s="9">
        <f t="shared" si="301"/>
        <v>0</v>
      </c>
    </row>
    <row r="648" spans="1:17" ht="42.75" customHeight="1">
      <c r="A648" s="73" t="s">
        <v>92</v>
      </c>
      <c r="B648" s="13" t="s">
        <v>140</v>
      </c>
      <c r="C648" s="13" t="s">
        <v>122</v>
      </c>
      <c r="D648" s="13" t="s">
        <v>459</v>
      </c>
      <c r="E648" s="13" t="s">
        <v>175</v>
      </c>
      <c r="F648" s="9">
        <f>G648+H648+I648</f>
        <v>152.1</v>
      </c>
      <c r="G648" s="9"/>
      <c r="H648" s="9">
        <v>152.1</v>
      </c>
      <c r="I648" s="9"/>
      <c r="J648" s="9">
        <f>K648+L648+M648</f>
        <v>152.1</v>
      </c>
      <c r="K648" s="9"/>
      <c r="L648" s="9">
        <v>152.1</v>
      </c>
      <c r="M648" s="9"/>
      <c r="N648" s="9">
        <f>O648+P648+Q648</f>
        <v>152.1</v>
      </c>
      <c r="O648" s="75"/>
      <c r="P648" s="75">
        <v>152.1</v>
      </c>
      <c r="Q648" s="75"/>
    </row>
    <row r="649" spans="1:17" ht="45.75" customHeight="1">
      <c r="A649" s="73" t="s">
        <v>79</v>
      </c>
      <c r="B649" s="13" t="s">
        <v>140</v>
      </c>
      <c r="C649" s="13" t="s">
        <v>122</v>
      </c>
      <c r="D649" s="13" t="s">
        <v>461</v>
      </c>
      <c r="E649" s="13"/>
      <c r="F649" s="9">
        <f>F650+F652+F654+F656</f>
        <v>12986.5</v>
      </c>
      <c r="G649" s="9">
        <f aca="true" t="shared" si="302" ref="G649:Q649">G650+G652+G654+G656</f>
        <v>12102.2</v>
      </c>
      <c r="H649" s="9">
        <f t="shared" si="302"/>
        <v>714.3</v>
      </c>
      <c r="I649" s="9">
        <f t="shared" si="302"/>
        <v>170</v>
      </c>
      <c r="J649" s="9">
        <f t="shared" si="302"/>
        <v>210</v>
      </c>
      <c r="K649" s="9">
        <f t="shared" si="302"/>
        <v>0</v>
      </c>
      <c r="L649" s="9">
        <f t="shared" si="302"/>
        <v>40</v>
      </c>
      <c r="M649" s="9">
        <f t="shared" si="302"/>
        <v>170</v>
      </c>
      <c r="N649" s="9">
        <f t="shared" si="302"/>
        <v>210</v>
      </c>
      <c r="O649" s="9">
        <f t="shared" si="302"/>
        <v>0</v>
      </c>
      <c r="P649" s="9">
        <f t="shared" si="302"/>
        <v>40</v>
      </c>
      <c r="Q649" s="9">
        <f t="shared" si="302"/>
        <v>170</v>
      </c>
    </row>
    <row r="650" spans="1:17" ht="30" customHeight="1">
      <c r="A650" s="73" t="s">
        <v>456</v>
      </c>
      <c r="B650" s="13" t="s">
        <v>140</v>
      </c>
      <c r="C650" s="13" t="s">
        <v>122</v>
      </c>
      <c r="D650" s="13" t="s">
        <v>635</v>
      </c>
      <c r="E650" s="13"/>
      <c r="F650" s="9">
        <f aca="true" t="shared" si="303" ref="F650:Q650">F651</f>
        <v>40</v>
      </c>
      <c r="G650" s="9">
        <f t="shared" si="303"/>
        <v>0</v>
      </c>
      <c r="H650" s="9">
        <f t="shared" si="303"/>
        <v>40</v>
      </c>
      <c r="I650" s="9">
        <f t="shared" si="303"/>
        <v>0</v>
      </c>
      <c r="J650" s="9">
        <f t="shared" si="303"/>
        <v>40</v>
      </c>
      <c r="K650" s="9">
        <f t="shared" si="303"/>
        <v>0</v>
      </c>
      <c r="L650" s="9">
        <f t="shared" si="303"/>
        <v>40</v>
      </c>
      <c r="M650" s="9">
        <f t="shared" si="303"/>
        <v>0</v>
      </c>
      <c r="N650" s="9">
        <f t="shared" si="303"/>
        <v>40</v>
      </c>
      <c r="O650" s="9">
        <f t="shared" si="303"/>
        <v>0</v>
      </c>
      <c r="P650" s="9">
        <f t="shared" si="303"/>
        <v>40</v>
      </c>
      <c r="Q650" s="9">
        <f t="shared" si="303"/>
        <v>0</v>
      </c>
    </row>
    <row r="651" spans="1:17" ht="18.75">
      <c r="A651" s="73" t="s">
        <v>187</v>
      </c>
      <c r="B651" s="13" t="s">
        <v>140</v>
      </c>
      <c r="C651" s="13" t="s">
        <v>122</v>
      </c>
      <c r="D651" s="13" t="s">
        <v>635</v>
      </c>
      <c r="E651" s="13" t="s">
        <v>186</v>
      </c>
      <c r="F651" s="9">
        <f>G651+H651+I651</f>
        <v>40</v>
      </c>
      <c r="G651" s="9"/>
      <c r="H651" s="9">
        <v>40</v>
      </c>
      <c r="I651" s="9"/>
      <c r="J651" s="9">
        <f>K651+L651+M651</f>
        <v>40</v>
      </c>
      <c r="K651" s="9"/>
      <c r="L651" s="9">
        <v>40</v>
      </c>
      <c r="M651" s="9"/>
      <c r="N651" s="9">
        <f>O651+P651+Q651</f>
        <v>40</v>
      </c>
      <c r="O651" s="9"/>
      <c r="P651" s="9">
        <v>40</v>
      </c>
      <c r="Q651" s="71"/>
    </row>
    <row r="652" spans="1:17" ht="90" customHeight="1">
      <c r="A652" s="73" t="s">
        <v>706</v>
      </c>
      <c r="B652" s="13" t="s">
        <v>140</v>
      </c>
      <c r="C652" s="13" t="s">
        <v>122</v>
      </c>
      <c r="D652" s="13" t="s">
        <v>462</v>
      </c>
      <c r="E652" s="13"/>
      <c r="F652" s="9">
        <f aca="true" t="shared" si="304" ref="F652:Q652">F653</f>
        <v>170</v>
      </c>
      <c r="G652" s="9">
        <f t="shared" si="304"/>
        <v>0</v>
      </c>
      <c r="H652" s="9">
        <f t="shared" si="304"/>
        <v>0</v>
      </c>
      <c r="I652" s="9">
        <f t="shared" si="304"/>
        <v>170</v>
      </c>
      <c r="J652" s="9">
        <f t="shared" si="304"/>
        <v>170</v>
      </c>
      <c r="K652" s="9">
        <f t="shared" si="304"/>
        <v>0</v>
      </c>
      <c r="L652" s="9">
        <f t="shared" si="304"/>
        <v>0</v>
      </c>
      <c r="M652" s="9">
        <f t="shared" si="304"/>
        <v>170</v>
      </c>
      <c r="N652" s="9">
        <f t="shared" si="304"/>
        <v>170</v>
      </c>
      <c r="O652" s="9">
        <f t="shared" si="304"/>
        <v>0</v>
      </c>
      <c r="P652" s="9">
        <f t="shared" si="304"/>
        <v>0</v>
      </c>
      <c r="Q652" s="9">
        <f t="shared" si="304"/>
        <v>170</v>
      </c>
    </row>
    <row r="653" spans="1:17" ht="18.75">
      <c r="A653" s="73" t="s">
        <v>187</v>
      </c>
      <c r="B653" s="13" t="s">
        <v>140</v>
      </c>
      <c r="C653" s="13" t="s">
        <v>122</v>
      </c>
      <c r="D653" s="13" t="s">
        <v>462</v>
      </c>
      <c r="E653" s="13" t="s">
        <v>186</v>
      </c>
      <c r="F653" s="9">
        <f>G653+H653+I653</f>
        <v>170</v>
      </c>
      <c r="G653" s="9"/>
      <c r="H653" s="9"/>
      <c r="I653" s="9">
        <f>120+50</f>
        <v>170</v>
      </c>
      <c r="J653" s="9">
        <f>K653+L653+M653</f>
        <v>170</v>
      </c>
      <c r="K653" s="9"/>
      <c r="L653" s="9"/>
      <c r="M653" s="9">
        <f>120+50</f>
        <v>170</v>
      </c>
      <c r="N653" s="9">
        <f>O653+P653+Q653</f>
        <v>170</v>
      </c>
      <c r="O653" s="9"/>
      <c r="P653" s="9"/>
      <c r="Q653" s="9">
        <f>120+50</f>
        <v>170</v>
      </c>
    </row>
    <row r="654" spans="1:17" ht="80.25" customHeight="1">
      <c r="A654" s="102" t="s">
        <v>683</v>
      </c>
      <c r="B654" s="13" t="s">
        <v>140</v>
      </c>
      <c r="C654" s="13" t="s">
        <v>122</v>
      </c>
      <c r="D654" s="74" t="s">
        <v>633</v>
      </c>
      <c r="E654" s="13"/>
      <c r="F654" s="9">
        <f aca="true" t="shared" si="305" ref="F654:Q654">F655</f>
        <v>300</v>
      </c>
      <c r="G654" s="9">
        <f t="shared" si="305"/>
        <v>0</v>
      </c>
      <c r="H654" s="9">
        <f t="shared" si="305"/>
        <v>300</v>
      </c>
      <c r="I654" s="9">
        <f t="shared" si="305"/>
        <v>0</v>
      </c>
      <c r="J654" s="9">
        <f t="shared" si="305"/>
        <v>0</v>
      </c>
      <c r="K654" s="9">
        <f t="shared" si="305"/>
        <v>0</v>
      </c>
      <c r="L654" s="9">
        <f t="shared" si="305"/>
        <v>0</v>
      </c>
      <c r="M654" s="9">
        <f t="shared" si="305"/>
        <v>0</v>
      </c>
      <c r="N654" s="9">
        <f t="shared" si="305"/>
        <v>0</v>
      </c>
      <c r="O654" s="9">
        <f t="shared" si="305"/>
        <v>0</v>
      </c>
      <c r="P654" s="9">
        <f t="shared" si="305"/>
        <v>0</v>
      </c>
      <c r="Q654" s="9">
        <f t="shared" si="305"/>
        <v>0</v>
      </c>
    </row>
    <row r="655" spans="1:17" ht="18.75">
      <c r="A655" s="73" t="s">
        <v>187</v>
      </c>
      <c r="B655" s="13" t="s">
        <v>140</v>
      </c>
      <c r="C655" s="13" t="s">
        <v>122</v>
      </c>
      <c r="D655" s="74" t="s">
        <v>633</v>
      </c>
      <c r="E655" s="13" t="s">
        <v>186</v>
      </c>
      <c r="F655" s="9">
        <f>G655+H655+I655</f>
        <v>300</v>
      </c>
      <c r="G655" s="9"/>
      <c r="H655" s="9">
        <v>300</v>
      </c>
      <c r="I655" s="9"/>
      <c r="J655" s="9">
        <f>K655+L655+M655</f>
        <v>0</v>
      </c>
      <c r="K655" s="9"/>
      <c r="L655" s="9"/>
      <c r="M655" s="9"/>
      <c r="N655" s="9">
        <f>O655+P655+Q655</f>
        <v>0</v>
      </c>
      <c r="O655" s="9"/>
      <c r="P655" s="9"/>
      <c r="Q655" s="9"/>
    </row>
    <row r="656" spans="1:17" ht="74.25" customHeight="1">
      <c r="A656" s="96" t="s">
        <v>665</v>
      </c>
      <c r="B656" s="13" t="s">
        <v>140</v>
      </c>
      <c r="C656" s="13" t="s">
        <v>122</v>
      </c>
      <c r="D656" s="94" t="s">
        <v>666</v>
      </c>
      <c r="E656" s="13"/>
      <c r="F656" s="9">
        <f aca="true" t="shared" si="306" ref="F656:Q656">F657</f>
        <v>12476.5</v>
      </c>
      <c r="G656" s="9">
        <f t="shared" si="306"/>
        <v>12102.2</v>
      </c>
      <c r="H656" s="9">
        <f t="shared" si="306"/>
        <v>374.3</v>
      </c>
      <c r="I656" s="9">
        <f t="shared" si="306"/>
        <v>0</v>
      </c>
      <c r="J656" s="9">
        <f t="shared" si="306"/>
        <v>0</v>
      </c>
      <c r="K656" s="9">
        <f t="shared" si="306"/>
        <v>0</v>
      </c>
      <c r="L656" s="9">
        <f t="shared" si="306"/>
        <v>0</v>
      </c>
      <c r="M656" s="9">
        <f t="shared" si="306"/>
        <v>0</v>
      </c>
      <c r="N656" s="9">
        <f t="shared" si="306"/>
        <v>0</v>
      </c>
      <c r="O656" s="9">
        <f t="shared" si="306"/>
        <v>0</v>
      </c>
      <c r="P656" s="9">
        <f t="shared" si="306"/>
        <v>0</v>
      </c>
      <c r="Q656" s="9">
        <f t="shared" si="306"/>
        <v>0</v>
      </c>
    </row>
    <row r="657" spans="1:17" ht="18.75">
      <c r="A657" s="73" t="s">
        <v>187</v>
      </c>
      <c r="B657" s="13" t="s">
        <v>140</v>
      </c>
      <c r="C657" s="13" t="s">
        <v>122</v>
      </c>
      <c r="D657" s="94" t="s">
        <v>666</v>
      </c>
      <c r="E657" s="13" t="s">
        <v>186</v>
      </c>
      <c r="F657" s="9">
        <f>G657+H657+I657</f>
        <v>12476.5</v>
      </c>
      <c r="G657" s="9">
        <v>12102.2</v>
      </c>
      <c r="H657" s="9">
        <v>374.3</v>
      </c>
      <c r="I657" s="9"/>
      <c r="J657" s="9">
        <f>K657+L657+M657</f>
        <v>0</v>
      </c>
      <c r="K657" s="9"/>
      <c r="L657" s="9"/>
      <c r="M657" s="9"/>
      <c r="N657" s="9">
        <f>O657+P657+Q657</f>
        <v>0</v>
      </c>
      <c r="O657" s="9"/>
      <c r="P657" s="9"/>
      <c r="Q657" s="9"/>
    </row>
    <row r="658" spans="1:17" ht="47.25" customHeight="1">
      <c r="A658" s="73" t="s">
        <v>480</v>
      </c>
      <c r="B658" s="13" t="s">
        <v>140</v>
      </c>
      <c r="C658" s="13" t="s">
        <v>122</v>
      </c>
      <c r="D658" s="13" t="s">
        <v>275</v>
      </c>
      <c r="E658" s="13"/>
      <c r="F658" s="9">
        <f aca="true" t="shared" si="307" ref="F658:Q661">F659</f>
        <v>422.4</v>
      </c>
      <c r="G658" s="9">
        <f t="shared" si="307"/>
        <v>0</v>
      </c>
      <c r="H658" s="9">
        <f t="shared" si="307"/>
        <v>422.4</v>
      </c>
      <c r="I658" s="9">
        <f t="shared" si="307"/>
        <v>0</v>
      </c>
      <c r="J658" s="9">
        <f t="shared" si="307"/>
        <v>454.5</v>
      </c>
      <c r="K658" s="9">
        <f t="shared" si="307"/>
        <v>0</v>
      </c>
      <c r="L658" s="9">
        <f t="shared" si="307"/>
        <v>454.5</v>
      </c>
      <c r="M658" s="9">
        <f t="shared" si="307"/>
        <v>0</v>
      </c>
      <c r="N658" s="9">
        <f t="shared" si="307"/>
        <v>456.2</v>
      </c>
      <c r="O658" s="9">
        <f t="shared" si="307"/>
        <v>0</v>
      </c>
      <c r="P658" s="9">
        <f t="shared" si="307"/>
        <v>456.2</v>
      </c>
      <c r="Q658" s="9">
        <f t="shared" si="307"/>
        <v>0</v>
      </c>
    </row>
    <row r="659" spans="1:17" ht="37.5">
      <c r="A659" s="99" t="s">
        <v>18</v>
      </c>
      <c r="B659" s="13" t="s">
        <v>140</v>
      </c>
      <c r="C659" s="13" t="s">
        <v>122</v>
      </c>
      <c r="D659" s="13" t="s">
        <v>276</v>
      </c>
      <c r="E659" s="13"/>
      <c r="F659" s="9">
        <f t="shared" si="307"/>
        <v>422.4</v>
      </c>
      <c r="G659" s="9">
        <f t="shared" si="307"/>
        <v>0</v>
      </c>
      <c r="H659" s="9">
        <f t="shared" si="307"/>
        <v>422.4</v>
      </c>
      <c r="I659" s="9">
        <f t="shared" si="307"/>
        <v>0</v>
      </c>
      <c r="J659" s="9">
        <f t="shared" si="307"/>
        <v>454.5</v>
      </c>
      <c r="K659" s="9">
        <f t="shared" si="307"/>
        <v>0</v>
      </c>
      <c r="L659" s="9">
        <f t="shared" si="307"/>
        <v>454.5</v>
      </c>
      <c r="M659" s="9">
        <f t="shared" si="307"/>
        <v>0</v>
      </c>
      <c r="N659" s="9">
        <f t="shared" si="307"/>
        <v>456.2</v>
      </c>
      <c r="O659" s="9">
        <f t="shared" si="307"/>
        <v>0</v>
      </c>
      <c r="P659" s="9">
        <f t="shared" si="307"/>
        <v>456.2</v>
      </c>
      <c r="Q659" s="9">
        <f t="shared" si="307"/>
        <v>0</v>
      </c>
    </row>
    <row r="660" spans="1:17" ht="62.25" customHeight="1">
      <c r="A660" s="73" t="s">
        <v>52</v>
      </c>
      <c r="B660" s="13" t="s">
        <v>140</v>
      </c>
      <c r="C660" s="13" t="s">
        <v>122</v>
      </c>
      <c r="D660" s="13" t="s">
        <v>53</v>
      </c>
      <c r="E660" s="13"/>
      <c r="F660" s="9">
        <f t="shared" si="307"/>
        <v>422.4</v>
      </c>
      <c r="G660" s="9">
        <f t="shared" si="307"/>
        <v>0</v>
      </c>
      <c r="H660" s="9">
        <f t="shared" si="307"/>
        <v>422.4</v>
      </c>
      <c r="I660" s="9">
        <f t="shared" si="307"/>
        <v>0</v>
      </c>
      <c r="J660" s="9">
        <f t="shared" si="307"/>
        <v>454.5</v>
      </c>
      <c r="K660" s="9">
        <f t="shared" si="307"/>
        <v>0</v>
      </c>
      <c r="L660" s="9">
        <f t="shared" si="307"/>
        <v>454.5</v>
      </c>
      <c r="M660" s="9">
        <f t="shared" si="307"/>
        <v>0</v>
      </c>
      <c r="N660" s="9">
        <f t="shared" si="307"/>
        <v>456.2</v>
      </c>
      <c r="O660" s="9">
        <f t="shared" si="307"/>
        <v>0</v>
      </c>
      <c r="P660" s="9">
        <f t="shared" si="307"/>
        <v>456.2</v>
      </c>
      <c r="Q660" s="9">
        <f t="shared" si="307"/>
        <v>0</v>
      </c>
    </row>
    <row r="661" spans="1:17" ht="24" customHeight="1">
      <c r="A661" s="73" t="s">
        <v>147</v>
      </c>
      <c r="B661" s="13" t="s">
        <v>140</v>
      </c>
      <c r="C661" s="13" t="s">
        <v>122</v>
      </c>
      <c r="D661" s="13" t="s">
        <v>54</v>
      </c>
      <c r="E661" s="13"/>
      <c r="F661" s="9">
        <f t="shared" si="307"/>
        <v>422.4</v>
      </c>
      <c r="G661" s="9">
        <f t="shared" si="307"/>
        <v>0</v>
      </c>
      <c r="H661" s="9">
        <f t="shared" si="307"/>
        <v>422.4</v>
      </c>
      <c r="I661" s="9">
        <f t="shared" si="307"/>
        <v>0</v>
      </c>
      <c r="J661" s="9">
        <f t="shared" si="307"/>
        <v>454.5</v>
      </c>
      <c r="K661" s="9">
        <f t="shared" si="307"/>
        <v>0</v>
      </c>
      <c r="L661" s="9">
        <f t="shared" si="307"/>
        <v>454.5</v>
      </c>
      <c r="M661" s="9">
        <f t="shared" si="307"/>
        <v>0</v>
      </c>
      <c r="N661" s="9">
        <f t="shared" si="307"/>
        <v>456.2</v>
      </c>
      <c r="O661" s="9">
        <f t="shared" si="307"/>
        <v>0</v>
      </c>
      <c r="P661" s="9">
        <f t="shared" si="307"/>
        <v>456.2</v>
      </c>
      <c r="Q661" s="9">
        <f t="shared" si="307"/>
        <v>0</v>
      </c>
    </row>
    <row r="662" spans="1:17" ht="18.75">
      <c r="A662" s="73" t="s">
        <v>187</v>
      </c>
      <c r="B662" s="13" t="s">
        <v>140</v>
      </c>
      <c r="C662" s="13" t="s">
        <v>122</v>
      </c>
      <c r="D662" s="13" t="s">
        <v>54</v>
      </c>
      <c r="E662" s="13" t="s">
        <v>186</v>
      </c>
      <c r="F662" s="9">
        <f>G662+H662+I662</f>
        <v>422.4</v>
      </c>
      <c r="G662" s="9"/>
      <c r="H662" s="9">
        <v>422.4</v>
      </c>
      <c r="I662" s="9"/>
      <c r="J662" s="9">
        <f>K662+L662+M662</f>
        <v>454.5</v>
      </c>
      <c r="K662" s="9"/>
      <c r="L662" s="9">
        <v>454.5</v>
      </c>
      <c r="M662" s="9"/>
      <c r="N662" s="9">
        <f>O662+P662+Q662</f>
        <v>456.2</v>
      </c>
      <c r="O662" s="16"/>
      <c r="P662" s="9">
        <v>456.2</v>
      </c>
      <c r="Q662" s="16"/>
    </row>
    <row r="663" spans="1:17" ht="18.75">
      <c r="A663" s="70" t="s">
        <v>704</v>
      </c>
      <c r="B663" s="10" t="s">
        <v>140</v>
      </c>
      <c r="C663" s="10" t="s">
        <v>126</v>
      </c>
      <c r="D663" s="13"/>
      <c r="E663" s="13"/>
      <c r="F663" s="9">
        <f>F664</f>
        <v>3422.6000000000004</v>
      </c>
      <c r="G663" s="9">
        <f aca="true" t="shared" si="308" ref="G663:Q663">G664</f>
        <v>3294.3</v>
      </c>
      <c r="H663" s="9">
        <f t="shared" si="308"/>
        <v>128.3</v>
      </c>
      <c r="I663" s="9">
        <f t="shared" si="308"/>
        <v>0</v>
      </c>
      <c r="J663" s="9">
        <f t="shared" si="308"/>
        <v>0</v>
      </c>
      <c r="K663" s="9">
        <f t="shared" si="308"/>
        <v>0</v>
      </c>
      <c r="L663" s="9">
        <f t="shared" si="308"/>
        <v>0</v>
      </c>
      <c r="M663" s="9">
        <f t="shared" si="308"/>
        <v>0</v>
      </c>
      <c r="N663" s="9">
        <f t="shared" si="308"/>
        <v>0</v>
      </c>
      <c r="O663" s="9">
        <f t="shared" si="308"/>
        <v>0</v>
      </c>
      <c r="P663" s="9">
        <f t="shared" si="308"/>
        <v>0</v>
      </c>
      <c r="Q663" s="9">
        <f t="shared" si="308"/>
        <v>0</v>
      </c>
    </row>
    <row r="664" spans="1:17" ht="56.25">
      <c r="A664" s="73" t="s">
        <v>584</v>
      </c>
      <c r="B664" s="13" t="s">
        <v>140</v>
      </c>
      <c r="C664" s="13" t="s">
        <v>126</v>
      </c>
      <c r="D664" s="74" t="s">
        <v>101</v>
      </c>
      <c r="E664" s="13"/>
      <c r="F664" s="9">
        <f aca="true" t="shared" si="309" ref="F664:Q666">F665</f>
        <v>3422.6000000000004</v>
      </c>
      <c r="G664" s="9">
        <f t="shared" si="309"/>
        <v>3294.3</v>
      </c>
      <c r="H664" s="9">
        <f t="shared" si="309"/>
        <v>128.3</v>
      </c>
      <c r="I664" s="9">
        <f t="shared" si="309"/>
        <v>0</v>
      </c>
      <c r="J664" s="9">
        <f t="shared" si="309"/>
        <v>0</v>
      </c>
      <c r="K664" s="9">
        <f t="shared" si="309"/>
        <v>0</v>
      </c>
      <c r="L664" s="9">
        <f t="shared" si="309"/>
        <v>0</v>
      </c>
      <c r="M664" s="9">
        <f t="shared" si="309"/>
        <v>0</v>
      </c>
      <c r="N664" s="9">
        <f t="shared" si="309"/>
        <v>0</v>
      </c>
      <c r="O664" s="9">
        <f t="shared" si="309"/>
        <v>0</v>
      </c>
      <c r="P664" s="9">
        <f t="shared" si="309"/>
        <v>0</v>
      </c>
      <c r="Q664" s="9">
        <f t="shared" si="309"/>
        <v>0</v>
      </c>
    </row>
    <row r="665" spans="1:17" ht="37.5">
      <c r="A665" s="73" t="s">
        <v>675</v>
      </c>
      <c r="B665" s="13" t="s">
        <v>140</v>
      </c>
      <c r="C665" s="13" t="s">
        <v>126</v>
      </c>
      <c r="D665" s="74" t="s">
        <v>674</v>
      </c>
      <c r="E665" s="13"/>
      <c r="F665" s="9">
        <f t="shared" si="309"/>
        <v>3422.6000000000004</v>
      </c>
      <c r="G665" s="9">
        <f t="shared" si="309"/>
        <v>3294.3</v>
      </c>
      <c r="H665" s="9">
        <f t="shared" si="309"/>
        <v>128.3</v>
      </c>
      <c r="I665" s="9">
        <f t="shared" si="309"/>
        <v>0</v>
      </c>
      <c r="J665" s="9">
        <f t="shared" si="309"/>
        <v>0</v>
      </c>
      <c r="K665" s="9">
        <f t="shared" si="309"/>
        <v>0</v>
      </c>
      <c r="L665" s="9">
        <f t="shared" si="309"/>
        <v>0</v>
      </c>
      <c r="M665" s="9">
        <f t="shared" si="309"/>
        <v>0</v>
      </c>
      <c r="N665" s="9">
        <f t="shared" si="309"/>
        <v>0</v>
      </c>
      <c r="O665" s="9">
        <f t="shared" si="309"/>
        <v>0</v>
      </c>
      <c r="P665" s="9">
        <f t="shared" si="309"/>
        <v>0</v>
      </c>
      <c r="Q665" s="9">
        <f t="shared" si="309"/>
        <v>0</v>
      </c>
    </row>
    <row r="666" spans="1:17" ht="37.5">
      <c r="A666" s="96" t="s">
        <v>676</v>
      </c>
      <c r="B666" s="13" t="s">
        <v>140</v>
      </c>
      <c r="C666" s="13" t="s">
        <v>126</v>
      </c>
      <c r="D666" s="74" t="s">
        <v>677</v>
      </c>
      <c r="E666" s="13"/>
      <c r="F666" s="9">
        <f t="shared" si="309"/>
        <v>3422.6000000000004</v>
      </c>
      <c r="G666" s="9">
        <f t="shared" si="309"/>
        <v>3294.3</v>
      </c>
      <c r="H666" s="9">
        <f t="shared" si="309"/>
        <v>128.3</v>
      </c>
      <c r="I666" s="9">
        <f t="shared" si="309"/>
        <v>0</v>
      </c>
      <c r="J666" s="9">
        <f t="shared" si="309"/>
        <v>0</v>
      </c>
      <c r="K666" s="9">
        <f t="shared" si="309"/>
        <v>0</v>
      </c>
      <c r="L666" s="9">
        <f t="shared" si="309"/>
        <v>0</v>
      </c>
      <c r="M666" s="9">
        <f t="shared" si="309"/>
        <v>0</v>
      </c>
      <c r="N666" s="9">
        <f t="shared" si="309"/>
        <v>0</v>
      </c>
      <c r="O666" s="9">
        <f t="shared" si="309"/>
        <v>0</v>
      </c>
      <c r="P666" s="9">
        <f t="shared" si="309"/>
        <v>0</v>
      </c>
      <c r="Q666" s="9">
        <f t="shared" si="309"/>
        <v>0</v>
      </c>
    </row>
    <row r="667" spans="1:17" ht="18.75">
      <c r="A667" s="73" t="s">
        <v>187</v>
      </c>
      <c r="B667" s="13" t="s">
        <v>140</v>
      </c>
      <c r="C667" s="13" t="s">
        <v>126</v>
      </c>
      <c r="D667" s="74" t="s">
        <v>677</v>
      </c>
      <c r="E667" s="13" t="s">
        <v>186</v>
      </c>
      <c r="F667" s="9">
        <f>G667+H667+I667</f>
        <v>3422.6000000000004</v>
      </c>
      <c r="G667" s="9">
        <v>3294.3</v>
      </c>
      <c r="H667" s="9">
        <v>128.3</v>
      </c>
      <c r="I667" s="9"/>
      <c r="J667" s="9">
        <f>K667+L667+M667</f>
        <v>0</v>
      </c>
      <c r="K667" s="9"/>
      <c r="L667" s="9"/>
      <c r="M667" s="9"/>
      <c r="N667" s="9">
        <f>O667+P667+Q667</f>
        <v>0</v>
      </c>
      <c r="O667" s="16"/>
      <c r="P667" s="16"/>
      <c r="Q667" s="16"/>
    </row>
    <row r="668" spans="1:17" ht="56.25">
      <c r="A668" s="70" t="s">
        <v>487</v>
      </c>
      <c r="B668" s="10" t="s">
        <v>143</v>
      </c>
      <c r="C668" s="10" t="s">
        <v>389</v>
      </c>
      <c r="D668" s="141"/>
      <c r="E668" s="10"/>
      <c r="F668" s="11">
        <f aca="true" t="shared" si="310" ref="F668:Q668">F669+F676</f>
        <v>63918.899999999994</v>
      </c>
      <c r="G668" s="11">
        <f t="shared" si="310"/>
        <v>3576.4</v>
      </c>
      <c r="H668" s="11">
        <f t="shared" si="310"/>
        <v>60342.5</v>
      </c>
      <c r="I668" s="11">
        <f t="shared" si="310"/>
        <v>0</v>
      </c>
      <c r="J668" s="11">
        <f t="shared" si="310"/>
        <v>49128.899999999994</v>
      </c>
      <c r="K668" s="11">
        <f t="shared" si="310"/>
        <v>3698.8</v>
      </c>
      <c r="L668" s="11">
        <f t="shared" si="310"/>
        <v>45430.1</v>
      </c>
      <c r="M668" s="11">
        <f t="shared" si="310"/>
        <v>0</v>
      </c>
      <c r="N668" s="11">
        <f t="shared" si="310"/>
        <v>50420.2</v>
      </c>
      <c r="O668" s="9">
        <f t="shared" si="310"/>
        <v>3846.5</v>
      </c>
      <c r="P668" s="9">
        <f t="shared" si="310"/>
        <v>46573.7</v>
      </c>
      <c r="Q668" s="9">
        <f t="shared" si="310"/>
        <v>0</v>
      </c>
    </row>
    <row r="669" spans="1:17" ht="48.75" customHeight="1">
      <c r="A669" s="111" t="s">
        <v>212</v>
      </c>
      <c r="B669" s="10" t="s">
        <v>143</v>
      </c>
      <c r="C669" s="10" t="s">
        <v>118</v>
      </c>
      <c r="D669" s="141"/>
      <c r="E669" s="10"/>
      <c r="F669" s="11">
        <f aca="true" t="shared" si="311" ref="F669:Q670">F670</f>
        <v>16977.8</v>
      </c>
      <c r="G669" s="11">
        <f t="shared" si="311"/>
        <v>3576.4</v>
      </c>
      <c r="H669" s="11">
        <f t="shared" si="311"/>
        <v>13401.4</v>
      </c>
      <c r="I669" s="11">
        <f t="shared" si="311"/>
        <v>0</v>
      </c>
      <c r="J669" s="11">
        <f t="shared" si="311"/>
        <v>15502.2</v>
      </c>
      <c r="K669" s="11">
        <f t="shared" si="311"/>
        <v>3698.8</v>
      </c>
      <c r="L669" s="11">
        <f t="shared" si="311"/>
        <v>11803.4</v>
      </c>
      <c r="M669" s="11">
        <f t="shared" si="311"/>
        <v>0</v>
      </c>
      <c r="N669" s="11">
        <f t="shared" si="311"/>
        <v>17148.7</v>
      </c>
      <c r="O669" s="9">
        <f t="shared" si="311"/>
        <v>3846.5</v>
      </c>
      <c r="P669" s="9">
        <f t="shared" si="311"/>
        <v>13302.2</v>
      </c>
      <c r="Q669" s="9">
        <f t="shared" si="311"/>
        <v>0</v>
      </c>
    </row>
    <row r="670" spans="1:17" ht="51" customHeight="1">
      <c r="A670" s="73" t="s">
        <v>464</v>
      </c>
      <c r="B670" s="13" t="s">
        <v>143</v>
      </c>
      <c r="C670" s="13" t="s">
        <v>118</v>
      </c>
      <c r="D670" s="74" t="s">
        <v>269</v>
      </c>
      <c r="E670" s="13"/>
      <c r="F670" s="9">
        <f t="shared" si="311"/>
        <v>16977.8</v>
      </c>
      <c r="G670" s="9">
        <f t="shared" si="311"/>
        <v>3576.4</v>
      </c>
      <c r="H670" s="9">
        <f t="shared" si="311"/>
        <v>13401.4</v>
      </c>
      <c r="I670" s="9">
        <f t="shared" si="311"/>
        <v>0</v>
      </c>
      <c r="J670" s="9">
        <f t="shared" si="311"/>
        <v>15502.2</v>
      </c>
      <c r="K670" s="9">
        <f t="shared" si="311"/>
        <v>3698.8</v>
      </c>
      <c r="L670" s="9">
        <f t="shared" si="311"/>
        <v>11803.4</v>
      </c>
      <c r="M670" s="9">
        <f t="shared" si="311"/>
        <v>0</v>
      </c>
      <c r="N670" s="9">
        <f t="shared" si="311"/>
        <v>17148.7</v>
      </c>
      <c r="O670" s="9">
        <f t="shared" si="311"/>
        <v>3846.5</v>
      </c>
      <c r="P670" s="9">
        <f t="shared" si="311"/>
        <v>13302.2</v>
      </c>
      <c r="Q670" s="9">
        <f t="shared" si="311"/>
        <v>0</v>
      </c>
    </row>
    <row r="671" spans="1:17" ht="39.75" customHeight="1">
      <c r="A671" s="73" t="s">
        <v>272</v>
      </c>
      <c r="B671" s="13" t="s">
        <v>143</v>
      </c>
      <c r="C671" s="13" t="s">
        <v>118</v>
      </c>
      <c r="D671" s="74" t="s">
        <v>465</v>
      </c>
      <c r="E671" s="13"/>
      <c r="F671" s="9">
        <f aca="true" t="shared" si="312" ref="F671:Q671">F672+F674</f>
        <v>16977.8</v>
      </c>
      <c r="G671" s="9">
        <f t="shared" si="312"/>
        <v>3576.4</v>
      </c>
      <c r="H671" s="9">
        <f t="shared" si="312"/>
        <v>13401.4</v>
      </c>
      <c r="I671" s="9">
        <f t="shared" si="312"/>
        <v>0</v>
      </c>
      <c r="J671" s="9">
        <f t="shared" si="312"/>
        <v>15502.2</v>
      </c>
      <c r="K671" s="9">
        <f t="shared" si="312"/>
        <v>3698.8</v>
      </c>
      <c r="L671" s="9">
        <f t="shared" si="312"/>
        <v>11803.4</v>
      </c>
      <c r="M671" s="9">
        <f t="shared" si="312"/>
        <v>0</v>
      </c>
      <c r="N671" s="9">
        <f t="shared" si="312"/>
        <v>17148.7</v>
      </c>
      <c r="O671" s="9">
        <f t="shared" si="312"/>
        <v>3846.5</v>
      </c>
      <c r="P671" s="9">
        <f t="shared" si="312"/>
        <v>13302.2</v>
      </c>
      <c r="Q671" s="9">
        <f t="shared" si="312"/>
        <v>0</v>
      </c>
    </row>
    <row r="672" spans="1:17" ht="42.75" customHeight="1">
      <c r="A672" s="78" t="s">
        <v>467</v>
      </c>
      <c r="B672" s="13" t="s">
        <v>143</v>
      </c>
      <c r="C672" s="13" t="s">
        <v>118</v>
      </c>
      <c r="D672" s="74" t="s">
        <v>466</v>
      </c>
      <c r="E672" s="13"/>
      <c r="F672" s="9">
        <f aca="true" t="shared" si="313" ref="F672:Q672">F673</f>
        <v>13401.4</v>
      </c>
      <c r="G672" s="9">
        <f t="shared" si="313"/>
        <v>0</v>
      </c>
      <c r="H672" s="9">
        <f t="shared" si="313"/>
        <v>13401.4</v>
      </c>
      <c r="I672" s="9">
        <f t="shared" si="313"/>
        <v>0</v>
      </c>
      <c r="J672" s="9">
        <f t="shared" si="313"/>
        <v>11803.4</v>
      </c>
      <c r="K672" s="9">
        <f t="shared" si="313"/>
        <v>0</v>
      </c>
      <c r="L672" s="9">
        <f t="shared" si="313"/>
        <v>11803.4</v>
      </c>
      <c r="M672" s="9">
        <f t="shared" si="313"/>
        <v>0</v>
      </c>
      <c r="N672" s="9">
        <f t="shared" si="313"/>
        <v>13302.2</v>
      </c>
      <c r="O672" s="9">
        <f t="shared" si="313"/>
        <v>0</v>
      </c>
      <c r="P672" s="9">
        <f t="shared" si="313"/>
        <v>13302.2</v>
      </c>
      <c r="Q672" s="9">
        <f t="shared" si="313"/>
        <v>0</v>
      </c>
    </row>
    <row r="673" spans="1:17" ht="18.75">
      <c r="A673" s="73" t="s">
        <v>190</v>
      </c>
      <c r="B673" s="13" t="s">
        <v>143</v>
      </c>
      <c r="C673" s="13" t="s">
        <v>118</v>
      </c>
      <c r="D673" s="74" t="s">
        <v>466</v>
      </c>
      <c r="E673" s="13" t="s">
        <v>197</v>
      </c>
      <c r="F673" s="80">
        <f>G673+H673+I673</f>
        <v>13401.4</v>
      </c>
      <c r="G673" s="9"/>
      <c r="H673" s="9">
        <v>13401.4</v>
      </c>
      <c r="I673" s="9"/>
      <c r="J673" s="9">
        <f>K673+L673+M673</f>
        <v>11803.4</v>
      </c>
      <c r="K673" s="9"/>
      <c r="L673" s="9">
        <v>11803.4</v>
      </c>
      <c r="M673" s="9"/>
      <c r="N673" s="9">
        <f>O673+P673+Q673</f>
        <v>13302.2</v>
      </c>
      <c r="O673" s="75"/>
      <c r="P673" s="9">
        <v>13302.2</v>
      </c>
      <c r="Q673" s="75"/>
    </row>
    <row r="674" spans="1:17" ht="136.5" customHeight="1">
      <c r="A674" s="73" t="s">
        <v>390</v>
      </c>
      <c r="B674" s="13" t="s">
        <v>143</v>
      </c>
      <c r="C674" s="13" t="s">
        <v>118</v>
      </c>
      <c r="D674" s="74" t="s">
        <v>468</v>
      </c>
      <c r="E674" s="13"/>
      <c r="F674" s="9">
        <f aca="true" t="shared" si="314" ref="F674:Q674">F675</f>
        <v>3576.4</v>
      </c>
      <c r="G674" s="9">
        <f t="shared" si="314"/>
        <v>3576.4</v>
      </c>
      <c r="H674" s="9">
        <f t="shared" si="314"/>
        <v>0</v>
      </c>
      <c r="I674" s="9">
        <f t="shared" si="314"/>
        <v>0</v>
      </c>
      <c r="J674" s="9">
        <f t="shared" si="314"/>
        <v>3698.8</v>
      </c>
      <c r="K674" s="9">
        <f t="shared" si="314"/>
        <v>3698.8</v>
      </c>
      <c r="L674" s="9">
        <f t="shared" si="314"/>
        <v>0</v>
      </c>
      <c r="M674" s="9">
        <f t="shared" si="314"/>
        <v>0</v>
      </c>
      <c r="N674" s="9">
        <f t="shared" si="314"/>
        <v>3846.5</v>
      </c>
      <c r="O674" s="9">
        <f t="shared" si="314"/>
        <v>3846.5</v>
      </c>
      <c r="P674" s="9">
        <f t="shared" si="314"/>
        <v>0</v>
      </c>
      <c r="Q674" s="9">
        <f t="shared" si="314"/>
        <v>0</v>
      </c>
    </row>
    <row r="675" spans="1:17" ht="18.75">
      <c r="A675" s="73" t="s">
        <v>190</v>
      </c>
      <c r="B675" s="13" t="s">
        <v>143</v>
      </c>
      <c r="C675" s="13" t="s">
        <v>118</v>
      </c>
      <c r="D675" s="74" t="s">
        <v>468</v>
      </c>
      <c r="E675" s="13" t="s">
        <v>197</v>
      </c>
      <c r="F675" s="80">
        <f>G675+I675</f>
        <v>3576.4</v>
      </c>
      <c r="G675" s="9">
        <v>3576.4</v>
      </c>
      <c r="H675" s="9"/>
      <c r="I675" s="9"/>
      <c r="J675" s="9">
        <f>K675+L675+M675</f>
        <v>3698.8</v>
      </c>
      <c r="K675" s="9">
        <v>3698.8</v>
      </c>
      <c r="L675" s="9"/>
      <c r="M675" s="9"/>
      <c r="N675" s="9">
        <f>O675+Q675</f>
        <v>3846.5</v>
      </c>
      <c r="O675" s="86">
        <v>3846.5</v>
      </c>
      <c r="P675" s="16"/>
      <c r="Q675" s="16"/>
    </row>
    <row r="676" spans="1:17" ht="26.25" customHeight="1">
      <c r="A676" s="70" t="s">
        <v>198</v>
      </c>
      <c r="B676" s="10" t="s">
        <v>143</v>
      </c>
      <c r="C676" s="10" t="s">
        <v>122</v>
      </c>
      <c r="D676" s="141"/>
      <c r="E676" s="10"/>
      <c r="F676" s="11">
        <f aca="true" t="shared" si="315" ref="F676:Q677">F677</f>
        <v>46941.1</v>
      </c>
      <c r="G676" s="11">
        <f t="shared" si="315"/>
        <v>0</v>
      </c>
      <c r="H676" s="11">
        <f t="shared" si="315"/>
        <v>46941.1</v>
      </c>
      <c r="I676" s="11">
        <f t="shared" si="315"/>
        <v>0</v>
      </c>
      <c r="J676" s="11">
        <f t="shared" si="315"/>
        <v>33626.7</v>
      </c>
      <c r="K676" s="11">
        <f t="shared" si="315"/>
        <v>0</v>
      </c>
      <c r="L676" s="11">
        <f t="shared" si="315"/>
        <v>33626.7</v>
      </c>
      <c r="M676" s="11">
        <f t="shared" si="315"/>
        <v>0</v>
      </c>
      <c r="N676" s="11">
        <f t="shared" si="315"/>
        <v>33271.5</v>
      </c>
      <c r="O676" s="9">
        <f t="shared" si="315"/>
        <v>0</v>
      </c>
      <c r="P676" s="9">
        <f t="shared" si="315"/>
        <v>33271.5</v>
      </c>
      <c r="Q676" s="9">
        <f t="shared" si="315"/>
        <v>0</v>
      </c>
    </row>
    <row r="677" spans="1:17" ht="42" customHeight="1">
      <c r="A677" s="73" t="s">
        <v>464</v>
      </c>
      <c r="B677" s="13" t="s">
        <v>143</v>
      </c>
      <c r="C677" s="13" t="s">
        <v>122</v>
      </c>
      <c r="D677" s="74" t="s">
        <v>269</v>
      </c>
      <c r="E677" s="13"/>
      <c r="F677" s="9">
        <f t="shared" si="315"/>
        <v>46941.1</v>
      </c>
      <c r="G677" s="9">
        <f t="shared" si="315"/>
        <v>0</v>
      </c>
      <c r="H677" s="9">
        <f t="shared" si="315"/>
        <v>46941.1</v>
      </c>
      <c r="I677" s="9">
        <f t="shared" si="315"/>
        <v>0</v>
      </c>
      <c r="J677" s="9">
        <f t="shared" si="315"/>
        <v>33626.7</v>
      </c>
      <c r="K677" s="9">
        <f t="shared" si="315"/>
        <v>0</v>
      </c>
      <c r="L677" s="9">
        <f t="shared" si="315"/>
        <v>33626.7</v>
      </c>
      <c r="M677" s="9">
        <f t="shared" si="315"/>
        <v>0</v>
      </c>
      <c r="N677" s="9">
        <f t="shared" si="315"/>
        <v>33271.5</v>
      </c>
      <c r="O677" s="9">
        <f t="shared" si="315"/>
        <v>0</v>
      </c>
      <c r="P677" s="9">
        <f t="shared" si="315"/>
        <v>33271.5</v>
      </c>
      <c r="Q677" s="9">
        <f t="shared" si="315"/>
        <v>0</v>
      </c>
    </row>
    <row r="678" spans="1:17" ht="43.5" customHeight="1">
      <c r="A678" s="73" t="s">
        <v>274</v>
      </c>
      <c r="B678" s="13" t="s">
        <v>143</v>
      </c>
      <c r="C678" s="13" t="s">
        <v>122</v>
      </c>
      <c r="D678" s="74" t="s">
        <v>273</v>
      </c>
      <c r="E678" s="13"/>
      <c r="F678" s="9">
        <f aca="true" t="shared" si="316" ref="F678:Q678">F679+F681</f>
        <v>46941.1</v>
      </c>
      <c r="G678" s="9">
        <f t="shared" si="316"/>
        <v>0</v>
      </c>
      <c r="H678" s="9">
        <f t="shared" si="316"/>
        <v>46941.1</v>
      </c>
      <c r="I678" s="9">
        <f t="shared" si="316"/>
        <v>0</v>
      </c>
      <c r="J678" s="9">
        <f t="shared" si="316"/>
        <v>33626.7</v>
      </c>
      <c r="K678" s="9">
        <f t="shared" si="316"/>
        <v>0</v>
      </c>
      <c r="L678" s="9">
        <f t="shared" si="316"/>
        <v>33626.7</v>
      </c>
      <c r="M678" s="9">
        <f t="shared" si="316"/>
        <v>0</v>
      </c>
      <c r="N678" s="9">
        <f t="shared" si="316"/>
        <v>33271.5</v>
      </c>
      <c r="O678" s="9">
        <f t="shared" si="316"/>
        <v>0</v>
      </c>
      <c r="P678" s="9">
        <f t="shared" si="316"/>
        <v>33271.5</v>
      </c>
      <c r="Q678" s="9">
        <f t="shared" si="316"/>
        <v>0</v>
      </c>
    </row>
    <row r="679" spans="1:17" ht="42.75" customHeight="1">
      <c r="A679" s="73" t="s">
        <v>470</v>
      </c>
      <c r="B679" s="13" t="s">
        <v>143</v>
      </c>
      <c r="C679" s="13" t="s">
        <v>122</v>
      </c>
      <c r="D679" s="74" t="s">
        <v>469</v>
      </c>
      <c r="E679" s="13"/>
      <c r="F679" s="9">
        <f aca="true" t="shared" si="317" ref="F679:Q679">F680</f>
        <v>35342.7</v>
      </c>
      <c r="G679" s="9">
        <f t="shared" si="317"/>
        <v>0</v>
      </c>
      <c r="H679" s="9">
        <f t="shared" si="317"/>
        <v>35342.7</v>
      </c>
      <c r="I679" s="9">
        <f t="shared" si="317"/>
        <v>0</v>
      </c>
      <c r="J679" s="9">
        <f t="shared" si="317"/>
        <v>22028.3</v>
      </c>
      <c r="K679" s="9">
        <f t="shared" si="317"/>
        <v>0</v>
      </c>
      <c r="L679" s="9">
        <f t="shared" si="317"/>
        <v>22028.3</v>
      </c>
      <c r="M679" s="9">
        <f t="shared" si="317"/>
        <v>0</v>
      </c>
      <c r="N679" s="9">
        <f t="shared" si="317"/>
        <v>21673.1</v>
      </c>
      <c r="O679" s="9">
        <f t="shared" si="317"/>
        <v>0</v>
      </c>
      <c r="P679" s="9">
        <f t="shared" si="317"/>
        <v>21673.1</v>
      </c>
      <c r="Q679" s="9">
        <f t="shared" si="317"/>
        <v>0</v>
      </c>
    </row>
    <row r="680" spans="1:17" ht="27.75" customHeight="1">
      <c r="A680" s="73" t="s">
        <v>199</v>
      </c>
      <c r="B680" s="13" t="s">
        <v>143</v>
      </c>
      <c r="C680" s="13" t="s">
        <v>122</v>
      </c>
      <c r="D680" s="74" t="s">
        <v>469</v>
      </c>
      <c r="E680" s="13" t="s">
        <v>197</v>
      </c>
      <c r="F680" s="9">
        <f>G680+H680+I680</f>
        <v>35342.7</v>
      </c>
      <c r="G680" s="9"/>
      <c r="H680" s="9">
        <f>19262.7+80+16000</f>
        <v>35342.7</v>
      </c>
      <c r="I680" s="9"/>
      <c r="J680" s="9">
        <f>L680+K680+M680</f>
        <v>22028.3</v>
      </c>
      <c r="K680" s="9"/>
      <c r="L680" s="9">
        <v>22028.3</v>
      </c>
      <c r="M680" s="9"/>
      <c r="N680" s="9">
        <f>O680+Q680+P680</f>
        <v>21673.1</v>
      </c>
      <c r="O680" s="75"/>
      <c r="P680" s="9">
        <v>21673.1</v>
      </c>
      <c r="Q680" s="75"/>
    </row>
    <row r="681" spans="1:17" ht="68.25" customHeight="1">
      <c r="A681" s="78" t="s">
        <v>536</v>
      </c>
      <c r="B681" s="13" t="s">
        <v>143</v>
      </c>
      <c r="C681" s="13" t="s">
        <v>122</v>
      </c>
      <c r="D681" s="74" t="s">
        <v>537</v>
      </c>
      <c r="E681" s="13"/>
      <c r="F681" s="9">
        <f aca="true" t="shared" si="318" ref="F681:Q681">F682</f>
        <v>11598.4</v>
      </c>
      <c r="G681" s="9">
        <f t="shared" si="318"/>
        <v>0</v>
      </c>
      <c r="H681" s="9">
        <f t="shared" si="318"/>
        <v>11598.4</v>
      </c>
      <c r="I681" s="9">
        <f t="shared" si="318"/>
        <v>0</v>
      </c>
      <c r="J681" s="9">
        <f t="shared" si="318"/>
        <v>11598.4</v>
      </c>
      <c r="K681" s="9">
        <f t="shared" si="318"/>
        <v>0</v>
      </c>
      <c r="L681" s="9">
        <f t="shared" si="318"/>
        <v>11598.4</v>
      </c>
      <c r="M681" s="9">
        <f t="shared" si="318"/>
        <v>0</v>
      </c>
      <c r="N681" s="9">
        <f t="shared" si="318"/>
        <v>11598.4</v>
      </c>
      <c r="O681" s="9">
        <f t="shared" si="318"/>
        <v>0</v>
      </c>
      <c r="P681" s="9">
        <f t="shared" si="318"/>
        <v>11598.4</v>
      </c>
      <c r="Q681" s="9">
        <f t="shared" si="318"/>
        <v>0</v>
      </c>
    </row>
    <row r="682" spans="1:17" ht="18.75">
      <c r="A682" s="73" t="s">
        <v>199</v>
      </c>
      <c r="B682" s="13" t="s">
        <v>143</v>
      </c>
      <c r="C682" s="13" t="s">
        <v>122</v>
      </c>
      <c r="D682" s="74" t="s">
        <v>537</v>
      </c>
      <c r="E682" s="13" t="s">
        <v>197</v>
      </c>
      <c r="F682" s="9">
        <f>G682+H682+I682</f>
        <v>11598.4</v>
      </c>
      <c r="G682" s="9"/>
      <c r="H682" s="9">
        <v>11598.4</v>
      </c>
      <c r="I682" s="9"/>
      <c r="J682" s="9">
        <f>L682+K682+M682</f>
        <v>11598.4</v>
      </c>
      <c r="K682" s="9"/>
      <c r="L682" s="9">
        <v>11598.4</v>
      </c>
      <c r="M682" s="9"/>
      <c r="N682" s="9">
        <f>O682+Q682+P682</f>
        <v>11598.4</v>
      </c>
      <c r="O682" s="75"/>
      <c r="P682" s="9">
        <v>11598.4</v>
      </c>
      <c r="Q682" s="75"/>
    </row>
    <row r="683" spans="1:17" ht="18.75">
      <c r="A683" s="160" t="s">
        <v>319</v>
      </c>
      <c r="B683" s="160"/>
      <c r="C683" s="160"/>
      <c r="D683" s="160"/>
      <c r="E683" s="160"/>
      <c r="F683" s="11">
        <f aca="true" t="shared" si="319" ref="F683:Q683">F15+F169+F207+F253+F284+F300+F486+F563+F578+F622+F668</f>
        <v>1069563.5</v>
      </c>
      <c r="G683" s="11">
        <f t="shared" si="319"/>
        <v>620889.2000000001</v>
      </c>
      <c r="H683" s="11">
        <f t="shared" si="319"/>
        <v>444569.60000000003</v>
      </c>
      <c r="I683" s="11">
        <f t="shared" si="319"/>
        <v>4104.699999999999</v>
      </c>
      <c r="J683" s="11">
        <f t="shared" si="319"/>
        <v>904672.5000000001</v>
      </c>
      <c r="K683" s="11">
        <f t="shared" si="319"/>
        <v>481588.60000000003</v>
      </c>
      <c r="L683" s="11">
        <f t="shared" si="319"/>
        <v>418976.3999999999</v>
      </c>
      <c r="M683" s="11">
        <f t="shared" si="319"/>
        <v>4107.5</v>
      </c>
      <c r="N683" s="11">
        <f t="shared" si="319"/>
        <v>864435.2000000002</v>
      </c>
      <c r="O683" s="11" t="e">
        <f t="shared" si="319"/>
        <v>#REF!</v>
      </c>
      <c r="P683" s="11" t="e">
        <f t="shared" si="319"/>
        <v>#REF!</v>
      </c>
      <c r="Q683" s="11" t="e">
        <f t="shared" si="319"/>
        <v>#REF!</v>
      </c>
    </row>
    <row r="684" spans="1:17" ht="18.75">
      <c r="A684" s="161" t="s">
        <v>387</v>
      </c>
      <c r="B684" s="161"/>
      <c r="C684" s="161"/>
      <c r="D684" s="161"/>
      <c r="E684" s="161"/>
      <c r="F684" s="112">
        <f>G684+H684+I684</f>
        <v>0</v>
      </c>
      <c r="G684" s="112"/>
      <c r="H684" s="112"/>
      <c r="I684" s="112"/>
      <c r="J684" s="112">
        <v>12000</v>
      </c>
      <c r="K684" s="11"/>
      <c r="L684" s="11">
        <v>12000</v>
      </c>
      <c r="M684" s="11"/>
      <c r="N684" s="112">
        <v>23000</v>
      </c>
      <c r="O684" s="113"/>
      <c r="P684" s="113">
        <v>23000</v>
      </c>
      <c r="Q684" s="113"/>
    </row>
    <row r="685" spans="1:17" ht="18.75">
      <c r="A685" s="162" t="s">
        <v>137</v>
      </c>
      <c r="B685" s="162"/>
      <c r="C685" s="162"/>
      <c r="D685" s="162"/>
      <c r="E685" s="162"/>
      <c r="F685" s="11">
        <f>F683+F684</f>
        <v>1069563.5</v>
      </c>
      <c r="G685" s="11">
        <f aca="true" t="shared" si="320" ref="G685:Q685">G683+G684</f>
        <v>620889.2000000001</v>
      </c>
      <c r="H685" s="11">
        <f t="shared" si="320"/>
        <v>444569.60000000003</v>
      </c>
      <c r="I685" s="11">
        <f t="shared" si="320"/>
        <v>4104.699999999999</v>
      </c>
      <c r="J685" s="11">
        <f t="shared" si="320"/>
        <v>916672.5000000001</v>
      </c>
      <c r="K685" s="11">
        <f t="shared" si="320"/>
        <v>481588.60000000003</v>
      </c>
      <c r="L685" s="11">
        <f t="shared" si="320"/>
        <v>430976.3999999999</v>
      </c>
      <c r="M685" s="11">
        <f t="shared" si="320"/>
        <v>4107.5</v>
      </c>
      <c r="N685" s="11">
        <f t="shared" si="320"/>
        <v>887435.2000000002</v>
      </c>
      <c r="O685" s="11" t="e">
        <f t="shared" si="320"/>
        <v>#REF!</v>
      </c>
      <c r="P685" s="11" t="e">
        <f t="shared" si="320"/>
        <v>#REF!</v>
      </c>
      <c r="Q685" s="11" t="e">
        <f t="shared" si="320"/>
        <v>#REF!</v>
      </c>
    </row>
    <row r="686" spans="1:17" ht="18">
      <c r="A686" s="1"/>
      <c r="E686" s="40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</row>
    <row r="687" spans="1:17" ht="20.25">
      <c r="A687" s="1"/>
      <c r="D687" s="40"/>
      <c r="F687" s="45"/>
      <c r="G687" s="45"/>
      <c r="H687" s="45"/>
      <c r="I687" s="145"/>
      <c r="J687" s="45"/>
      <c r="K687" s="145"/>
      <c r="L687" s="145"/>
      <c r="M687" s="45"/>
      <c r="N687" s="45"/>
      <c r="O687" s="145"/>
      <c r="P687" s="45"/>
      <c r="Q687" s="45"/>
    </row>
    <row r="688" spans="1:17" ht="20.25">
      <c r="A688" s="1"/>
      <c r="E688" s="40"/>
      <c r="F688" s="45"/>
      <c r="G688" s="44"/>
      <c r="H688" s="44"/>
      <c r="I688" s="146"/>
      <c r="J688" s="45"/>
      <c r="K688" s="145"/>
      <c r="L688" s="145"/>
      <c r="M688" s="45"/>
      <c r="N688" s="45"/>
      <c r="O688" s="146"/>
      <c r="P688" s="43"/>
      <c r="Q688" s="43"/>
    </row>
    <row r="689" spans="1:17" ht="20.25">
      <c r="A689" s="1"/>
      <c r="F689" s="45"/>
      <c r="G689" s="45"/>
      <c r="H689" s="45"/>
      <c r="I689" s="145"/>
      <c r="J689" s="45"/>
      <c r="K689" s="145"/>
      <c r="L689" s="145"/>
      <c r="M689" s="45"/>
      <c r="N689" s="45"/>
      <c r="O689" s="145"/>
      <c r="P689" s="45"/>
      <c r="Q689" s="45"/>
    </row>
    <row r="690" spans="1:17" ht="20.25">
      <c r="A690" s="1"/>
      <c r="F690" s="45"/>
      <c r="G690" s="44"/>
      <c r="H690" s="44"/>
      <c r="I690" s="146"/>
      <c r="J690" s="45"/>
      <c r="K690" s="145"/>
      <c r="L690" s="145"/>
      <c r="M690" s="45"/>
      <c r="N690" s="45"/>
      <c r="O690" s="146"/>
      <c r="P690" s="43"/>
      <c r="Q690" s="43"/>
    </row>
    <row r="702" spans="1:17" ht="3" customHeight="1">
      <c r="A702" s="1"/>
      <c r="F702" s="1"/>
      <c r="G702" s="1"/>
      <c r="H702" s="1"/>
      <c r="J702" s="1"/>
      <c r="M702" s="1"/>
      <c r="N702" s="1"/>
      <c r="P702" s="1"/>
      <c r="Q702" s="1"/>
    </row>
  </sheetData>
  <sheetProtection/>
  <autoFilter ref="A12:D685"/>
  <mergeCells count="18">
    <mergeCell ref="A683:E683"/>
    <mergeCell ref="A684:E684"/>
    <mergeCell ref="A685:E685"/>
    <mergeCell ref="E8:N8"/>
    <mergeCell ref="E9:N9"/>
    <mergeCell ref="A10:N10"/>
    <mergeCell ref="A12:A13"/>
    <mergeCell ref="B12:B13"/>
    <mergeCell ref="C12:C13"/>
    <mergeCell ref="D12:D13"/>
    <mergeCell ref="E12:E13"/>
    <mergeCell ref="F12:N12"/>
    <mergeCell ref="E2:N2"/>
    <mergeCell ref="E3:N3"/>
    <mergeCell ref="E4:N4"/>
    <mergeCell ref="E5:N5"/>
    <mergeCell ref="E6:N6"/>
    <mergeCell ref="E7:N7"/>
  </mergeCells>
  <printOptions horizontalCentered="1"/>
  <pageMargins left="0.5905511811023623" right="0.1968503937007874" top="0" bottom="0" header="0" footer="0"/>
  <pageSetup fitToHeight="17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797"/>
  <sheetViews>
    <sheetView view="pageBreakPreview" zoomScale="64" zoomScaleNormal="85" zoomScaleSheetLayoutView="64" zoomScalePageLayoutView="0" workbookViewId="0" topLeftCell="A1">
      <pane xSplit="6" ySplit="16" topLeftCell="G653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A10" sqref="A10:O10"/>
    </sheetView>
  </sheetViews>
  <sheetFormatPr defaultColWidth="9.00390625" defaultRowHeight="12.75"/>
  <cols>
    <col min="1" max="1" width="88.25390625" style="6" customWidth="1"/>
    <col min="2" max="2" width="8.375" style="1" customWidth="1"/>
    <col min="3" max="3" width="7.375" style="1" customWidth="1"/>
    <col min="4" max="4" width="9.00390625" style="1" customWidth="1"/>
    <col min="5" max="5" width="19.75390625" style="1" customWidth="1"/>
    <col min="6" max="6" width="7.625" style="1" customWidth="1"/>
    <col min="7" max="7" width="16.375" style="26" customWidth="1"/>
    <col min="8" max="9" width="0.2421875" style="26" hidden="1" customWidth="1"/>
    <col min="10" max="10" width="22.25390625" style="26" hidden="1" customWidth="1"/>
    <col min="11" max="11" width="18.625" style="27" customWidth="1"/>
    <col min="12" max="12" width="7.625" style="27" hidden="1" customWidth="1"/>
    <col min="13" max="13" width="0.6171875" style="27" hidden="1" customWidth="1"/>
    <col min="14" max="14" width="10.75390625" style="27" hidden="1" customWidth="1"/>
    <col min="15" max="15" width="22.75390625" style="36" customWidth="1"/>
    <col min="16" max="16" width="0.12890625" style="36" hidden="1" customWidth="1"/>
    <col min="17" max="17" width="0.2421875" style="36" hidden="1" customWidth="1"/>
    <col min="18" max="18" width="13.125" style="36" hidden="1" customWidth="1"/>
    <col min="19" max="16384" width="9.125" style="1" customWidth="1"/>
  </cols>
  <sheetData>
    <row r="1" spans="5:14" ht="20.25">
      <c r="E1" s="125" t="s">
        <v>694</v>
      </c>
      <c r="G1" s="1"/>
      <c r="H1" s="1"/>
      <c r="I1" s="1"/>
      <c r="J1" s="1"/>
      <c r="K1" s="1"/>
      <c r="L1" s="1"/>
      <c r="M1" s="1"/>
      <c r="N1" s="1"/>
    </row>
    <row r="2" spans="5:14" ht="20.25">
      <c r="E2" s="148" t="s">
        <v>169</v>
      </c>
      <c r="F2" s="149"/>
      <c r="G2" s="149"/>
      <c r="H2" s="149"/>
      <c r="I2" s="149"/>
      <c r="J2" s="149"/>
      <c r="K2" s="149"/>
      <c r="L2" s="149"/>
      <c r="M2" s="149"/>
      <c r="N2" s="149"/>
    </row>
    <row r="3" spans="5:14" ht="20.25">
      <c r="E3" s="148" t="s">
        <v>148</v>
      </c>
      <c r="F3" s="149"/>
      <c r="G3" s="149"/>
      <c r="H3" s="149"/>
      <c r="I3" s="149"/>
      <c r="J3" s="149"/>
      <c r="K3" s="149"/>
      <c r="L3" s="149"/>
      <c r="M3" s="149"/>
      <c r="N3" s="149"/>
    </row>
    <row r="4" spans="5:14" ht="20.25">
      <c r="E4" s="148" t="s">
        <v>734</v>
      </c>
      <c r="F4" s="149"/>
      <c r="G4" s="149"/>
      <c r="H4" s="149"/>
      <c r="I4" s="149"/>
      <c r="J4" s="149"/>
      <c r="K4" s="149"/>
      <c r="L4" s="149"/>
      <c r="M4" s="149"/>
      <c r="N4" s="149"/>
    </row>
    <row r="5" spans="1:18" ht="20.25" customHeight="1">
      <c r="A5" s="47" t="s">
        <v>165</v>
      </c>
      <c r="B5" s="47"/>
      <c r="C5" s="47"/>
      <c r="D5" s="19"/>
      <c r="E5" s="163" t="s">
        <v>713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37"/>
      <c r="Q5" s="37"/>
      <c r="R5" s="37"/>
    </row>
    <row r="6" spans="1:18" ht="20.25">
      <c r="A6" s="47"/>
      <c r="B6" s="47"/>
      <c r="C6" s="47"/>
      <c r="D6" s="19"/>
      <c r="E6" s="163" t="s">
        <v>169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37"/>
      <c r="Q6" s="37"/>
      <c r="R6" s="37"/>
    </row>
    <row r="7" spans="1:18" ht="20.25">
      <c r="A7" s="47"/>
      <c r="B7" s="47"/>
      <c r="C7" s="47"/>
      <c r="D7" s="19"/>
      <c r="E7" s="163" t="s">
        <v>148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37"/>
      <c r="Q7" s="37"/>
      <c r="R7" s="37"/>
    </row>
    <row r="8" spans="1:18" ht="20.25">
      <c r="A8" s="47"/>
      <c r="B8" s="47"/>
      <c r="C8" s="47"/>
      <c r="D8" s="19"/>
      <c r="E8" s="163" t="s">
        <v>692</v>
      </c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37"/>
      <c r="Q8" s="37"/>
      <c r="R8" s="37"/>
    </row>
    <row r="9" spans="1:18" ht="24.75" customHeight="1">
      <c r="A9" s="47"/>
      <c r="B9" s="47"/>
      <c r="C9" s="47"/>
      <c r="D9" s="19"/>
      <c r="E9" s="163" t="s">
        <v>711</v>
      </c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37"/>
      <c r="Q9" s="37"/>
      <c r="R9" s="37"/>
    </row>
    <row r="10" spans="1:18" ht="72.75" customHeight="1">
      <c r="A10" s="152" t="s">
        <v>320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37"/>
      <c r="Q10" s="37"/>
      <c r="R10" s="37"/>
    </row>
    <row r="11" spans="1:18" ht="21.75" customHeight="1">
      <c r="A11" s="153" t="s">
        <v>691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37"/>
      <c r="Q11" s="37"/>
      <c r="R11" s="37"/>
    </row>
    <row r="12" spans="1:18" ht="21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21"/>
      <c r="L12" s="21"/>
      <c r="M12" s="21"/>
      <c r="N12" s="21"/>
      <c r="O12" s="21"/>
      <c r="P12" s="37"/>
      <c r="Q12" s="37"/>
      <c r="R12" s="37"/>
    </row>
    <row r="13" spans="1:18" ht="21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21"/>
      <c r="L13" s="21"/>
      <c r="M13" s="21"/>
      <c r="N13" s="21"/>
      <c r="O13" s="21"/>
      <c r="P13" s="37"/>
      <c r="Q13" s="37"/>
      <c r="R13" s="37"/>
    </row>
    <row r="14" spans="1:18" ht="18.75">
      <c r="A14" s="23"/>
      <c r="B14" s="19"/>
      <c r="C14" s="19"/>
      <c r="D14" s="19"/>
      <c r="E14" s="19"/>
      <c r="F14" s="2"/>
      <c r="G14" s="19"/>
      <c r="H14" s="22" t="s">
        <v>292</v>
      </c>
      <c r="I14" s="22"/>
      <c r="J14" s="19"/>
      <c r="K14" s="19"/>
      <c r="L14" s="19"/>
      <c r="M14" s="19"/>
      <c r="N14" s="19"/>
      <c r="O14" s="7" t="s">
        <v>223</v>
      </c>
      <c r="P14" s="19"/>
      <c r="Q14" s="19"/>
      <c r="R14" s="19"/>
    </row>
    <row r="15" spans="1:18" ht="18.75" customHeight="1">
      <c r="A15" s="157" t="s">
        <v>117</v>
      </c>
      <c r="B15" s="157" t="s">
        <v>182</v>
      </c>
      <c r="C15" s="157" t="s">
        <v>597</v>
      </c>
      <c r="D15" s="157" t="s">
        <v>544</v>
      </c>
      <c r="E15" s="157" t="s">
        <v>391</v>
      </c>
      <c r="F15" s="157" t="s">
        <v>392</v>
      </c>
      <c r="G15" s="157" t="s">
        <v>166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</row>
    <row r="16" spans="1:18" ht="32.25" customHeight="1">
      <c r="A16" s="157"/>
      <c r="B16" s="157"/>
      <c r="C16" s="157"/>
      <c r="D16" s="157"/>
      <c r="E16" s="157"/>
      <c r="F16" s="157"/>
      <c r="G16" s="5" t="s">
        <v>432</v>
      </c>
      <c r="H16" s="5" t="s">
        <v>358</v>
      </c>
      <c r="I16" s="48" t="s">
        <v>356</v>
      </c>
      <c r="J16" s="5" t="s">
        <v>357</v>
      </c>
      <c r="K16" s="129" t="s">
        <v>585</v>
      </c>
      <c r="L16" s="5" t="s">
        <v>358</v>
      </c>
      <c r="M16" s="5" t="s">
        <v>356</v>
      </c>
      <c r="N16" s="5" t="s">
        <v>357</v>
      </c>
      <c r="O16" s="129" t="s">
        <v>648</v>
      </c>
      <c r="P16" s="5" t="s">
        <v>358</v>
      </c>
      <c r="Q16" s="5" t="s">
        <v>356</v>
      </c>
      <c r="R16" s="5" t="s">
        <v>357</v>
      </c>
    </row>
    <row r="17" spans="1:18" ht="25.5" customHeight="1">
      <c r="A17" s="129">
        <v>1</v>
      </c>
      <c r="B17" s="129">
        <v>2</v>
      </c>
      <c r="C17" s="129">
        <v>3</v>
      </c>
      <c r="D17" s="5">
        <v>4</v>
      </c>
      <c r="E17" s="5">
        <v>5</v>
      </c>
      <c r="F17" s="5">
        <v>6</v>
      </c>
      <c r="G17" s="5">
        <v>7</v>
      </c>
      <c r="H17" s="129"/>
      <c r="I17" s="5"/>
      <c r="J17" s="5"/>
      <c r="K17" s="5">
        <v>8</v>
      </c>
      <c r="L17" s="129"/>
      <c r="M17" s="5"/>
      <c r="N17" s="129"/>
      <c r="O17" s="129">
        <v>9</v>
      </c>
      <c r="P17" s="49"/>
      <c r="Q17" s="49"/>
      <c r="R17" s="49"/>
    </row>
    <row r="18" spans="1:18" ht="18.75">
      <c r="A18" s="70" t="s">
        <v>195</v>
      </c>
      <c r="B18" s="134" t="s">
        <v>152</v>
      </c>
      <c r="C18" s="134"/>
      <c r="D18" s="134"/>
      <c r="E18" s="134"/>
      <c r="F18" s="134"/>
      <c r="G18" s="11">
        <f aca="true" t="shared" si="0" ref="G18:R18">G19+G32</f>
        <v>72974.79999999999</v>
      </c>
      <c r="H18" s="11">
        <f t="shared" si="0"/>
        <v>3576.4</v>
      </c>
      <c r="I18" s="11">
        <f t="shared" si="0"/>
        <v>69178.5</v>
      </c>
      <c r="J18" s="11">
        <f t="shared" si="0"/>
        <v>219.9</v>
      </c>
      <c r="K18" s="11">
        <f t="shared" si="0"/>
        <v>58303.799999999996</v>
      </c>
      <c r="L18" s="11">
        <f t="shared" si="0"/>
        <v>3698.8</v>
      </c>
      <c r="M18" s="11">
        <f t="shared" si="0"/>
        <v>54385.1</v>
      </c>
      <c r="N18" s="11">
        <f t="shared" si="0"/>
        <v>219.9</v>
      </c>
      <c r="O18" s="11">
        <f t="shared" si="0"/>
        <v>59726.2</v>
      </c>
      <c r="P18" s="11">
        <f t="shared" si="0"/>
        <v>3846.5</v>
      </c>
      <c r="Q18" s="11">
        <f t="shared" si="0"/>
        <v>55659.799999999996</v>
      </c>
      <c r="R18" s="11">
        <f t="shared" si="0"/>
        <v>219.9</v>
      </c>
    </row>
    <row r="19" spans="1:18" ht="18.75">
      <c r="A19" s="73" t="s">
        <v>210</v>
      </c>
      <c r="B19" s="109" t="s">
        <v>152</v>
      </c>
      <c r="C19" s="109" t="s">
        <v>118</v>
      </c>
      <c r="D19" s="109" t="s">
        <v>389</v>
      </c>
      <c r="E19" s="109"/>
      <c r="F19" s="109"/>
      <c r="G19" s="9">
        <f>G20</f>
        <v>9055.9</v>
      </c>
      <c r="H19" s="9">
        <f aca="true" t="shared" si="1" ref="H19:R19">H20</f>
        <v>0</v>
      </c>
      <c r="I19" s="9">
        <f t="shared" si="1"/>
        <v>8836</v>
      </c>
      <c r="J19" s="9">
        <f t="shared" si="1"/>
        <v>219.9</v>
      </c>
      <c r="K19" s="9">
        <f t="shared" si="1"/>
        <v>9174.9</v>
      </c>
      <c r="L19" s="9">
        <f t="shared" si="1"/>
        <v>0</v>
      </c>
      <c r="M19" s="9">
        <f t="shared" si="1"/>
        <v>8955</v>
      </c>
      <c r="N19" s="9">
        <f t="shared" si="1"/>
        <v>219.9</v>
      </c>
      <c r="O19" s="9">
        <f t="shared" si="1"/>
        <v>9306</v>
      </c>
      <c r="P19" s="9">
        <f t="shared" si="1"/>
        <v>0</v>
      </c>
      <c r="Q19" s="9">
        <f t="shared" si="1"/>
        <v>9086.1</v>
      </c>
      <c r="R19" s="9">
        <f t="shared" si="1"/>
        <v>219.9</v>
      </c>
    </row>
    <row r="20" spans="1:18" ht="45" customHeight="1">
      <c r="A20" s="73" t="s">
        <v>196</v>
      </c>
      <c r="B20" s="13" t="s">
        <v>152</v>
      </c>
      <c r="C20" s="13" t="s">
        <v>118</v>
      </c>
      <c r="D20" s="13" t="s">
        <v>134</v>
      </c>
      <c r="E20" s="74"/>
      <c r="F20" s="13"/>
      <c r="G20" s="9">
        <f>G21</f>
        <v>9055.9</v>
      </c>
      <c r="H20" s="9">
        <f aca="true" t="shared" si="2" ref="H20:R20">H21</f>
        <v>0</v>
      </c>
      <c r="I20" s="9">
        <f t="shared" si="2"/>
        <v>8836</v>
      </c>
      <c r="J20" s="9">
        <f t="shared" si="2"/>
        <v>219.9</v>
      </c>
      <c r="K20" s="9">
        <f t="shared" si="2"/>
        <v>9174.9</v>
      </c>
      <c r="L20" s="9">
        <f t="shared" si="2"/>
        <v>0</v>
      </c>
      <c r="M20" s="9">
        <f t="shared" si="2"/>
        <v>8955</v>
      </c>
      <c r="N20" s="9">
        <f t="shared" si="2"/>
        <v>219.9</v>
      </c>
      <c r="O20" s="9">
        <f t="shared" si="2"/>
        <v>9306</v>
      </c>
      <c r="P20" s="9">
        <f t="shared" si="2"/>
        <v>0</v>
      </c>
      <c r="Q20" s="9">
        <f t="shared" si="2"/>
        <v>9086.1</v>
      </c>
      <c r="R20" s="9">
        <f t="shared" si="2"/>
        <v>219.9</v>
      </c>
    </row>
    <row r="21" spans="1:18" ht="48.75" customHeight="1">
      <c r="A21" s="73" t="s">
        <v>464</v>
      </c>
      <c r="B21" s="13" t="s">
        <v>152</v>
      </c>
      <c r="C21" s="13" t="s">
        <v>118</v>
      </c>
      <c r="D21" s="13" t="s">
        <v>134</v>
      </c>
      <c r="E21" s="74" t="s">
        <v>269</v>
      </c>
      <c r="F21" s="13"/>
      <c r="G21" s="9">
        <f>G26+G22</f>
        <v>9055.9</v>
      </c>
      <c r="H21" s="9">
        <f aca="true" t="shared" si="3" ref="H21:R21">H26+H22</f>
        <v>0</v>
      </c>
      <c r="I21" s="9">
        <f t="shared" si="3"/>
        <v>8836</v>
      </c>
      <c r="J21" s="9">
        <f t="shared" si="3"/>
        <v>219.9</v>
      </c>
      <c r="K21" s="9">
        <f t="shared" si="3"/>
        <v>9174.9</v>
      </c>
      <c r="L21" s="9">
        <f t="shared" si="3"/>
        <v>0</v>
      </c>
      <c r="M21" s="9">
        <f t="shared" si="3"/>
        <v>8955</v>
      </c>
      <c r="N21" s="9">
        <f t="shared" si="3"/>
        <v>219.9</v>
      </c>
      <c r="O21" s="9">
        <f t="shared" si="3"/>
        <v>9306</v>
      </c>
      <c r="P21" s="9">
        <f t="shared" si="3"/>
        <v>0</v>
      </c>
      <c r="Q21" s="9">
        <f t="shared" si="3"/>
        <v>9086.1</v>
      </c>
      <c r="R21" s="9">
        <f t="shared" si="3"/>
        <v>219.9</v>
      </c>
    </row>
    <row r="22" spans="1:18" ht="61.5" customHeight="1">
      <c r="A22" s="73" t="s">
        <v>472</v>
      </c>
      <c r="B22" s="13" t="s">
        <v>152</v>
      </c>
      <c r="C22" s="13" t="s">
        <v>118</v>
      </c>
      <c r="D22" s="13" t="s">
        <v>134</v>
      </c>
      <c r="E22" s="74" t="s">
        <v>271</v>
      </c>
      <c r="F22" s="13"/>
      <c r="G22" s="9">
        <f>G23</f>
        <v>219.9</v>
      </c>
      <c r="H22" s="9">
        <f aca="true" t="shared" si="4" ref="H22:R22">H23</f>
        <v>0</v>
      </c>
      <c r="I22" s="9">
        <f t="shared" si="4"/>
        <v>0</v>
      </c>
      <c r="J22" s="9">
        <f t="shared" si="4"/>
        <v>219.9</v>
      </c>
      <c r="K22" s="9">
        <f t="shared" si="4"/>
        <v>219.9</v>
      </c>
      <c r="L22" s="9">
        <f t="shared" si="4"/>
        <v>0</v>
      </c>
      <c r="M22" s="9">
        <f t="shared" si="4"/>
        <v>0</v>
      </c>
      <c r="N22" s="9">
        <f t="shared" si="4"/>
        <v>219.9</v>
      </c>
      <c r="O22" s="9">
        <f t="shared" si="4"/>
        <v>219.9</v>
      </c>
      <c r="P22" s="9">
        <f t="shared" si="4"/>
        <v>0</v>
      </c>
      <c r="Q22" s="9">
        <f t="shared" si="4"/>
        <v>0</v>
      </c>
      <c r="R22" s="9">
        <f t="shared" si="4"/>
        <v>219.9</v>
      </c>
    </row>
    <row r="23" spans="1:18" ht="44.25" customHeight="1">
      <c r="A23" s="73" t="s">
        <v>26</v>
      </c>
      <c r="B23" s="13" t="s">
        <v>152</v>
      </c>
      <c r="C23" s="13" t="s">
        <v>118</v>
      </c>
      <c r="D23" s="13" t="s">
        <v>134</v>
      </c>
      <c r="E23" s="74" t="s">
        <v>471</v>
      </c>
      <c r="F23" s="13"/>
      <c r="G23" s="9">
        <f>G24+G25</f>
        <v>219.9</v>
      </c>
      <c r="H23" s="9">
        <f aca="true" t="shared" si="5" ref="H23:R23">H24+H25</f>
        <v>0</v>
      </c>
      <c r="I23" s="9">
        <f t="shared" si="5"/>
        <v>0</v>
      </c>
      <c r="J23" s="9">
        <f t="shared" si="5"/>
        <v>219.9</v>
      </c>
      <c r="K23" s="9">
        <f>K24+K25</f>
        <v>219.9</v>
      </c>
      <c r="L23" s="9">
        <f t="shared" si="5"/>
        <v>0</v>
      </c>
      <c r="M23" s="9">
        <f t="shared" si="5"/>
        <v>0</v>
      </c>
      <c r="N23" s="9">
        <f t="shared" si="5"/>
        <v>219.9</v>
      </c>
      <c r="O23" s="9">
        <f t="shared" si="5"/>
        <v>219.9</v>
      </c>
      <c r="P23" s="9">
        <f t="shared" si="5"/>
        <v>0</v>
      </c>
      <c r="Q23" s="9">
        <f t="shared" si="5"/>
        <v>0</v>
      </c>
      <c r="R23" s="9">
        <f t="shared" si="5"/>
        <v>219.9</v>
      </c>
    </row>
    <row r="24" spans="1:18" ht="27" customHeight="1">
      <c r="A24" s="73" t="s">
        <v>171</v>
      </c>
      <c r="B24" s="13" t="s">
        <v>152</v>
      </c>
      <c r="C24" s="13" t="s">
        <v>118</v>
      </c>
      <c r="D24" s="13" t="s">
        <v>134</v>
      </c>
      <c r="E24" s="74" t="s">
        <v>471</v>
      </c>
      <c r="F24" s="13" t="s">
        <v>172</v>
      </c>
      <c r="G24" s="9">
        <f>H24+I24+J24</f>
        <v>153.9</v>
      </c>
      <c r="H24" s="9"/>
      <c r="I24" s="9"/>
      <c r="J24" s="9">
        <v>153.9</v>
      </c>
      <c r="K24" s="9">
        <f>L24+M24+N24</f>
        <v>153.9</v>
      </c>
      <c r="L24" s="9"/>
      <c r="M24" s="9"/>
      <c r="N24" s="9">
        <v>153.9</v>
      </c>
      <c r="O24" s="9">
        <f>P24+Q24+R24</f>
        <v>153.9</v>
      </c>
      <c r="P24" s="75"/>
      <c r="Q24" s="75"/>
      <c r="R24" s="75">
        <v>153.9</v>
      </c>
    </row>
    <row r="25" spans="1:18" ht="37.5">
      <c r="A25" s="73" t="s">
        <v>92</v>
      </c>
      <c r="B25" s="13" t="s">
        <v>152</v>
      </c>
      <c r="C25" s="13" t="s">
        <v>118</v>
      </c>
      <c r="D25" s="13" t="s">
        <v>134</v>
      </c>
      <c r="E25" s="74" t="s">
        <v>471</v>
      </c>
      <c r="F25" s="13" t="s">
        <v>175</v>
      </c>
      <c r="G25" s="9">
        <f>H25+I25+J25</f>
        <v>66</v>
      </c>
      <c r="H25" s="9"/>
      <c r="I25" s="9"/>
      <c r="J25" s="9">
        <v>66</v>
      </c>
      <c r="K25" s="9">
        <f>L25+M25+N25</f>
        <v>66</v>
      </c>
      <c r="L25" s="9"/>
      <c r="M25" s="9"/>
      <c r="N25" s="9">
        <v>66</v>
      </c>
      <c r="O25" s="9">
        <f>P25+Q25+R25</f>
        <v>66</v>
      </c>
      <c r="P25" s="75"/>
      <c r="Q25" s="75"/>
      <c r="R25" s="75">
        <v>66</v>
      </c>
    </row>
    <row r="26" spans="1:18" ht="61.5" customHeight="1">
      <c r="A26" s="73" t="s">
        <v>404</v>
      </c>
      <c r="B26" s="13" t="s">
        <v>152</v>
      </c>
      <c r="C26" s="13" t="s">
        <v>118</v>
      </c>
      <c r="D26" s="13" t="s">
        <v>134</v>
      </c>
      <c r="E26" s="74" t="s">
        <v>67</v>
      </c>
      <c r="F26" s="13"/>
      <c r="G26" s="9">
        <f aca="true" t="shared" si="6" ref="G26:R26">G27+G30</f>
        <v>8836</v>
      </c>
      <c r="H26" s="9">
        <f t="shared" si="6"/>
        <v>0</v>
      </c>
      <c r="I26" s="9">
        <f t="shared" si="6"/>
        <v>8836</v>
      </c>
      <c r="J26" s="9">
        <f t="shared" si="6"/>
        <v>0</v>
      </c>
      <c r="K26" s="9">
        <f t="shared" si="6"/>
        <v>8955</v>
      </c>
      <c r="L26" s="9">
        <f t="shared" si="6"/>
        <v>0</v>
      </c>
      <c r="M26" s="9">
        <f t="shared" si="6"/>
        <v>8955</v>
      </c>
      <c r="N26" s="9">
        <f t="shared" si="6"/>
        <v>0</v>
      </c>
      <c r="O26" s="9">
        <f t="shared" si="6"/>
        <v>9086.1</v>
      </c>
      <c r="P26" s="9">
        <f t="shared" si="6"/>
        <v>0</v>
      </c>
      <c r="Q26" s="9">
        <f t="shared" si="6"/>
        <v>9086.1</v>
      </c>
      <c r="R26" s="9">
        <f t="shared" si="6"/>
        <v>0</v>
      </c>
    </row>
    <row r="27" spans="1:18" ht="20.25" customHeight="1">
      <c r="A27" s="73" t="s">
        <v>185</v>
      </c>
      <c r="B27" s="13" t="s">
        <v>152</v>
      </c>
      <c r="C27" s="13" t="s">
        <v>118</v>
      </c>
      <c r="D27" s="13" t="s">
        <v>134</v>
      </c>
      <c r="E27" s="74" t="s">
        <v>473</v>
      </c>
      <c r="F27" s="13"/>
      <c r="G27" s="9">
        <f aca="true" t="shared" si="7" ref="G27:R27">G28+G29</f>
        <v>6988.700000000001</v>
      </c>
      <c r="H27" s="9">
        <f t="shared" si="7"/>
        <v>0</v>
      </c>
      <c r="I27" s="9">
        <f t="shared" si="7"/>
        <v>6988.700000000001</v>
      </c>
      <c r="J27" s="9">
        <f t="shared" si="7"/>
        <v>0</v>
      </c>
      <c r="K27" s="9">
        <f t="shared" si="7"/>
        <v>7107.700000000001</v>
      </c>
      <c r="L27" s="9">
        <f t="shared" si="7"/>
        <v>0</v>
      </c>
      <c r="M27" s="9">
        <f t="shared" si="7"/>
        <v>7107.700000000001</v>
      </c>
      <c r="N27" s="9">
        <f t="shared" si="7"/>
        <v>0</v>
      </c>
      <c r="O27" s="9">
        <f t="shared" si="7"/>
        <v>7238.8</v>
      </c>
      <c r="P27" s="9">
        <f t="shared" si="7"/>
        <v>0</v>
      </c>
      <c r="Q27" s="9">
        <f t="shared" si="7"/>
        <v>7238.8</v>
      </c>
      <c r="R27" s="9">
        <f t="shared" si="7"/>
        <v>0</v>
      </c>
    </row>
    <row r="28" spans="1:18" ht="24" customHeight="1">
      <c r="A28" s="73" t="s">
        <v>171</v>
      </c>
      <c r="B28" s="13" t="s">
        <v>152</v>
      </c>
      <c r="C28" s="13" t="s">
        <v>118</v>
      </c>
      <c r="D28" s="13" t="s">
        <v>134</v>
      </c>
      <c r="E28" s="74" t="s">
        <v>473</v>
      </c>
      <c r="F28" s="13" t="s">
        <v>172</v>
      </c>
      <c r="G28" s="9">
        <f>H28+I28+J28</f>
        <v>5831.8</v>
      </c>
      <c r="H28" s="9"/>
      <c r="I28" s="80">
        <f>5796.8+35</f>
        <v>5831.8</v>
      </c>
      <c r="J28" s="9"/>
      <c r="K28" s="9">
        <f>L28+M28+N28</f>
        <v>5796.8</v>
      </c>
      <c r="L28" s="9"/>
      <c r="M28" s="80">
        <v>5796.8</v>
      </c>
      <c r="N28" s="9"/>
      <c r="O28" s="9">
        <f>P28+Q28+R28</f>
        <v>5796.8</v>
      </c>
      <c r="P28" s="9"/>
      <c r="Q28" s="80">
        <v>5796.8</v>
      </c>
      <c r="R28" s="9"/>
    </row>
    <row r="29" spans="1:18" ht="37.5">
      <c r="A29" s="73" t="s">
        <v>92</v>
      </c>
      <c r="B29" s="13" t="s">
        <v>152</v>
      </c>
      <c r="C29" s="13" t="s">
        <v>118</v>
      </c>
      <c r="D29" s="13" t="s">
        <v>134</v>
      </c>
      <c r="E29" s="74" t="s">
        <v>473</v>
      </c>
      <c r="F29" s="13" t="s">
        <v>175</v>
      </c>
      <c r="G29" s="9">
        <f>H29+I29+J29</f>
        <v>1156.9</v>
      </c>
      <c r="H29" s="9"/>
      <c r="I29" s="80">
        <f>1191.9-35</f>
        <v>1156.9</v>
      </c>
      <c r="J29" s="9"/>
      <c r="K29" s="9">
        <f>L29+M29+N29</f>
        <v>1310.9</v>
      </c>
      <c r="L29" s="9"/>
      <c r="M29" s="80">
        <v>1310.9</v>
      </c>
      <c r="N29" s="9"/>
      <c r="O29" s="9">
        <f>P29+Q29+R29</f>
        <v>1442</v>
      </c>
      <c r="P29" s="9"/>
      <c r="Q29" s="80">
        <v>1442</v>
      </c>
      <c r="R29" s="9"/>
    </row>
    <row r="30" spans="1:18" ht="57" customHeight="1">
      <c r="A30" s="78" t="s">
        <v>437</v>
      </c>
      <c r="B30" s="13" t="s">
        <v>152</v>
      </c>
      <c r="C30" s="13" t="s">
        <v>118</v>
      </c>
      <c r="D30" s="13" t="s">
        <v>134</v>
      </c>
      <c r="E30" s="74" t="s">
        <v>550</v>
      </c>
      <c r="F30" s="13"/>
      <c r="G30" s="9">
        <f>G31</f>
        <v>1847.3</v>
      </c>
      <c r="H30" s="9">
        <f aca="true" t="shared" si="8" ref="H30:R30">H31</f>
        <v>0</v>
      </c>
      <c r="I30" s="9">
        <f t="shared" si="8"/>
        <v>1847.3</v>
      </c>
      <c r="J30" s="9">
        <f t="shared" si="8"/>
        <v>0</v>
      </c>
      <c r="K30" s="9">
        <f t="shared" si="8"/>
        <v>1847.3</v>
      </c>
      <c r="L30" s="9">
        <f t="shared" si="8"/>
        <v>0</v>
      </c>
      <c r="M30" s="9">
        <f t="shared" si="8"/>
        <v>1847.3</v>
      </c>
      <c r="N30" s="9">
        <f t="shared" si="8"/>
        <v>0</v>
      </c>
      <c r="O30" s="9">
        <f t="shared" si="8"/>
        <v>1847.3</v>
      </c>
      <c r="P30" s="9">
        <f t="shared" si="8"/>
        <v>0</v>
      </c>
      <c r="Q30" s="9">
        <f t="shared" si="8"/>
        <v>1847.3</v>
      </c>
      <c r="R30" s="9">
        <f t="shared" si="8"/>
        <v>0</v>
      </c>
    </row>
    <row r="31" spans="1:18" ht="24.75" customHeight="1">
      <c r="A31" s="73" t="s">
        <v>171</v>
      </c>
      <c r="B31" s="13" t="s">
        <v>152</v>
      </c>
      <c r="C31" s="13" t="s">
        <v>118</v>
      </c>
      <c r="D31" s="13" t="s">
        <v>134</v>
      </c>
      <c r="E31" s="74" t="s">
        <v>550</v>
      </c>
      <c r="F31" s="13" t="s">
        <v>172</v>
      </c>
      <c r="G31" s="9">
        <f>H31+I31+J31</f>
        <v>1847.3</v>
      </c>
      <c r="H31" s="9"/>
      <c r="I31" s="80">
        <v>1847.3</v>
      </c>
      <c r="J31" s="9"/>
      <c r="K31" s="9">
        <f>L31+M31+N31</f>
        <v>1847.3</v>
      </c>
      <c r="L31" s="9"/>
      <c r="M31" s="80">
        <v>1847.3</v>
      </c>
      <c r="N31" s="9"/>
      <c r="O31" s="9">
        <f>P31+Q31+R31</f>
        <v>1847.3</v>
      </c>
      <c r="P31" s="9"/>
      <c r="Q31" s="80">
        <v>1847.3</v>
      </c>
      <c r="R31" s="9"/>
    </row>
    <row r="32" spans="1:18" ht="46.5" customHeight="1">
      <c r="A32" s="73" t="s">
        <v>487</v>
      </c>
      <c r="B32" s="13" t="s">
        <v>152</v>
      </c>
      <c r="C32" s="13" t="s">
        <v>143</v>
      </c>
      <c r="D32" s="13" t="s">
        <v>389</v>
      </c>
      <c r="E32" s="74"/>
      <c r="F32" s="13"/>
      <c r="G32" s="9">
        <f>G33+G40</f>
        <v>63918.899999999994</v>
      </c>
      <c r="H32" s="9">
        <f aca="true" t="shared" si="9" ref="H32:R32">H33+H40</f>
        <v>3576.4</v>
      </c>
      <c r="I32" s="9">
        <f t="shared" si="9"/>
        <v>60342.5</v>
      </c>
      <c r="J32" s="9">
        <f t="shared" si="9"/>
        <v>0</v>
      </c>
      <c r="K32" s="9">
        <f t="shared" si="9"/>
        <v>49128.899999999994</v>
      </c>
      <c r="L32" s="9">
        <f t="shared" si="9"/>
        <v>3698.8</v>
      </c>
      <c r="M32" s="9">
        <f t="shared" si="9"/>
        <v>45430.1</v>
      </c>
      <c r="N32" s="9">
        <f t="shared" si="9"/>
        <v>0</v>
      </c>
      <c r="O32" s="9">
        <f t="shared" si="9"/>
        <v>50420.2</v>
      </c>
      <c r="P32" s="9">
        <f t="shared" si="9"/>
        <v>3846.5</v>
      </c>
      <c r="Q32" s="9">
        <f t="shared" si="9"/>
        <v>46573.7</v>
      </c>
      <c r="R32" s="9">
        <f t="shared" si="9"/>
        <v>0</v>
      </c>
    </row>
    <row r="33" spans="1:18" ht="41.25" customHeight="1">
      <c r="A33" s="114" t="s">
        <v>212</v>
      </c>
      <c r="B33" s="13" t="s">
        <v>152</v>
      </c>
      <c r="C33" s="13" t="s">
        <v>143</v>
      </c>
      <c r="D33" s="13" t="s">
        <v>118</v>
      </c>
      <c r="E33" s="74"/>
      <c r="F33" s="13"/>
      <c r="G33" s="9">
        <f>G34</f>
        <v>16977.8</v>
      </c>
      <c r="H33" s="9">
        <f aca="true" t="shared" si="10" ref="H33:R34">H34</f>
        <v>3576.4</v>
      </c>
      <c r="I33" s="9">
        <f t="shared" si="10"/>
        <v>13401.4</v>
      </c>
      <c r="J33" s="9">
        <f t="shared" si="10"/>
        <v>0</v>
      </c>
      <c r="K33" s="9">
        <f t="shared" si="10"/>
        <v>15502.2</v>
      </c>
      <c r="L33" s="9">
        <f t="shared" si="10"/>
        <v>3698.8</v>
      </c>
      <c r="M33" s="9">
        <f t="shared" si="10"/>
        <v>11803.4</v>
      </c>
      <c r="N33" s="9">
        <f t="shared" si="10"/>
        <v>0</v>
      </c>
      <c r="O33" s="9">
        <f t="shared" si="10"/>
        <v>17148.7</v>
      </c>
      <c r="P33" s="9">
        <f t="shared" si="10"/>
        <v>3846.5</v>
      </c>
      <c r="Q33" s="9">
        <f t="shared" si="10"/>
        <v>13302.2</v>
      </c>
      <c r="R33" s="9">
        <f t="shared" si="10"/>
        <v>0</v>
      </c>
    </row>
    <row r="34" spans="1:18" ht="42" customHeight="1">
      <c r="A34" s="73" t="s">
        <v>464</v>
      </c>
      <c r="B34" s="13" t="s">
        <v>152</v>
      </c>
      <c r="C34" s="13" t="s">
        <v>143</v>
      </c>
      <c r="D34" s="13" t="s">
        <v>118</v>
      </c>
      <c r="E34" s="74" t="s">
        <v>269</v>
      </c>
      <c r="F34" s="13"/>
      <c r="G34" s="9">
        <f>G35</f>
        <v>16977.8</v>
      </c>
      <c r="H34" s="9">
        <f t="shared" si="10"/>
        <v>3576.4</v>
      </c>
      <c r="I34" s="9">
        <f t="shared" si="10"/>
        <v>13401.4</v>
      </c>
      <c r="J34" s="9">
        <f t="shared" si="10"/>
        <v>0</v>
      </c>
      <c r="K34" s="9">
        <f t="shared" si="10"/>
        <v>15502.2</v>
      </c>
      <c r="L34" s="9">
        <f t="shared" si="10"/>
        <v>3698.8</v>
      </c>
      <c r="M34" s="9">
        <f t="shared" si="10"/>
        <v>11803.4</v>
      </c>
      <c r="N34" s="9">
        <f t="shared" si="10"/>
        <v>0</v>
      </c>
      <c r="O34" s="9">
        <f t="shared" si="10"/>
        <v>17148.7</v>
      </c>
      <c r="P34" s="9">
        <f t="shared" si="10"/>
        <v>3846.5</v>
      </c>
      <c r="Q34" s="9">
        <f t="shared" si="10"/>
        <v>13302.2</v>
      </c>
      <c r="R34" s="9">
        <f t="shared" si="10"/>
        <v>0</v>
      </c>
    </row>
    <row r="35" spans="1:18" ht="37.5">
      <c r="A35" s="73" t="s">
        <v>272</v>
      </c>
      <c r="B35" s="13" t="s">
        <v>152</v>
      </c>
      <c r="C35" s="13" t="s">
        <v>143</v>
      </c>
      <c r="D35" s="13" t="s">
        <v>118</v>
      </c>
      <c r="E35" s="74" t="s">
        <v>465</v>
      </c>
      <c r="F35" s="13"/>
      <c r="G35" s="9">
        <f>G36+G38</f>
        <v>16977.8</v>
      </c>
      <c r="H35" s="9">
        <f aca="true" t="shared" si="11" ref="H35:R35">H36+H38</f>
        <v>3576.4</v>
      </c>
      <c r="I35" s="9">
        <f t="shared" si="11"/>
        <v>13401.4</v>
      </c>
      <c r="J35" s="9">
        <f t="shared" si="11"/>
        <v>0</v>
      </c>
      <c r="K35" s="9">
        <f t="shared" si="11"/>
        <v>15502.2</v>
      </c>
      <c r="L35" s="9">
        <f t="shared" si="11"/>
        <v>3698.8</v>
      </c>
      <c r="M35" s="9">
        <f t="shared" si="11"/>
        <v>11803.4</v>
      </c>
      <c r="N35" s="9">
        <f t="shared" si="11"/>
        <v>0</v>
      </c>
      <c r="O35" s="9">
        <f t="shared" si="11"/>
        <v>17148.7</v>
      </c>
      <c r="P35" s="9">
        <f t="shared" si="11"/>
        <v>3846.5</v>
      </c>
      <c r="Q35" s="9">
        <f t="shared" si="11"/>
        <v>13302.2</v>
      </c>
      <c r="R35" s="9">
        <f t="shared" si="11"/>
        <v>0</v>
      </c>
    </row>
    <row r="36" spans="1:18" ht="37.5">
      <c r="A36" s="114" t="s">
        <v>467</v>
      </c>
      <c r="B36" s="13" t="s">
        <v>152</v>
      </c>
      <c r="C36" s="13" t="s">
        <v>143</v>
      </c>
      <c r="D36" s="13" t="s">
        <v>118</v>
      </c>
      <c r="E36" s="74" t="s">
        <v>466</v>
      </c>
      <c r="F36" s="13"/>
      <c r="G36" s="9">
        <f>G37</f>
        <v>13401.4</v>
      </c>
      <c r="H36" s="9">
        <f aca="true" t="shared" si="12" ref="H36:R36">H37</f>
        <v>0</v>
      </c>
      <c r="I36" s="9">
        <f t="shared" si="12"/>
        <v>13401.4</v>
      </c>
      <c r="J36" s="9">
        <f t="shared" si="12"/>
        <v>0</v>
      </c>
      <c r="K36" s="9">
        <f t="shared" si="12"/>
        <v>11803.4</v>
      </c>
      <c r="L36" s="9">
        <f t="shared" si="12"/>
        <v>0</v>
      </c>
      <c r="M36" s="9">
        <f t="shared" si="12"/>
        <v>11803.4</v>
      </c>
      <c r="N36" s="9">
        <f t="shared" si="12"/>
        <v>0</v>
      </c>
      <c r="O36" s="9">
        <f t="shared" si="12"/>
        <v>13302.2</v>
      </c>
      <c r="P36" s="9">
        <f t="shared" si="12"/>
        <v>0</v>
      </c>
      <c r="Q36" s="9">
        <f t="shared" si="12"/>
        <v>13302.2</v>
      </c>
      <c r="R36" s="9">
        <f t="shared" si="12"/>
        <v>0</v>
      </c>
    </row>
    <row r="37" spans="1:18" ht="18.75">
      <c r="A37" s="73" t="s">
        <v>190</v>
      </c>
      <c r="B37" s="13" t="s">
        <v>152</v>
      </c>
      <c r="C37" s="13" t="s">
        <v>143</v>
      </c>
      <c r="D37" s="13" t="s">
        <v>118</v>
      </c>
      <c r="E37" s="74" t="s">
        <v>466</v>
      </c>
      <c r="F37" s="13" t="s">
        <v>197</v>
      </c>
      <c r="G37" s="80">
        <f>H37+I37+J37</f>
        <v>13401.4</v>
      </c>
      <c r="H37" s="9"/>
      <c r="I37" s="9">
        <v>13401.4</v>
      </c>
      <c r="J37" s="9"/>
      <c r="K37" s="9">
        <f>L37+M37+N37</f>
        <v>11803.4</v>
      </c>
      <c r="L37" s="9"/>
      <c r="M37" s="9">
        <v>11803.4</v>
      </c>
      <c r="N37" s="9"/>
      <c r="O37" s="9">
        <f>P37+Q37+R37</f>
        <v>13302.2</v>
      </c>
      <c r="P37" s="75"/>
      <c r="Q37" s="9">
        <v>13302.2</v>
      </c>
      <c r="R37" s="75"/>
    </row>
    <row r="38" spans="1:18" ht="114" customHeight="1">
      <c r="A38" s="73" t="s">
        <v>390</v>
      </c>
      <c r="B38" s="13" t="s">
        <v>152</v>
      </c>
      <c r="C38" s="13" t="s">
        <v>143</v>
      </c>
      <c r="D38" s="13" t="s">
        <v>118</v>
      </c>
      <c r="E38" s="74" t="s">
        <v>468</v>
      </c>
      <c r="F38" s="13"/>
      <c r="G38" s="9">
        <f>G39</f>
        <v>3576.4</v>
      </c>
      <c r="H38" s="9">
        <f aca="true" t="shared" si="13" ref="H38:R38">H39</f>
        <v>3576.4</v>
      </c>
      <c r="I38" s="9">
        <f t="shared" si="13"/>
        <v>0</v>
      </c>
      <c r="J38" s="9">
        <f t="shared" si="13"/>
        <v>0</v>
      </c>
      <c r="K38" s="9">
        <f t="shared" si="13"/>
        <v>3698.8</v>
      </c>
      <c r="L38" s="9">
        <f t="shared" si="13"/>
        <v>3698.8</v>
      </c>
      <c r="M38" s="9">
        <f t="shared" si="13"/>
        <v>0</v>
      </c>
      <c r="N38" s="9">
        <f t="shared" si="13"/>
        <v>0</v>
      </c>
      <c r="O38" s="9">
        <f t="shared" si="13"/>
        <v>3846.5</v>
      </c>
      <c r="P38" s="9">
        <f t="shared" si="13"/>
        <v>3846.5</v>
      </c>
      <c r="Q38" s="9">
        <f t="shared" si="13"/>
        <v>0</v>
      </c>
      <c r="R38" s="9">
        <f t="shared" si="13"/>
        <v>0</v>
      </c>
    </row>
    <row r="39" spans="1:18" ht="18.75">
      <c r="A39" s="73" t="s">
        <v>190</v>
      </c>
      <c r="B39" s="13" t="s">
        <v>152</v>
      </c>
      <c r="C39" s="13" t="s">
        <v>143</v>
      </c>
      <c r="D39" s="13" t="s">
        <v>118</v>
      </c>
      <c r="E39" s="74" t="s">
        <v>468</v>
      </c>
      <c r="F39" s="13" t="s">
        <v>197</v>
      </c>
      <c r="G39" s="80">
        <f>H39+J39</f>
        <v>3576.4</v>
      </c>
      <c r="H39" s="9">
        <v>3576.4</v>
      </c>
      <c r="I39" s="9"/>
      <c r="J39" s="9"/>
      <c r="K39" s="9">
        <f>L39+M39+N39</f>
        <v>3698.8</v>
      </c>
      <c r="L39" s="9">
        <v>3698.8</v>
      </c>
      <c r="M39" s="9"/>
      <c r="N39" s="9"/>
      <c r="O39" s="9">
        <f>P39+R39</f>
        <v>3846.5</v>
      </c>
      <c r="P39" s="86">
        <v>3846.5</v>
      </c>
      <c r="Q39" s="16"/>
      <c r="R39" s="16"/>
    </row>
    <row r="40" spans="1:18" ht="18.75">
      <c r="A40" s="73" t="s">
        <v>198</v>
      </c>
      <c r="B40" s="13" t="s">
        <v>152</v>
      </c>
      <c r="C40" s="13" t="s">
        <v>143</v>
      </c>
      <c r="D40" s="13" t="s">
        <v>122</v>
      </c>
      <c r="E40" s="74"/>
      <c r="F40" s="13"/>
      <c r="G40" s="9">
        <f>G41</f>
        <v>46941.1</v>
      </c>
      <c r="H40" s="9">
        <f aca="true" t="shared" si="14" ref="H40:R41">H41</f>
        <v>0</v>
      </c>
      <c r="I40" s="9">
        <f t="shared" si="14"/>
        <v>46941.1</v>
      </c>
      <c r="J40" s="9">
        <f t="shared" si="14"/>
        <v>0</v>
      </c>
      <c r="K40" s="9">
        <f t="shared" si="14"/>
        <v>33626.7</v>
      </c>
      <c r="L40" s="9">
        <f t="shared" si="14"/>
        <v>0</v>
      </c>
      <c r="M40" s="9">
        <f t="shared" si="14"/>
        <v>33626.7</v>
      </c>
      <c r="N40" s="9">
        <f t="shared" si="14"/>
        <v>0</v>
      </c>
      <c r="O40" s="9">
        <f t="shared" si="14"/>
        <v>33271.5</v>
      </c>
      <c r="P40" s="9">
        <f t="shared" si="14"/>
        <v>0</v>
      </c>
      <c r="Q40" s="9">
        <f t="shared" si="14"/>
        <v>33271.5</v>
      </c>
      <c r="R40" s="9">
        <f t="shared" si="14"/>
        <v>0</v>
      </c>
    </row>
    <row r="41" spans="1:18" ht="44.25" customHeight="1">
      <c r="A41" s="73" t="s">
        <v>464</v>
      </c>
      <c r="B41" s="13" t="s">
        <v>152</v>
      </c>
      <c r="C41" s="13" t="s">
        <v>143</v>
      </c>
      <c r="D41" s="13" t="s">
        <v>122</v>
      </c>
      <c r="E41" s="74" t="s">
        <v>269</v>
      </c>
      <c r="F41" s="13"/>
      <c r="G41" s="9">
        <f>G42</f>
        <v>46941.1</v>
      </c>
      <c r="H41" s="9">
        <f t="shared" si="14"/>
        <v>0</v>
      </c>
      <c r="I41" s="9">
        <f t="shared" si="14"/>
        <v>46941.1</v>
      </c>
      <c r="J41" s="9">
        <f t="shared" si="14"/>
        <v>0</v>
      </c>
      <c r="K41" s="9">
        <f t="shared" si="14"/>
        <v>33626.7</v>
      </c>
      <c r="L41" s="9">
        <f t="shared" si="14"/>
        <v>0</v>
      </c>
      <c r="M41" s="9">
        <f t="shared" si="14"/>
        <v>33626.7</v>
      </c>
      <c r="N41" s="9">
        <f t="shared" si="14"/>
        <v>0</v>
      </c>
      <c r="O41" s="9">
        <f t="shared" si="14"/>
        <v>33271.5</v>
      </c>
      <c r="P41" s="9">
        <f t="shared" si="14"/>
        <v>0</v>
      </c>
      <c r="Q41" s="9">
        <f t="shared" si="14"/>
        <v>33271.5</v>
      </c>
      <c r="R41" s="9">
        <f t="shared" si="14"/>
        <v>0</v>
      </c>
    </row>
    <row r="42" spans="1:18" ht="37.5">
      <c r="A42" s="73" t="s">
        <v>274</v>
      </c>
      <c r="B42" s="13" t="s">
        <v>152</v>
      </c>
      <c r="C42" s="13" t="s">
        <v>143</v>
      </c>
      <c r="D42" s="13" t="s">
        <v>122</v>
      </c>
      <c r="E42" s="74" t="s">
        <v>273</v>
      </c>
      <c r="F42" s="13"/>
      <c r="G42" s="9">
        <f>G43+G45</f>
        <v>46941.1</v>
      </c>
      <c r="H42" s="9">
        <f aca="true" t="shared" si="15" ref="H42:R42">H43+H45</f>
        <v>0</v>
      </c>
      <c r="I42" s="9">
        <f t="shared" si="15"/>
        <v>46941.1</v>
      </c>
      <c r="J42" s="9">
        <f t="shared" si="15"/>
        <v>0</v>
      </c>
      <c r="K42" s="9">
        <f t="shared" si="15"/>
        <v>33626.7</v>
      </c>
      <c r="L42" s="9">
        <f t="shared" si="15"/>
        <v>0</v>
      </c>
      <c r="M42" s="9">
        <f t="shared" si="15"/>
        <v>33626.7</v>
      </c>
      <c r="N42" s="9">
        <f t="shared" si="15"/>
        <v>0</v>
      </c>
      <c r="O42" s="9">
        <f t="shared" si="15"/>
        <v>33271.5</v>
      </c>
      <c r="P42" s="9">
        <f t="shared" si="15"/>
        <v>0</v>
      </c>
      <c r="Q42" s="9">
        <f t="shared" si="15"/>
        <v>33271.5</v>
      </c>
      <c r="R42" s="9">
        <f t="shared" si="15"/>
        <v>0</v>
      </c>
    </row>
    <row r="43" spans="1:18" ht="42.75" customHeight="1">
      <c r="A43" s="73" t="s">
        <v>470</v>
      </c>
      <c r="B43" s="13" t="s">
        <v>152</v>
      </c>
      <c r="C43" s="13" t="s">
        <v>143</v>
      </c>
      <c r="D43" s="13" t="s">
        <v>122</v>
      </c>
      <c r="E43" s="74" t="s">
        <v>469</v>
      </c>
      <c r="F43" s="13"/>
      <c r="G43" s="9">
        <f>G44</f>
        <v>35342.7</v>
      </c>
      <c r="H43" s="9">
        <f aca="true" t="shared" si="16" ref="H43:R43">H44</f>
        <v>0</v>
      </c>
      <c r="I43" s="9">
        <f t="shared" si="16"/>
        <v>35342.7</v>
      </c>
      <c r="J43" s="9">
        <f t="shared" si="16"/>
        <v>0</v>
      </c>
      <c r="K43" s="9">
        <f t="shared" si="16"/>
        <v>22028.3</v>
      </c>
      <c r="L43" s="9">
        <f t="shared" si="16"/>
        <v>0</v>
      </c>
      <c r="M43" s="9">
        <f t="shared" si="16"/>
        <v>22028.3</v>
      </c>
      <c r="N43" s="9">
        <f t="shared" si="16"/>
        <v>0</v>
      </c>
      <c r="O43" s="9">
        <f t="shared" si="16"/>
        <v>21673.1</v>
      </c>
      <c r="P43" s="9">
        <f t="shared" si="16"/>
        <v>0</v>
      </c>
      <c r="Q43" s="9">
        <f t="shared" si="16"/>
        <v>21673.1</v>
      </c>
      <c r="R43" s="9">
        <f t="shared" si="16"/>
        <v>0</v>
      </c>
    </row>
    <row r="44" spans="1:18" ht="18.75">
      <c r="A44" s="73" t="s">
        <v>199</v>
      </c>
      <c r="B44" s="13" t="s">
        <v>152</v>
      </c>
      <c r="C44" s="13" t="s">
        <v>143</v>
      </c>
      <c r="D44" s="13" t="s">
        <v>122</v>
      </c>
      <c r="E44" s="74" t="s">
        <v>469</v>
      </c>
      <c r="F44" s="13" t="s">
        <v>197</v>
      </c>
      <c r="G44" s="9">
        <f>H44+I44+J44</f>
        <v>35342.7</v>
      </c>
      <c r="H44" s="9"/>
      <c r="I44" s="9">
        <f>19262.7+80+16000</f>
        <v>35342.7</v>
      </c>
      <c r="J44" s="9"/>
      <c r="K44" s="9">
        <f>M44+L44+N44</f>
        <v>22028.3</v>
      </c>
      <c r="L44" s="9"/>
      <c r="M44" s="9">
        <v>22028.3</v>
      </c>
      <c r="N44" s="9"/>
      <c r="O44" s="9">
        <f>P44+R44+Q44</f>
        <v>21673.1</v>
      </c>
      <c r="P44" s="75"/>
      <c r="Q44" s="9">
        <v>21673.1</v>
      </c>
      <c r="R44" s="75"/>
    </row>
    <row r="45" spans="1:18" ht="64.5" customHeight="1">
      <c r="A45" s="114" t="s">
        <v>536</v>
      </c>
      <c r="B45" s="13" t="s">
        <v>152</v>
      </c>
      <c r="C45" s="13" t="s">
        <v>143</v>
      </c>
      <c r="D45" s="13" t="s">
        <v>122</v>
      </c>
      <c r="E45" s="74" t="s">
        <v>537</v>
      </c>
      <c r="F45" s="13"/>
      <c r="G45" s="9">
        <f>G46</f>
        <v>11598.4</v>
      </c>
      <c r="H45" s="9">
        <f aca="true" t="shared" si="17" ref="H45:R45">H46</f>
        <v>0</v>
      </c>
      <c r="I45" s="9">
        <f t="shared" si="17"/>
        <v>11598.4</v>
      </c>
      <c r="J45" s="9">
        <f t="shared" si="17"/>
        <v>0</v>
      </c>
      <c r="K45" s="9">
        <f t="shared" si="17"/>
        <v>11598.4</v>
      </c>
      <c r="L45" s="9">
        <f t="shared" si="17"/>
        <v>0</v>
      </c>
      <c r="M45" s="9">
        <f t="shared" si="17"/>
        <v>11598.4</v>
      </c>
      <c r="N45" s="9">
        <f t="shared" si="17"/>
        <v>0</v>
      </c>
      <c r="O45" s="9">
        <f t="shared" si="17"/>
        <v>11598.4</v>
      </c>
      <c r="P45" s="9">
        <f t="shared" si="17"/>
        <v>0</v>
      </c>
      <c r="Q45" s="9">
        <f t="shared" si="17"/>
        <v>11598.4</v>
      </c>
      <c r="R45" s="9">
        <f t="shared" si="17"/>
        <v>0</v>
      </c>
    </row>
    <row r="46" spans="1:18" ht="18.75">
      <c r="A46" s="73" t="s">
        <v>199</v>
      </c>
      <c r="B46" s="13" t="s">
        <v>152</v>
      </c>
      <c r="C46" s="13" t="s">
        <v>143</v>
      </c>
      <c r="D46" s="13" t="s">
        <v>122</v>
      </c>
      <c r="E46" s="74" t="s">
        <v>537</v>
      </c>
      <c r="F46" s="13" t="s">
        <v>197</v>
      </c>
      <c r="G46" s="9">
        <f>H46+I46+J46</f>
        <v>11598.4</v>
      </c>
      <c r="H46" s="9"/>
      <c r="I46" s="9">
        <v>11598.4</v>
      </c>
      <c r="J46" s="9"/>
      <c r="K46" s="9">
        <f>M46+L46+N46</f>
        <v>11598.4</v>
      </c>
      <c r="L46" s="9"/>
      <c r="M46" s="9">
        <v>11598.4</v>
      </c>
      <c r="N46" s="9"/>
      <c r="O46" s="9">
        <f>P46+R46+Q46</f>
        <v>11598.4</v>
      </c>
      <c r="P46" s="75"/>
      <c r="Q46" s="9">
        <v>11598.4</v>
      </c>
      <c r="R46" s="75"/>
    </row>
    <row r="47" spans="1:18" ht="37.5">
      <c r="A47" s="70" t="s">
        <v>718</v>
      </c>
      <c r="B47" s="134" t="s">
        <v>717</v>
      </c>
      <c r="C47" s="134"/>
      <c r="D47" s="134"/>
      <c r="E47" s="134"/>
      <c r="F47" s="134"/>
      <c r="G47" s="11">
        <f>G48</f>
        <v>459.3</v>
      </c>
      <c r="H47" s="11"/>
      <c r="I47" s="11"/>
      <c r="J47" s="11"/>
      <c r="K47" s="11">
        <f aca="true" t="shared" si="18" ref="K47:O49">K48</f>
        <v>0</v>
      </c>
      <c r="L47" s="11">
        <f t="shared" si="18"/>
        <v>0</v>
      </c>
      <c r="M47" s="11">
        <f t="shared" si="18"/>
        <v>8955</v>
      </c>
      <c r="N47" s="11">
        <f t="shared" si="18"/>
        <v>0</v>
      </c>
      <c r="O47" s="11">
        <f t="shared" si="18"/>
        <v>0</v>
      </c>
      <c r="P47" s="75"/>
      <c r="Q47" s="9"/>
      <c r="R47" s="75"/>
    </row>
    <row r="48" spans="1:18" ht="18.75">
      <c r="A48" s="73" t="s">
        <v>210</v>
      </c>
      <c r="B48" s="109" t="s">
        <v>717</v>
      </c>
      <c r="C48" s="109" t="s">
        <v>118</v>
      </c>
      <c r="D48" s="109" t="s">
        <v>389</v>
      </c>
      <c r="E48" s="109"/>
      <c r="F48" s="109"/>
      <c r="G48" s="9">
        <f>G49</f>
        <v>459.3</v>
      </c>
      <c r="H48" s="9"/>
      <c r="I48" s="9"/>
      <c r="J48" s="9"/>
      <c r="K48" s="9">
        <f t="shared" si="18"/>
        <v>0</v>
      </c>
      <c r="L48" s="9">
        <f t="shared" si="18"/>
        <v>0</v>
      </c>
      <c r="M48" s="9">
        <f t="shared" si="18"/>
        <v>8955</v>
      </c>
      <c r="N48" s="9">
        <f t="shared" si="18"/>
        <v>0</v>
      </c>
      <c r="O48" s="9">
        <f t="shared" si="18"/>
        <v>0</v>
      </c>
      <c r="P48" s="75"/>
      <c r="Q48" s="9"/>
      <c r="R48" s="75"/>
    </row>
    <row r="49" spans="1:18" ht="37.5">
      <c r="A49" s="73" t="s">
        <v>196</v>
      </c>
      <c r="B49" s="109" t="s">
        <v>717</v>
      </c>
      <c r="C49" s="13" t="s">
        <v>118</v>
      </c>
      <c r="D49" s="13" t="s">
        <v>134</v>
      </c>
      <c r="E49" s="74"/>
      <c r="F49" s="13"/>
      <c r="G49" s="9">
        <f>G50</f>
        <v>459.3</v>
      </c>
      <c r="H49" s="9"/>
      <c r="I49" s="9"/>
      <c r="J49" s="9"/>
      <c r="K49" s="9">
        <f t="shared" si="18"/>
        <v>0</v>
      </c>
      <c r="L49" s="9">
        <f t="shared" si="18"/>
        <v>0</v>
      </c>
      <c r="M49" s="9">
        <f t="shared" si="18"/>
        <v>8955</v>
      </c>
      <c r="N49" s="9">
        <f t="shared" si="18"/>
        <v>0</v>
      </c>
      <c r="O49" s="9">
        <f t="shared" si="18"/>
        <v>0</v>
      </c>
      <c r="P49" s="75"/>
      <c r="Q49" s="9"/>
      <c r="R49" s="75"/>
    </row>
    <row r="50" spans="1:18" ht="18.75">
      <c r="A50" s="73" t="s">
        <v>719</v>
      </c>
      <c r="B50" s="109" t="s">
        <v>717</v>
      </c>
      <c r="C50" s="13" t="s">
        <v>118</v>
      </c>
      <c r="D50" s="13" t="s">
        <v>134</v>
      </c>
      <c r="E50" s="74" t="s">
        <v>720</v>
      </c>
      <c r="F50" s="13"/>
      <c r="G50" s="9">
        <f>G51+G55</f>
        <v>459.3</v>
      </c>
      <c r="H50" s="9"/>
      <c r="I50" s="9"/>
      <c r="J50" s="9"/>
      <c r="K50" s="9">
        <f>K51+K55</f>
        <v>0</v>
      </c>
      <c r="L50" s="9">
        <f>L51+L55</f>
        <v>0</v>
      </c>
      <c r="M50" s="9">
        <f>M51+M55</f>
        <v>8955</v>
      </c>
      <c r="N50" s="9">
        <f>N51+N55</f>
        <v>0</v>
      </c>
      <c r="O50" s="9">
        <f>O51+O55</f>
        <v>0</v>
      </c>
      <c r="P50" s="75"/>
      <c r="Q50" s="9"/>
      <c r="R50" s="75"/>
    </row>
    <row r="51" spans="1:18" ht="18.75">
      <c r="A51" s="73" t="s">
        <v>185</v>
      </c>
      <c r="B51" s="109" t="s">
        <v>717</v>
      </c>
      <c r="C51" s="13" t="s">
        <v>118</v>
      </c>
      <c r="D51" s="13" t="s">
        <v>134</v>
      </c>
      <c r="E51" s="74" t="s">
        <v>721</v>
      </c>
      <c r="F51" s="13"/>
      <c r="G51" s="9">
        <f>G52+G53+G54</f>
        <v>349.3</v>
      </c>
      <c r="H51" s="9">
        <f>H52+H53</f>
        <v>0</v>
      </c>
      <c r="I51" s="9">
        <f>I52+I53</f>
        <v>0</v>
      </c>
      <c r="J51" s="9">
        <f>J52+J53</f>
        <v>0</v>
      </c>
      <c r="K51" s="9">
        <f>K52+K53+K54</f>
        <v>0</v>
      </c>
      <c r="L51" s="9">
        <f>L52+L53+L54</f>
        <v>0</v>
      </c>
      <c r="M51" s="9">
        <f>M52+M53+M54</f>
        <v>7107.700000000001</v>
      </c>
      <c r="N51" s="9">
        <f>N52+N53+N54</f>
        <v>0</v>
      </c>
      <c r="O51" s="9">
        <f>O52+O53+O54</f>
        <v>0</v>
      </c>
      <c r="P51" s="75"/>
      <c r="Q51" s="9"/>
      <c r="R51" s="75"/>
    </row>
    <row r="52" spans="1:18" ht="37.5">
      <c r="A52" s="73" t="s">
        <v>171</v>
      </c>
      <c r="B52" s="109" t="s">
        <v>717</v>
      </c>
      <c r="C52" s="13" t="s">
        <v>118</v>
      </c>
      <c r="D52" s="13" t="s">
        <v>134</v>
      </c>
      <c r="E52" s="74" t="s">
        <v>721</v>
      </c>
      <c r="F52" s="13" t="s">
        <v>172</v>
      </c>
      <c r="G52" s="9">
        <v>336.8</v>
      </c>
      <c r="H52" s="9"/>
      <c r="I52" s="80"/>
      <c r="J52" s="9"/>
      <c r="K52" s="9"/>
      <c r="L52" s="9"/>
      <c r="M52" s="80">
        <v>5796.8</v>
      </c>
      <c r="N52" s="9"/>
      <c r="O52" s="9">
        <f>P52+Q52+R52</f>
        <v>0</v>
      </c>
      <c r="P52" s="75"/>
      <c r="Q52" s="9"/>
      <c r="R52" s="75"/>
    </row>
    <row r="53" spans="1:18" ht="37.5">
      <c r="A53" s="73" t="s">
        <v>92</v>
      </c>
      <c r="B53" s="109" t="s">
        <v>717</v>
      </c>
      <c r="C53" s="13" t="s">
        <v>118</v>
      </c>
      <c r="D53" s="13" t="s">
        <v>134</v>
      </c>
      <c r="E53" s="74" t="s">
        <v>721</v>
      </c>
      <c r="F53" s="13" t="s">
        <v>175</v>
      </c>
      <c r="G53" s="9">
        <v>10.5</v>
      </c>
      <c r="H53" s="9"/>
      <c r="I53" s="80"/>
      <c r="J53" s="9"/>
      <c r="K53" s="9"/>
      <c r="L53" s="9"/>
      <c r="M53" s="80">
        <v>1310.9</v>
      </c>
      <c r="N53" s="9"/>
      <c r="O53" s="9">
        <f>P53+Q53+R53</f>
        <v>0</v>
      </c>
      <c r="P53" s="75"/>
      <c r="Q53" s="9"/>
      <c r="R53" s="75"/>
    </row>
    <row r="54" spans="1:18" ht="18.75">
      <c r="A54" s="73" t="s">
        <v>173</v>
      </c>
      <c r="B54" s="109" t="s">
        <v>717</v>
      </c>
      <c r="C54" s="13" t="s">
        <v>118</v>
      </c>
      <c r="D54" s="13" t="s">
        <v>134</v>
      </c>
      <c r="E54" s="74" t="s">
        <v>721</v>
      </c>
      <c r="F54" s="13" t="s">
        <v>174</v>
      </c>
      <c r="G54" s="9">
        <v>2</v>
      </c>
      <c r="H54" s="9"/>
      <c r="I54" s="80"/>
      <c r="J54" s="9"/>
      <c r="K54" s="9"/>
      <c r="L54" s="9"/>
      <c r="M54" s="80"/>
      <c r="N54" s="9"/>
      <c r="O54" s="9"/>
      <c r="P54" s="75"/>
      <c r="Q54" s="9"/>
      <c r="R54" s="75"/>
    </row>
    <row r="55" spans="1:18" ht="56.25">
      <c r="A55" s="78" t="s">
        <v>437</v>
      </c>
      <c r="B55" s="109" t="s">
        <v>717</v>
      </c>
      <c r="C55" s="13" t="s">
        <v>118</v>
      </c>
      <c r="D55" s="13" t="s">
        <v>134</v>
      </c>
      <c r="E55" s="74" t="s">
        <v>722</v>
      </c>
      <c r="F55" s="13"/>
      <c r="G55" s="9">
        <f>G56</f>
        <v>110</v>
      </c>
      <c r="H55" s="9"/>
      <c r="I55" s="9"/>
      <c r="J55" s="9"/>
      <c r="K55" s="9">
        <f>K56</f>
        <v>0</v>
      </c>
      <c r="L55" s="9">
        <f>L56</f>
        <v>0</v>
      </c>
      <c r="M55" s="9">
        <f>M56</f>
        <v>1847.3</v>
      </c>
      <c r="N55" s="9">
        <f>N56</f>
        <v>0</v>
      </c>
      <c r="O55" s="9">
        <f>O56</f>
        <v>0</v>
      </c>
      <c r="P55" s="75"/>
      <c r="Q55" s="9"/>
      <c r="R55" s="75"/>
    </row>
    <row r="56" spans="1:18" ht="37.5">
      <c r="A56" s="73" t="s">
        <v>171</v>
      </c>
      <c r="B56" s="109" t="s">
        <v>717</v>
      </c>
      <c r="C56" s="13" t="s">
        <v>118</v>
      </c>
      <c r="D56" s="13" t="s">
        <v>134</v>
      </c>
      <c r="E56" s="74" t="s">
        <v>722</v>
      </c>
      <c r="F56" s="13" t="s">
        <v>172</v>
      </c>
      <c r="G56" s="9">
        <v>110</v>
      </c>
      <c r="H56" s="9"/>
      <c r="I56" s="80"/>
      <c r="J56" s="9"/>
      <c r="K56" s="9">
        <v>0</v>
      </c>
      <c r="L56" s="9"/>
      <c r="M56" s="80">
        <v>1847.3</v>
      </c>
      <c r="N56" s="9"/>
      <c r="O56" s="9">
        <f>P56+Q56+R56</f>
        <v>0</v>
      </c>
      <c r="P56" s="75"/>
      <c r="Q56" s="9"/>
      <c r="R56" s="75"/>
    </row>
    <row r="57" spans="1:18" ht="37.5">
      <c r="A57" s="70" t="s">
        <v>314</v>
      </c>
      <c r="B57" s="10" t="s">
        <v>328</v>
      </c>
      <c r="C57" s="10"/>
      <c r="D57" s="10"/>
      <c r="E57" s="144"/>
      <c r="F57" s="10"/>
      <c r="G57" s="11">
        <f aca="true" t="shared" si="19" ref="G57:R57">G58+G81+G153</f>
        <v>99375.59999999999</v>
      </c>
      <c r="H57" s="11">
        <f t="shared" si="19"/>
        <v>46525.7</v>
      </c>
      <c r="I57" s="11">
        <f t="shared" si="19"/>
        <v>51854.6</v>
      </c>
      <c r="J57" s="11">
        <f t="shared" si="19"/>
        <v>100</v>
      </c>
      <c r="K57" s="11">
        <f t="shared" si="19"/>
        <v>52162.299999999996</v>
      </c>
      <c r="L57" s="11">
        <f t="shared" si="19"/>
        <v>2037.2</v>
      </c>
      <c r="M57" s="11">
        <f t="shared" si="19"/>
        <v>50025.1</v>
      </c>
      <c r="N57" s="11">
        <f t="shared" si="19"/>
        <v>100</v>
      </c>
      <c r="O57" s="11">
        <f t="shared" si="19"/>
        <v>52747.3</v>
      </c>
      <c r="P57" s="11">
        <f t="shared" si="19"/>
        <v>2037.2</v>
      </c>
      <c r="Q57" s="11">
        <f t="shared" si="19"/>
        <v>50610.1</v>
      </c>
      <c r="R57" s="11">
        <f t="shared" si="19"/>
        <v>100</v>
      </c>
    </row>
    <row r="58" spans="1:18" ht="18.75">
      <c r="A58" s="73" t="s">
        <v>128</v>
      </c>
      <c r="B58" s="13" t="s">
        <v>328</v>
      </c>
      <c r="C58" s="13" t="s">
        <v>127</v>
      </c>
      <c r="D58" s="13" t="s">
        <v>389</v>
      </c>
      <c r="E58" s="74"/>
      <c r="F58" s="13"/>
      <c r="G58" s="9">
        <f>G59+G67</f>
        <v>11481.1</v>
      </c>
      <c r="H58" s="9">
        <f>H59+H67</f>
        <v>0</v>
      </c>
      <c r="I58" s="9">
        <f aca="true" t="shared" si="20" ref="I58:R58">I59+I67</f>
        <v>11366.699999999999</v>
      </c>
      <c r="J58" s="9">
        <f t="shared" si="20"/>
        <v>0</v>
      </c>
      <c r="K58" s="9">
        <f>K59+K67</f>
        <v>12224.3</v>
      </c>
      <c r="L58" s="9">
        <f t="shared" si="20"/>
        <v>0</v>
      </c>
      <c r="M58" s="9">
        <f t="shared" si="20"/>
        <v>12224.3</v>
      </c>
      <c r="N58" s="9">
        <f t="shared" si="20"/>
        <v>0</v>
      </c>
      <c r="O58" s="9">
        <f>O59+O67</f>
        <v>12403.6</v>
      </c>
      <c r="P58" s="9">
        <f t="shared" si="20"/>
        <v>0</v>
      </c>
      <c r="Q58" s="9">
        <f t="shared" si="20"/>
        <v>12403.6</v>
      </c>
      <c r="R58" s="9">
        <f t="shared" si="20"/>
        <v>0</v>
      </c>
    </row>
    <row r="59" spans="1:18" ht="18.75">
      <c r="A59" s="73" t="s">
        <v>104</v>
      </c>
      <c r="B59" s="13" t="s">
        <v>328</v>
      </c>
      <c r="C59" s="13" t="s">
        <v>127</v>
      </c>
      <c r="D59" s="13" t="s">
        <v>121</v>
      </c>
      <c r="E59" s="13"/>
      <c r="F59" s="13"/>
      <c r="G59" s="9">
        <f>G60</f>
        <v>11399.2</v>
      </c>
      <c r="H59" s="9">
        <f aca="true" t="shared" si="21" ref="H59:R61">H60</f>
        <v>0</v>
      </c>
      <c r="I59" s="9">
        <f t="shared" si="21"/>
        <v>11284.8</v>
      </c>
      <c r="J59" s="9">
        <f t="shared" si="21"/>
        <v>0</v>
      </c>
      <c r="K59" s="9">
        <f t="shared" si="21"/>
        <v>12142.4</v>
      </c>
      <c r="L59" s="9">
        <f t="shared" si="21"/>
        <v>0</v>
      </c>
      <c r="M59" s="9">
        <f t="shared" si="21"/>
        <v>12142.4</v>
      </c>
      <c r="N59" s="9">
        <f t="shared" si="21"/>
        <v>0</v>
      </c>
      <c r="O59" s="9">
        <f t="shared" si="21"/>
        <v>12321.7</v>
      </c>
      <c r="P59" s="9">
        <f t="shared" si="21"/>
        <v>0</v>
      </c>
      <c r="Q59" s="9">
        <f t="shared" si="21"/>
        <v>12321.7</v>
      </c>
      <c r="R59" s="9">
        <f t="shared" si="21"/>
        <v>0</v>
      </c>
    </row>
    <row r="60" spans="1:18" ht="39" customHeight="1">
      <c r="A60" s="73" t="s">
        <v>589</v>
      </c>
      <c r="B60" s="13" t="s">
        <v>328</v>
      </c>
      <c r="C60" s="13" t="s">
        <v>127</v>
      </c>
      <c r="D60" s="13" t="s">
        <v>121</v>
      </c>
      <c r="E60" s="13" t="s">
        <v>255</v>
      </c>
      <c r="F60" s="13"/>
      <c r="G60" s="9">
        <f>G61</f>
        <v>11399.2</v>
      </c>
      <c r="H60" s="9">
        <f t="shared" si="21"/>
        <v>0</v>
      </c>
      <c r="I60" s="9">
        <f t="shared" si="21"/>
        <v>11284.8</v>
      </c>
      <c r="J60" s="9">
        <f t="shared" si="21"/>
        <v>0</v>
      </c>
      <c r="K60" s="9">
        <f t="shared" si="21"/>
        <v>12142.4</v>
      </c>
      <c r="L60" s="9">
        <f t="shared" si="21"/>
        <v>0</v>
      </c>
      <c r="M60" s="9">
        <f t="shared" si="21"/>
        <v>12142.4</v>
      </c>
      <c r="N60" s="9">
        <f t="shared" si="21"/>
        <v>0</v>
      </c>
      <c r="O60" s="9">
        <f t="shared" si="21"/>
        <v>12321.7</v>
      </c>
      <c r="P60" s="9">
        <f t="shared" si="21"/>
        <v>0</v>
      </c>
      <c r="Q60" s="9">
        <f t="shared" si="21"/>
        <v>12321.7</v>
      </c>
      <c r="R60" s="9">
        <f t="shared" si="21"/>
        <v>0</v>
      </c>
    </row>
    <row r="61" spans="1:18" ht="39.75" customHeight="1">
      <c r="A61" s="73" t="s">
        <v>94</v>
      </c>
      <c r="B61" s="13" t="s">
        <v>328</v>
      </c>
      <c r="C61" s="13" t="s">
        <v>127</v>
      </c>
      <c r="D61" s="13" t="s">
        <v>121</v>
      </c>
      <c r="E61" s="13" t="s">
        <v>35</v>
      </c>
      <c r="F61" s="13"/>
      <c r="G61" s="9">
        <f>G62</f>
        <v>11399.2</v>
      </c>
      <c r="H61" s="9">
        <f t="shared" si="21"/>
        <v>0</v>
      </c>
      <c r="I61" s="9">
        <f t="shared" si="21"/>
        <v>11284.8</v>
      </c>
      <c r="J61" s="9">
        <f t="shared" si="21"/>
        <v>0</v>
      </c>
      <c r="K61" s="9">
        <f t="shared" si="21"/>
        <v>12142.4</v>
      </c>
      <c r="L61" s="9">
        <f t="shared" si="21"/>
        <v>0</v>
      </c>
      <c r="M61" s="9">
        <f t="shared" si="21"/>
        <v>12142.4</v>
      </c>
      <c r="N61" s="9">
        <f t="shared" si="21"/>
        <v>0</v>
      </c>
      <c r="O61" s="9">
        <f t="shared" si="21"/>
        <v>12321.7</v>
      </c>
      <c r="P61" s="9">
        <f t="shared" si="21"/>
        <v>0</v>
      </c>
      <c r="Q61" s="9">
        <f t="shared" si="21"/>
        <v>12321.7</v>
      </c>
      <c r="R61" s="9">
        <f t="shared" si="21"/>
        <v>0</v>
      </c>
    </row>
    <row r="62" spans="1:18" ht="59.25" customHeight="1">
      <c r="A62" s="73" t="s">
        <v>340</v>
      </c>
      <c r="B62" s="13" t="s">
        <v>328</v>
      </c>
      <c r="C62" s="13" t="s">
        <v>127</v>
      </c>
      <c r="D62" s="13" t="s">
        <v>121</v>
      </c>
      <c r="E62" s="13" t="s">
        <v>56</v>
      </c>
      <c r="F62" s="13"/>
      <c r="G62" s="9">
        <f>G63+G65</f>
        <v>11399.2</v>
      </c>
      <c r="H62" s="9">
        <f aca="true" t="shared" si="22" ref="H62:R62">H63+H65</f>
        <v>0</v>
      </c>
      <c r="I62" s="9">
        <f t="shared" si="22"/>
        <v>11284.8</v>
      </c>
      <c r="J62" s="9">
        <f t="shared" si="22"/>
        <v>0</v>
      </c>
      <c r="K62" s="9">
        <f t="shared" si="22"/>
        <v>12142.4</v>
      </c>
      <c r="L62" s="9">
        <f t="shared" si="22"/>
        <v>0</v>
      </c>
      <c r="M62" s="9">
        <f t="shared" si="22"/>
        <v>12142.4</v>
      </c>
      <c r="N62" s="9">
        <f t="shared" si="22"/>
        <v>0</v>
      </c>
      <c r="O62" s="9">
        <f t="shared" si="22"/>
        <v>12321.7</v>
      </c>
      <c r="P62" s="9">
        <f t="shared" si="22"/>
        <v>0</v>
      </c>
      <c r="Q62" s="9">
        <f t="shared" si="22"/>
        <v>12321.7</v>
      </c>
      <c r="R62" s="9">
        <f t="shared" si="22"/>
        <v>0</v>
      </c>
    </row>
    <row r="63" spans="1:18" ht="18.75">
      <c r="A63" s="73" t="s">
        <v>98</v>
      </c>
      <c r="B63" s="13" t="s">
        <v>328</v>
      </c>
      <c r="C63" s="13" t="s">
        <v>127</v>
      </c>
      <c r="D63" s="13" t="s">
        <v>121</v>
      </c>
      <c r="E63" s="13" t="s">
        <v>57</v>
      </c>
      <c r="F63" s="104"/>
      <c r="G63" s="29">
        <f>G64</f>
        <v>8279.2</v>
      </c>
      <c r="H63" s="29">
        <f aca="true" t="shared" si="23" ref="H63:R63">H64</f>
        <v>0</v>
      </c>
      <c r="I63" s="29">
        <f t="shared" si="23"/>
        <v>8164.8</v>
      </c>
      <c r="J63" s="29">
        <f t="shared" si="23"/>
        <v>0</v>
      </c>
      <c r="K63" s="29">
        <f t="shared" si="23"/>
        <v>9022.4</v>
      </c>
      <c r="L63" s="29">
        <f t="shared" si="23"/>
        <v>0</v>
      </c>
      <c r="M63" s="29">
        <f t="shared" si="23"/>
        <v>9022.4</v>
      </c>
      <c r="N63" s="29">
        <f t="shared" si="23"/>
        <v>0</v>
      </c>
      <c r="O63" s="29">
        <f t="shared" si="23"/>
        <v>9201.7</v>
      </c>
      <c r="P63" s="29">
        <f t="shared" si="23"/>
        <v>0</v>
      </c>
      <c r="Q63" s="29">
        <f t="shared" si="23"/>
        <v>9201.7</v>
      </c>
      <c r="R63" s="29">
        <f t="shared" si="23"/>
        <v>0</v>
      </c>
    </row>
    <row r="64" spans="1:18" ht="18.75">
      <c r="A64" s="73" t="s">
        <v>187</v>
      </c>
      <c r="B64" s="13" t="s">
        <v>328</v>
      </c>
      <c r="C64" s="13" t="s">
        <v>127</v>
      </c>
      <c r="D64" s="13" t="s">
        <v>121</v>
      </c>
      <c r="E64" s="13" t="s">
        <v>57</v>
      </c>
      <c r="F64" s="13" t="s">
        <v>186</v>
      </c>
      <c r="G64" s="9">
        <v>8279.2</v>
      </c>
      <c r="H64" s="9"/>
      <c r="I64" s="9">
        <v>8164.8</v>
      </c>
      <c r="J64" s="9"/>
      <c r="K64" s="9">
        <f>L64+M64+N64</f>
        <v>9022.4</v>
      </c>
      <c r="L64" s="9"/>
      <c r="M64" s="9">
        <v>9022.4</v>
      </c>
      <c r="N64" s="9"/>
      <c r="O64" s="9">
        <f>P64+Q64+R64</f>
        <v>9201.7</v>
      </c>
      <c r="P64" s="75"/>
      <c r="Q64" s="75">
        <v>9201.7</v>
      </c>
      <c r="R64" s="75"/>
    </row>
    <row r="65" spans="1:18" ht="62.25" customHeight="1">
      <c r="A65" s="73" t="s">
        <v>437</v>
      </c>
      <c r="B65" s="13" t="s">
        <v>328</v>
      </c>
      <c r="C65" s="13" t="s">
        <v>127</v>
      </c>
      <c r="D65" s="13" t="s">
        <v>121</v>
      </c>
      <c r="E65" s="13" t="s">
        <v>436</v>
      </c>
      <c r="F65" s="13"/>
      <c r="G65" s="9">
        <f>G66</f>
        <v>3120</v>
      </c>
      <c r="H65" s="9">
        <f aca="true" t="shared" si="24" ref="H65:R65">H66</f>
        <v>0</v>
      </c>
      <c r="I65" s="9">
        <f t="shared" si="24"/>
        <v>3120</v>
      </c>
      <c r="J65" s="9">
        <f t="shared" si="24"/>
        <v>0</v>
      </c>
      <c r="K65" s="9">
        <f t="shared" si="24"/>
        <v>3120</v>
      </c>
      <c r="L65" s="9">
        <f t="shared" si="24"/>
        <v>0</v>
      </c>
      <c r="M65" s="9">
        <f t="shared" si="24"/>
        <v>3120</v>
      </c>
      <c r="N65" s="9">
        <f t="shared" si="24"/>
        <v>0</v>
      </c>
      <c r="O65" s="9">
        <f t="shared" si="24"/>
        <v>3120</v>
      </c>
      <c r="P65" s="9">
        <f t="shared" si="24"/>
        <v>0</v>
      </c>
      <c r="Q65" s="9">
        <f t="shared" si="24"/>
        <v>3120</v>
      </c>
      <c r="R65" s="9">
        <f t="shared" si="24"/>
        <v>0</v>
      </c>
    </row>
    <row r="66" spans="1:18" ht="18.75">
      <c r="A66" s="73" t="s">
        <v>187</v>
      </c>
      <c r="B66" s="13" t="s">
        <v>328</v>
      </c>
      <c r="C66" s="13" t="s">
        <v>127</v>
      </c>
      <c r="D66" s="13" t="s">
        <v>121</v>
      </c>
      <c r="E66" s="13" t="s">
        <v>436</v>
      </c>
      <c r="F66" s="13" t="s">
        <v>186</v>
      </c>
      <c r="G66" s="9">
        <f>H66+I66+J66</f>
        <v>3120</v>
      </c>
      <c r="H66" s="9"/>
      <c r="I66" s="9">
        <v>3120</v>
      </c>
      <c r="J66" s="9"/>
      <c r="K66" s="9">
        <f>L66+M66+N66</f>
        <v>3120</v>
      </c>
      <c r="L66" s="9"/>
      <c r="M66" s="9">
        <v>3120</v>
      </c>
      <c r="N66" s="9"/>
      <c r="O66" s="9">
        <f>P66+Q66+R66</f>
        <v>3120</v>
      </c>
      <c r="P66" s="9"/>
      <c r="Q66" s="9">
        <v>3120</v>
      </c>
      <c r="R66" s="9"/>
    </row>
    <row r="67" spans="1:18" ht="18.75">
      <c r="A67" s="73" t="s">
        <v>105</v>
      </c>
      <c r="B67" s="13" t="s">
        <v>328</v>
      </c>
      <c r="C67" s="13" t="s">
        <v>127</v>
      </c>
      <c r="D67" s="13" t="s">
        <v>127</v>
      </c>
      <c r="E67" s="13"/>
      <c r="F67" s="13"/>
      <c r="G67" s="9">
        <f>G68</f>
        <v>81.9</v>
      </c>
      <c r="H67" s="9">
        <f aca="true" t="shared" si="25" ref="H67:R67">H68</f>
        <v>0</v>
      </c>
      <c r="I67" s="9">
        <f t="shared" si="25"/>
        <v>81.9</v>
      </c>
      <c r="J67" s="9">
        <f t="shared" si="25"/>
        <v>0</v>
      </c>
      <c r="K67" s="9">
        <f t="shared" si="25"/>
        <v>81.9</v>
      </c>
      <c r="L67" s="9">
        <f t="shared" si="25"/>
        <v>0</v>
      </c>
      <c r="M67" s="9">
        <f t="shared" si="25"/>
        <v>81.9</v>
      </c>
      <c r="N67" s="9">
        <f t="shared" si="25"/>
        <v>0</v>
      </c>
      <c r="O67" s="9">
        <f t="shared" si="25"/>
        <v>81.9</v>
      </c>
      <c r="P67" s="9">
        <f t="shared" si="25"/>
        <v>0</v>
      </c>
      <c r="Q67" s="9">
        <f t="shared" si="25"/>
        <v>81.9</v>
      </c>
      <c r="R67" s="9">
        <f t="shared" si="25"/>
        <v>0</v>
      </c>
    </row>
    <row r="68" spans="1:18" ht="40.5" customHeight="1">
      <c r="A68" s="73" t="s">
        <v>476</v>
      </c>
      <c r="B68" s="13" t="s">
        <v>328</v>
      </c>
      <c r="C68" s="13" t="s">
        <v>127</v>
      </c>
      <c r="D68" s="13" t="s">
        <v>127</v>
      </c>
      <c r="E68" s="13" t="s">
        <v>246</v>
      </c>
      <c r="F68" s="13"/>
      <c r="G68" s="9">
        <f>G69+G75+G78+G72</f>
        <v>81.9</v>
      </c>
      <c r="H68" s="9">
        <f>H69+H75+H78</f>
        <v>0</v>
      </c>
      <c r="I68" s="9">
        <f aca="true" t="shared" si="26" ref="I68:R68">I69+I75+I78+I72</f>
        <v>81.9</v>
      </c>
      <c r="J68" s="9">
        <f t="shared" si="26"/>
        <v>0</v>
      </c>
      <c r="K68" s="9">
        <f t="shared" si="26"/>
        <v>81.9</v>
      </c>
      <c r="L68" s="9">
        <f t="shared" si="26"/>
        <v>0</v>
      </c>
      <c r="M68" s="9">
        <f t="shared" si="26"/>
        <v>81.9</v>
      </c>
      <c r="N68" s="9">
        <f t="shared" si="26"/>
        <v>0</v>
      </c>
      <c r="O68" s="9">
        <f t="shared" si="26"/>
        <v>81.9</v>
      </c>
      <c r="P68" s="9">
        <f t="shared" si="26"/>
        <v>0</v>
      </c>
      <c r="Q68" s="9">
        <f t="shared" si="26"/>
        <v>81.9</v>
      </c>
      <c r="R68" s="9">
        <f t="shared" si="26"/>
        <v>0</v>
      </c>
    </row>
    <row r="69" spans="1:18" ht="37.5">
      <c r="A69" s="73" t="s">
        <v>247</v>
      </c>
      <c r="B69" s="13" t="s">
        <v>328</v>
      </c>
      <c r="C69" s="13" t="s">
        <v>127</v>
      </c>
      <c r="D69" s="13" t="s">
        <v>127</v>
      </c>
      <c r="E69" s="13" t="s">
        <v>478</v>
      </c>
      <c r="F69" s="13"/>
      <c r="G69" s="9">
        <f>G70</f>
        <v>16</v>
      </c>
      <c r="H69" s="9">
        <f aca="true" t="shared" si="27" ref="H69:R70">H70</f>
        <v>0</v>
      </c>
      <c r="I69" s="9">
        <f t="shared" si="27"/>
        <v>12</v>
      </c>
      <c r="J69" s="9">
        <f t="shared" si="27"/>
        <v>0</v>
      </c>
      <c r="K69" s="9">
        <f t="shared" si="27"/>
        <v>31.9</v>
      </c>
      <c r="L69" s="9">
        <f t="shared" si="27"/>
        <v>0</v>
      </c>
      <c r="M69" s="9">
        <f t="shared" si="27"/>
        <v>31.9</v>
      </c>
      <c r="N69" s="9">
        <f t="shared" si="27"/>
        <v>0</v>
      </c>
      <c r="O69" s="9">
        <f t="shared" si="27"/>
        <v>31.9</v>
      </c>
      <c r="P69" s="9">
        <f t="shared" si="27"/>
        <v>0</v>
      </c>
      <c r="Q69" s="9">
        <f t="shared" si="27"/>
        <v>31.9</v>
      </c>
      <c r="R69" s="9">
        <f t="shared" si="27"/>
        <v>0</v>
      </c>
    </row>
    <row r="70" spans="1:18" ht="18.75">
      <c r="A70" s="73" t="s">
        <v>176</v>
      </c>
      <c r="B70" s="13" t="s">
        <v>328</v>
      </c>
      <c r="C70" s="13" t="s">
        <v>127</v>
      </c>
      <c r="D70" s="13" t="s">
        <v>127</v>
      </c>
      <c r="E70" s="13" t="s">
        <v>479</v>
      </c>
      <c r="F70" s="13"/>
      <c r="G70" s="9">
        <f>G71</f>
        <v>16</v>
      </c>
      <c r="H70" s="9">
        <f t="shared" si="27"/>
        <v>0</v>
      </c>
      <c r="I70" s="9">
        <f t="shared" si="27"/>
        <v>12</v>
      </c>
      <c r="J70" s="9">
        <f t="shared" si="27"/>
        <v>0</v>
      </c>
      <c r="K70" s="9">
        <f t="shared" si="27"/>
        <v>31.9</v>
      </c>
      <c r="L70" s="9">
        <f t="shared" si="27"/>
        <v>0</v>
      </c>
      <c r="M70" s="9">
        <f t="shared" si="27"/>
        <v>31.9</v>
      </c>
      <c r="N70" s="9">
        <f t="shared" si="27"/>
        <v>0</v>
      </c>
      <c r="O70" s="9">
        <f t="shared" si="27"/>
        <v>31.9</v>
      </c>
      <c r="P70" s="9">
        <f t="shared" si="27"/>
        <v>0</v>
      </c>
      <c r="Q70" s="9">
        <f t="shared" si="27"/>
        <v>31.9</v>
      </c>
      <c r="R70" s="9">
        <f t="shared" si="27"/>
        <v>0</v>
      </c>
    </row>
    <row r="71" spans="1:18" ht="18.75">
      <c r="A71" s="73" t="s">
        <v>187</v>
      </c>
      <c r="B71" s="13" t="s">
        <v>328</v>
      </c>
      <c r="C71" s="13" t="s">
        <v>127</v>
      </c>
      <c r="D71" s="13" t="s">
        <v>127</v>
      </c>
      <c r="E71" s="13" t="s">
        <v>479</v>
      </c>
      <c r="F71" s="13" t="s">
        <v>186</v>
      </c>
      <c r="G71" s="9">
        <v>16</v>
      </c>
      <c r="H71" s="9"/>
      <c r="I71" s="9">
        <v>12</v>
      </c>
      <c r="J71" s="9"/>
      <c r="K71" s="9">
        <f>L71+M71+N71</f>
        <v>31.9</v>
      </c>
      <c r="L71" s="9"/>
      <c r="M71" s="9">
        <v>31.9</v>
      </c>
      <c r="N71" s="9"/>
      <c r="O71" s="9">
        <f>P71+Q71+R71</f>
        <v>31.9</v>
      </c>
      <c r="P71" s="9"/>
      <c r="Q71" s="9">
        <v>31.9</v>
      </c>
      <c r="R71" s="9"/>
    </row>
    <row r="72" spans="1:18" ht="39.75" customHeight="1">
      <c r="A72" s="73" t="s">
        <v>477</v>
      </c>
      <c r="B72" s="13" t="s">
        <v>328</v>
      </c>
      <c r="C72" s="13" t="s">
        <v>127</v>
      </c>
      <c r="D72" s="13" t="s">
        <v>127</v>
      </c>
      <c r="E72" s="13" t="s">
        <v>249</v>
      </c>
      <c r="F72" s="13"/>
      <c r="G72" s="9">
        <f>G73</f>
        <v>11</v>
      </c>
      <c r="H72" s="9"/>
      <c r="I72" s="9">
        <f aca="true" t="shared" si="28" ref="I72:R72">I73</f>
        <v>11</v>
      </c>
      <c r="J72" s="9">
        <f t="shared" si="28"/>
        <v>0</v>
      </c>
      <c r="K72" s="9">
        <f t="shared" si="28"/>
        <v>11</v>
      </c>
      <c r="L72" s="9">
        <f t="shared" si="28"/>
        <v>0</v>
      </c>
      <c r="M72" s="9">
        <f t="shared" si="28"/>
        <v>11</v>
      </c>
      <c r="N72" s="9">
        <f t="shared" si="28"/>
        <v>0</v>
      </c>
      <c r="O72" s="9">
        <f t="shared" si="28"/>
        <v>11</v>
      </c>
      <c r="P72" s="9">
        <f t="shared" si="28"/>
        <v>0</v>
      </c>
      <c r="Q72" s="9">
        <f t="shared" si="28"/>
        <v>11</v>
      </c>
      <c r="R72" s="9">
        <f t="shared" si="28"/>
        <v>0</v>
      </c>
    </row>
    <row r="73" spans="1:18" ht="18.75">
      <c r="A73" s="73" t="s">
        <v>176</v>
      </c>
      <c r="B73" s="13" t="s">
        <v>328</v>
      </c>
      <c r="C73" s="13" t="s">
        <v>127</v>
      </c>
      <c r="D73" s="13" t="s">
        <v>127</v>
      </c>
      <c r="E73" s="13" t="s">
        <v>249</v>
      </c>
      <c r="F73" s="13"/>
      <c r="G73" s="9">
        <f>G74</f>
        <v>11</v>
      </c>
      <c r="H73" s="9"/>
      <c r="I73" s="9">
        <f aca="true" t="shared" si="29" ref="I73:R73">I74</f>
        <v>11</v>
      </c>
      <c r="J73" s="9">
        <f t="shared" si="29"/>
        <v>0</v>
      </c>
      <c r="K73" s="9">
        <f t="shared" si="29"/>
        <v>11</v>
      </c>
      <c r="L73" s="9">
        <f t="shared" si="29"/>
        <v>0</v>
      </c>
      <c r="M73" s="9">
        <f t="shared" si="29"/>
        <v>11</v>
      </c>
      <c r="N73" s="9">
        <f t="shared" si="29"/>
        <v>0</v>
      </c>
      <c r="O73" s="9">
        <f t="shared" si="29"/>
        <v>11</v>
      </c>
      <c r="P73" s="9">
        <f t="shared" si="29"/>
        <v>0</v>
      </c>
      <c r="Q73" s="9">
        <f t="shared" si="29"/>
        <v>11</v>
      </c>
      <c r="R73" s="9">
        <f t="shared" si="29"/>
        <v>0</v>
      </c>
    </row>
    <row r="74" spans="1:18" ht="18.75">
      <c r="A74" s="73" t="s">
        <v>187</v>
      </c>
      <c r="B74" s="13" t="s">
        <v>328</v>
      </c>
      <c r="C74" s="13" t="s">
        <v>127</v>
      </c>
      <c r="D74" s="13" t="s">
        <v>127</v>
      </c>
      <c r="E74" s="13" t="s">
        <v>249</v>
      </c>
      <c r="F74" s="13" t="s">
        <v>186</v>
      </c>
      <c r="G74" s="9">
        <f>H74+I74+J74</f>
        <v>11</v>
      </c>
      <c r="H74" s="9"/>
      <c r="I74" s="9">
        <v>11</v>
      </c>
      <c r="J74" s="9"/>
      <c r="K74" s="9">
        <f>L74+M74+N74</f>
        <v>11</v>
      </c>
      <c r="L74" s="9"/>
      <c r="M74" s="9">
        <v>11</v>
      </c>
      <c r="N74" s="9"/>
      <c r="O74" s="9">
        <f>P74+Q74+R74</f>
        <v>11</v>
      </c>
      <c r="P74" s="9"/>
      <c r="Q74" s="9">
        <v>11</v>
      </c>
      <c r="R74" s="9"/>
    </row>
    <row r="75" spans="1:18" ht="41.25" customHeight="1">
      <c r="A75" s="73" t="s">
        <v>31</v>
      </c>
      <c r="B75" s="13" t="s">
        <v>328</v>
      </c>
      <c r="C75" s="13" t="s">
        <v>127</v>
      </c>
      <c r="D75" s="13" t="s">
        <v>127</v>
      </c>
      <c r="E75" s="13" t="s">
        <v>250</v>
      </c>
      <c r="F75" s="13"/>
      <c r="G75" s="9">
        <f>G76</f>
        <v>42.9</v>
      </c>
      <c r="H75" s="9">
        <f aca="true" t="shared" si="30" ref="H75:R76">H76</f>
        <v>0</v>
      </c>
      <c r="I75" s="9">
        <f t="shared" si="30"/>
        <v>46.9</v>
      </c>
      <c r="J75" s="9">
        <f t="shared" si="30"/>
        <v>0</v>
      </c>
      <c r="K75" s="9">
        <f t="shared" si="30"/>
        <v>27</v>
      </c>
      <c r="L75" s="9">
        <f t="shared" si="30"/>
        <v>0</v>
      </c>
      <c r="M75" s="9">
        <f t="shared" si="30"/>
        <v>27</v>
      </c>
      <c r="N75" s="9">
        <f t="shared" si="30"/>
        <v>0</v>
      </c>
      <c r="O75" s="9">
        <f t="shared" si="30"/>
        <v>27</v>
      </c>
      <c r="P75" s="9">
        <f t="shared" si="30"/>
        <v>0</v>
      </c>
      <c r="Q75" s="9">
        <f t="shared" si="30"/>
        <v>27</v>
      </c>
      <c r="R75" s="9">
        <f t="shared" si="30"/>
        <v>0</v>
      </c>
    </row>
    <row r="76" spans="1:18" ht="18.75">
      <c r="A76" s="73" t="s">
        <v>176</v>
      </c>
      <c r="B76" s="13" t="s">
        <v>328</v>
      </c>
      <c r="C76" s="13" t="s">
        <v>127</v>
      </c>
      <c r="D76" s="13" t="s">
        <v>127</v>
      </c>
      <c r="E76" s="13" t="s">
        <v>251</v>
      </c>
      <c r="F76" s="13"/>
      <c r="G76" s="9">
        <f>G77</f>
        <v>42.9</v>
      </c>
      <c r="H76" s="9">
        <f t="shared" si="30"/>
        <v>0</v>
      </c>
      <c r="I76" s="9">
        <f t="shared" si="30"/>
        <v>46.9</v>
      </c>
      <c r="J76" s="9">
        <f t="shared" si="30"/>
        <v>0</v>
      </c>
      <c r="K76" s="9">
        <f t="shared" si="30"/>
        <v>27</v>
      </c>
      <c r="L76" s="9">
        <f t="shared" si="30"/>
        <v>0</v>
      </c>
      <c r="M76" s="9">
        <f t="shared" si="30"/>
        <v>27</v>
      </c>
      <c r="N76" s="9">
        <f t="shared" si="30"/>
        <v>0</v>
      </c>
      <c r="O76" s="9">
        <f t="shared" si="30"/>
        <v>27</v>
      </c>
      <c r="P76" s="9">
        <f t="shared" si="30"/>
        <v>0</v>
      </c>
      <c r="Q76" s="9">
        <f t="shared" si="30"/>
        <v>27</v>
      </c>
      <c r="R76" s="9">
        <f t="shared" si="30"/>
        <v>0</v>
      </c>
    </row>
    <row r="77" spans="1:18" ht="18.75">
      <c r="A77" s="73" t="s">
        <v>187</v>
      </c>
      <c r="B77" s="13" t="s">
        <v>328</v>
      </c>
      <c r="C77" s="13" t="s">
        <v>127</v>
      </c>
      <c r="D77" s="13" t="s">
        <v>127</v>
      </c>
      <c r="E77" s="13" t="s">
        <v>251</v>
      </c>
      <c r="F77" s="13" t="s">
        <v>186</v>
      </c>
      <c r="G77" s="9">
        <v>42.9</v>
      </c>
      <c r="H77" s="9"/>
      <c r="I77" s="9">
        <v>46.9</v>
      </c>
      <c r="J77" s="9"/>
      <c r="K77" s="9">
        <f>L77+M77+N77</f>
        <v>27</v>
      </c>
      <c r="L77" s="9"/>
      <c r="M77" s="9">
        <v>27</v>
      </c>
      <c r="N77" s="9"/>
      <c r="O77" s="9">
        <f>P77+Q77+R77</f>
        <v>27</v>
      </c>
      <c r="P77" s="9"/>
      <c r="Q77" s="9">
        <v>27</v>
      </c>
      <c r="R77" s="9"/>
    </row>
    <row r="78" spans="1:18" ht="44.25" customHeight="1">
      <c r="A78" s="73" t="s">
        <v>254</v>
      </c>
      <c r="B78" s="13" t="s">
        <v>328</v>
      </c>
      <c r="C78" s="13" t="s">
        <v>127</v>
      </c>
      <c r="D78" s="13" t="s">
        <v>127</v>
      </c>
      <c r="E78" s="13" t="s">
        <v>252</v>
      </c>
      <c r="F78" s="13"/>
      <c r="G78" s="9">
        <f>G79</f>
        <v>12</v>
      </c>
      <c r="H78" s="9">
        <f aca="true" t="shared" si="31" ref="H78:R79">H79</f>
        <v>0</v>
      </c>
      <c r="I78" s="9">
        <f t="shared" si="31"/>
        <v>12</v>
      </c>
      <c r="J78" s="9">
        <f t="shared" si="31"/>
        <v>0</v>
      </c>
      <c r="K78" s="9">
        <f t="shared" si="31"/>
        <v>12</v>
      </c>
      <c r="L78" s="9">
        <f t="shared" si="31"/>
        <v>0</v>
      </c>
      <c r="M78" s="9">
        <f t="shared" si="31"/>
        <v>12</v>
      </c>
      <c r="N78" s="9">
        <f t="shared" si="31"/>
        <v>0</v>
      </c>
      <c r="O78" s="9">
        <f t="shared" si="31"/>
        <v>12</v>
      </c>
      <c r="P78" s="9">
        <f t="shared" si="31"/>
        <v>0</v>
      </c>
      <c r="Q78" s="9">
        <f t="shared" si="31"/>
        <v>12</v>
      </c>
      <c r="R78" s="9">
        <f t="shared" si="31"/>
        <v>0</v>
      </c>
    </row>
    <row r="79" spans="1:18" ht="22.5" customHeight="1">
      <c r="A79" s="73" t="s">
        <v>176</v>
      </c>
      <c r="B79" s="13" t="s">
        <v>328</v>
      </c>
      <c r="C79" s="13" t="s">
        <v>127</v>
      </c>
      <c r="D79" s="13" t="s">
        <v>127</v>
      </c>
      <c r="E79" s="13" t="s">
        <v>253</v>
      </c>
      <c r="F79" s="13"/>
      <c r="G79" s="9">
        <f>G80</f>
        <v>12</v>
      </c>
      <c r="H79" s="9">
        <f t="shared" si="31"/>
        <v>0</v>
      </c>
      <c r="I79" s="9">
        <f t="shared" si="31"/>
        <v>12</v>
      </c>
      <c r="J79" s="9">
        <f t="shared" si="31"/>
        <v>0</v>
      </c>
      <c r="K79" s="9">
        <f t="shared" si="31"/>
        <v>12</v>
      </c>
      <c r="L79" s="9">
        <f t="shared" si="31"/>
        <v>0</v>
      </c>
      <c r="M79" s="9">
        <f t="shared" si="31"/>
        <v>12</v>
      </c>
      <c r="N79" s="9">
        <f t="shared" si="31"/>
        <v>0</v>
      </c>
      <c r="O79" s="9">
        <f t="shared" si="31"/>
        <v>12</v>
      </c>
      <c r="P79" s="9">
        <f t="shared" si="31"/>
        <v>0</v>
      </c>
      <c r="Q79" s="9">
        <f t="shared" si="31"/>
        <v>12</v>
      </c>
      <c r="R79" s="9">
        <f t="shared" si="31"/>
        <v>0</v>
      </c>
    </row>
    <row r="80" spans="1:18" ht="18.75">
      <c r="A80" s="73" t="s">
        <v>187</v>
      </c>
      <c r="B80" s="13" t="s">
        <v>328</v>
      </c>
      <c r="C80" s="13" t="s">
        <v>127</v>
      </c>
      <c r="D80" s="13" t="s">
        <v>127</v>
      </c>
      <c r="E80" s="13" t="s">
        <v>253</v>
      </c>
      <c r="F80" s="13" t="s">
        <v>186</v>
      </c>
      <c r="G80" s="9">
        <f>H80+I80+J80</f>
        <v>12</v>
      </c>
      <c r="H80" s="9"/>
      <c r="I80" s="9">
        <v>12</v>
      </c>
      <c r="J80" s="9"/>
      <c r="K80" s="9">
        <f>L80+M80+N80</f>
        <v>12</v>
      </c>
      <c r="L80" s="9"/>
      <c r="M80" s="9">
        <v>12</v>
      </c>
      <c r="N80" s="9"/>
      <c r="O80" s="9">
        <f>P80+Q80+R80</f>
        <v>12</v>
      </c>
      <c r="P80" s="9"/>
      <c r="Q80" s="9">
        <v>12</v>
      </c>
      <c r="R80" s="9"/>
    </row>
    <row r="81" spans="1:18" ht="18.75">
      <c r="A81" s="73" t="s">
        <v>86</v>
      </c>
      <c r="B81" s="13" t="s">
        <v>328</v>
      </c>
      <c r="C81" s="13" t="s">
        <v>131</v>
      </c>
      <c r="D81" s="13" t="s">
        <v>389</v>
      </c>
      <c r="E81" s="13"/>
      <c r="F81" s="13"/>
      <c r="G81" s="9">
        <f aca="true" t="shared" si="32" ref="G81:R81">G82+G135</f>
        <v>87588.09999999999</v>
      </c>
      <c r="H81" s="9">
        <f t="shared" si="32"/>
        <v>46525.7</v>
      </c>
      <c r="I81" s="9">
        <f t="shared" si="32"/>
        <v>40201.5</v>
      </c>
      <c r="J81" s="9">
        <f t="shared" si="32"/>
        <v>100</v>
      </c>
      <c r="K81" s="9">
        <f t="shared" si="32"/>
        <v>39651.6</v>
      </c>
      <c r="L81" s="9">
        <f t="shared" si="32"/>
        <v>2037.2</v>
      </c>
      <c r="M81" s="9">
        <f t="shared" si="32"/>
        <v>37514.399999999994</v>
      </c>
      <c r="N81" s="9">
        <f t="shared" si="32"/>
        <v>100</v>
      </c>
      <c r="O81" s="9">
        <f t="shared" si="32"/>
        <v>40057.3</v>
      </c>
      <c r="P81" s="9">
        <f t="shared" si="32"/>
        <v>2037.2</v>
      </c>
      <c r="Q81" s="9">
        <f t="shared" si="32"/>
        <v>37920.1</v>
      </c>
      <c r="R81" s="9">
        <f t="shared" si="32"/>
        <v>100</v>
      </c>
    </row>
    <row r="82" spans="1:18" ht="18.75">
      <c r="A82" s="73" t="s">
        <v>132</v>
      </c>
      <c r="B82" s="13" t="s">
        <v>328</v>
      </c>
      <c r="C82" s="13" t="s">
        <v>131</v>
      </c>
      <c r="D82" s="13" t="s">
        <v>118</v>
      </c>
      <c r="E82" s="13"/>
      <c r="F82" s="13"/>
      <c r="G82" s="9">
        <f>G83</f>
        <v>86317.79999999999</v>
      </c>
      <c r="H82" s="9">
        <f>H83</f>
        <v>46525.7</v>
      </c>
      <c r="I82" s="9">
        <f>I83</f>
        <v>38931.2</v>
      </c>
      <c r="J82" s="9">
        <f>J83</f>
        <v>100</v>
      </c>
      <c r="K82" s="9">
        <f aca="true" t="shared" si="33" ref="K82:R82">K83</f>
        <v>38357.4</v>
      </c>
      <c r="L82" s="9">
        <f t="shared" si="33"/>
        <v>2037.2</v>
      </c>
      <c r="M82" s="9">
        <f t="shared" si="33"/>
        <v>36220.2</v>
      </c>
      <c r="N82" s="9">
        <f t="shared" si="33"/>
        <v>100</v>
      </c>
      <c r="O82" s="9">
        <f t="shared" si="33"/>
        <v>38751.100000000006</v>
      </c>
      <c r="P82" s="9">
        <f t="shared" si="33"/>
        <v>2037.2</v>
      </c>
      <c r="Q82" s="9">
        <f t="shared" si="33"/>
        <v>36613.9</v>
      </c>
      <c r="R82" s="9">
        <f t="shared" si="33"/>
        <v>100</v>
      </c>
    </row>
    <row r="83" spans="1:18" ht="39.75" customHeight="1">
      <c r="A83" s="73" t="s">
        <v>589</v>
      </c>
      <c r="B83" s="13" t="s">
        <v>328</v>
      </c>
      <c r="C83" s="13" t="s">
        <v>131</v>
      </c>
      <c r="D83" s="13" t="s">
        <v>118</v>
      </c>
      <c r="E83" s="13" t="s">
        <v>255</v>
      </c>
      <c r="F83" s="13"/>
      <c r="G83" s="9">
        <f aca="true" t="shared" si="34" ref="G83:R83">G84+G101+G113+G127</f>
        <v>86317.79999999999</v>
      </c>
      <c r="H83" s="9">
        <f t="shared" si="34"/>
        <v>46525.7</v>
      </c>
      <c r="I83" s="9">
        <f t="shared" si="34"/>
        <v>38931.2</v>
      </c>
      <c r="J83" s="9">
        <f t="shared" si="34"/>
        <v>100</v>
      </c>
      <c r="K83" s="9">
        <f t="shared" si="34"/>
        <v>38357.4</v>
      </c>
      <c r="L83" s="9">
        <f t="shared" si="34"/>
        <v>2037.2</v>
      </c>
      <c r="M83" s="9">
        <f t="shared" si="34"/>
        <v>36220.2</v>
      </c>
      <c r="N83" s="9">
        <f t="shared" si="34"/>
        <v>100</v>
      </c>
      <c r="O83" s="9">
        <f t="shared" si="34"/>
        <v>38751.100000000006</v>
      </c>
      <c r="P83" s="9">
        <f t="shared" si="34"/>
        <v>2037.2</v>
      </c>
      <c r="Q83" s="9">
        <f t="shared" si="34"/>
        <v>36613.9</v>
      </c>
      <c r="R83" s="9">
        <f t="shared" si="34"/>
        <v>100</v>
      </c>
    </row>
    <row r="84" spans="1:18" ht="79.5" customHeight="1">
      <c r="A84" s="73" t="s">
        <v>395</v>
      </c>
      <c r="B84" s="13" t="s">
        <v>328</v>
      </c>
      <c r="C84" s="13" t="s">
        <v>131</v>
      </c>
      <c r="D84" s="13" t="s">
        <v>118</v>
      </c>
      <c r="E84" s="13" t="s">
        <v>256</v>
      </c>
      <c r="F84" s="13"/>
      <c r="G84" s="9">
        <f>G85+G92</f>
        <v>13376.6</v>
      </c>
      <c r="H84" s="9">
        <f aca="true" t="shared" si="35" ref="H84:R84">H85+H92</f>
        <v>5934.3</v>
      </c>
      <c r="I84" s="9">
        <f t="shared" si="35"/>
        <v>7273.4</v>
      </c>
      <c r="J84" s="9">
        <f t="shared" si="35"/>
        <v>100</v>
      </c>
      <c r="K84" s="9">
        <f t="shared" si="35"/>
        <v>7703.7</v>
      </c>
      <c r="L84" s="9">
        <f t="shared" si="35"/>
        <v>0</v>
      </c>
      <c r="M84" s="9">
        <f t="shared" si="35"/>
        <v>7603.7</v>
      </c>
      <c r="N84" s="9">
        <f t="shared" si="35"/>
        <v>100</v>
      </c>
      <c r="O84" s="9">
        <f t="shared" si="35"/>
        <v>7786.6</v>
      </c>
      <c r="P84" s="9">
        <f t="shared" si="35"/>
        <v>0</v>
      </c>
      <c r="Q84" s="9">
        <f t="shared" si="35"/>
        <v>7686.6</v>
      </c>
      <c r="R84" s="9">
        <f t="shared" si="35"/>
        <v>100</v>
      </c>
    </row>
    <row r="85" spans="1:18" ht="22.5" customHeight="1">
      <c r="A85" s="73" t="s">
        <v>354</v>
      </c>
      <c r="B85" s="13" t="s">
        <v>328</v>
      </c>
      <c r="C85" s="13" t="s">
        <v>131</v>
      </c>
      <c r="D85" s="13" t="s">
        <v>118</v>
      </c>
      <c r="E85" s="13" t="s">
        <v>257</v>
      </c>
      <c r="F85" s="13"/>
      <c r="G85" s="9">
        <f>G86+G88+G90</f>
        <v>2161</v>
      </c>
      <c r="H85" s="9">
        <f aca="true" t="shared" si="36" ref="H85:N85">H86+H88+H90</f>
        <v>0</v>
      </c>
      <c r="I85" s="9">
        <f t="shared" si="36"/>
        <v>2061</v>
      </c>
      <c r="J85" s="9">
        <f t="shared" si="36"/>
        <v>100</v>
      </c>
      <c r="K85" s="9">
        <f t="shared" si="36"/>
        <v>2322.7</v>
      </c>
      <c r="L85" s="9">
        <f t="shared" si="36"/>
        <v>0</v>
      </c>
      <c r="M85" s="9">
        <f t="shared" si="36"/>
        <v>2222.7</v>
      </c>
      <c r="N85" s="9">
        <f t="shared" si="36"/>
        <v>100</v>
      </c>
      <c r="O85" s="9">
        <f>O86+O88+O90</f>
        <v>2347</v>
      </c>
      <c r="P85" s="9">
        <f>P86+P88+P90</f>
        <v>0</v>
      </c>
      <c r="Q85" s="9">
        <f>Q86+Q88+Q90</f>
        <v>2247</v>
      </c>
      <c r="R85" s="9">
        <f>R86+R88+R90</f>
        <v>100</v>
      </c>
    </row>
    <row r="86" spans="1:18" ht="18.75">
      <c r="A86" s="73" t="s">
        <v>188</v>
      </c>
      <c r="B86" s="13" t="s">
        <v>328</v>
      </c>
      <c r="C86" s="13" t="s">
        <v>131</v>
      </c>
      <c r="D86" s="13" t="s">
        <v>118</v>
      </c>
      <c r="E86" s="13" t="s">
        <v>258</v>
      </c>
      <c r="F86" s="13"/>
      <c r="G86" s="9">
        <f>G87</f>
        <v>1221</v>
      </c>
      <c r="H86" s="9">
        <f aca="true" t="shared" si="37" ref="H86:R86">H87</f>
        <v>0</v>
      </c>
      <c r="I86" s="9">
        <f t="shared" si="37"/>
        <v>1221</v>
      </c>
      <c r="J86" s="9">
        <f t="shared" si="37"/>
        <v>0</v>
      </c>
      <c r="K86" s="9">
        <f t="shared" si="37"/>
        <v>1382.7</v>
      </c>
      <c r="L86" s="9">
        <f t="shared" si="37"/>
        <v>0</v>
      </c>
      <c r="M86" s="9">
        <f t="shared" si="37"/>
        <v>1382.7</v>
      </c>
      <c r="N86" s="9">
        <f t="shared" si="37"/>
        <v>0</v>
      </c>
      <c r="O86" s="9">
        <f t="shared" si="37"/>
        <v>1407</v>
      </c>
      <c r="P86" s="9">
        <f t="shared" si="37"/>
        <v>0</v>
      </c>
      <c r="Q86" s="9">
        <f t="shared" si="37"/>
        <v>1407</v>
      </c>
      <c r="R86" s="9">
        <f t="shared" si="37"/>
        <v>0</v>
      </c>
    </row>
    <row r="87" spans="1:18" ht="23.25" customHeight="1">
      <c r="A87" s="73" t="s">
        <v>187</v>
      </c>
      <c r="B87" s="13" t="s">
        <v>328</v>
      </c>
      <c r="C87" s="13" t="s">
        <v>131</v>
      </c>
      <c r="D87" s="13" t="s">
        <v>118</v>
      </c>
      <c r="E87" s="13" t="s">
        <v>258</v>
      </c>
      <c r="F87" s="13" t="s">
        <v>186</v>
      </c>
      <c r="G87" s="9">
        <f>H87+I87+J87</f>
        <v>1221</v>
      </c>
      <c r="H87" s="9"/>
      <c r="I87" s="9">
        <v>1221</v>
      </c>
      <c r="J87" s="9"/>
      <c r="K87" s="9">
        <f>L87+M87+N87</f>
        <v>1382.7</v>
      </c>
      <c r="L87" s="9"/>
      <c r="M87" s="9">
        <v>1382.7</v>
      </c>
      <c r="N87" s="9"/>
      <c r="O87" s="9">
        <f>P87+Q87+R87</f>
        <v>1407</v>
      </c>
      <c r="P87" s="75"/>
      <c r="Q87" s="9">
        <v>1407</v>
      </c>
      <c r="R87" s="75"/>
    </row>
    <row r="88" spans="1:18" ht="59.25" customHeight="1">
      <c r="A88" s="73" t="s">
        <v>705</v>
      </c>
      <c r="B88" s="13" t="s">
        <v>328</v>
      </c>
      <c r="C88" s="13" t="s">
        <v>131</v>
      </c>
      <c r="D88" s="13" t="s">
        <v>118</v>
      </c>
      <c r="E88" s="13" t="s">
        <v>558</v>
      </c>
      <c r="F88" s="13"/>
      <c r="G88" s="9">
        <f>G89</f>
        <v>100</v>
      </c>
      <c r="H88" s="9">
        <f aca="true" t="shared" si="38" ref="H88:R88">H89</f>
        <v>0</v>
      </c>
      <c r="I88" s="9">
        <f t="shared" si="38"/>
        <v>0</v>
      </c>
      <c r="J88" s="9">
        <f t="shared" si="38"/>
        <v>100</v>
      </c>
      <c r="K88" s="9">
        <f t="shared" si="38"/>
        <v>100</v>
      </c>
      <c r="L88" s="9">
        <f t="shared" si="38"/>
        <v>0</v>
      </c>
      <c r="M88" s="9">
        <f t="shared" si="38"/>
        <v>0</v>
      </c>
      <c r="N88" s="9">
        <f t="shared" si="38"/>
        <v>100</v>
      </c>
      <c r="O88" s="9">
        <f t="shared" si="38"/>
        <v>100</v>
      </c>
      <c r="P88" s="9">
        <f t="shared" si="38"/>
        <v>0</v>
      </c>
      <c r="Q88" s="9">
        <f t="shared" si="38"/>
        <v>0</v>
      </c>
      <c r="R88" s="9">
        <f t="shared" si="38"/>
        <v>100</v>
      </c>
    </row>
    <row r="89" spans="1:18" ht="18.75">
      <c r="A89" s="73" t="s">
        <v>187</v>
      </c>
      <c r="B89" s="13" t="s">
        <v>328</v>
      </c>
      <c r="C89" s="13" t="s">
        <v>131</v>
      </c>
      <c r="D89" s="13" t="s">
        <v>118</v>
      </c>
      <c r="E89" s="13" t="s">
        <v>558</v>
      </c>
      <c r="F89" s="13" t="s">
        <v>186</v>
      </c>
      <c r="G89" s="9">
        <f>H89+J89+I89</f>
        <v>100</v>
      </c>
      <c r="H89" s="9"/>
      <c r="I89" s="9"/>
      <c r="J89" s="9">
        <v>100</v>
      </c>
      <c r="K89" s="9">
        <f>L89+M89+N89</f>
        <v>100</v>
      </c>
      <c r="L89" s="9"/>
      <c r="M89" s="9"/>
      <c r="N89" s="9">
        <v>100</v>
      </c>
      <c r="O89" s="9">
        <f>P89+Q89+R89</f>
        <v>100</v>
      </c>
      <c r="P89" s="75"/>
      <c r="Q89" s="75"/>
      <c r="R89" s="75">
        <v>100</v>
      </c>
    </row>
    <row r="90" spans="1:18" ht="60" customHeight="1">
      <c r="A90" s="73" t="s">
        <v>437</v>
      </c>
      <c r="B90" s="13" t="s">
        <v>328</v>
      </c>
      <c r="C90" s="13" t="s">
        <v>131</v>
      </c>
      <c r="D90" s="13" t="s">
        <v>118</v>
      </c>
      <c r="E90" s="13" t="s">
        <v>441</v>
      </c>
      <c r="F90" s="13"/>
      <c r="G90" s="9">
        <f>G91</f>
        <v>840</v>
      </c>
      <c r="H90" s="9">
        <f aca="true" t="shared" si="39" ref="H90:R90">H91</f>
        <v>0</v>
      </c>
      <c r="I90" s="9">
        <f t="shared" si="39"/>
        <v>840</v>
      </c>
      <c r="J90" s="9">
        <f t="shared" si="39"/>
        <v>0</v>
      </c>
      <c r="K90" s="9">
        <f t="shared" si="39"/>
        <v>840</v>
      </c>
      <c r="L90" s="9">
        <f t="shared" si="39"/>
        <v>0</v>
      </c>
      <c r="M90" s="9">
        <f t="shared" si="39"/>
        <v>840</v>
      </c>
      <c r="N90" s="9">
        <f t="shared" si="39"/>
        <v>0</v>
      </c>
      <c r="O90" s="9">
        <f t="shared" si="39"/>
        <v>840</v>
      </c>
      <c r="P90" s="9">
        <f t="shared" si="39"/>
        <v>0</v>
      </c>
      <c r="Q90" s="9">
        <f t="shared" si="39"/>
        <v>840</v>
      </c>
      <c r="R90" s="9">
        <f t="shared" si="39"/>
        <v>0</v>
      </c>
    </row>
    <row r="91" spans="1:18" ht="18.75">
      <c r="A91" s="73" t="s">
        <v>187</v>
      </c>
      <c r="B91" s="13" t="s">
        <v>328</v>
      </c>
      <c r="C91" s="13" t="s">
        <v>131</v>
      </c>
      <c r="D91" s="13" t="s">
        <v>118</v>
      </c>
      <c r="E91" s="13" t="s">
        <v>441</v>
      </c>
      <c r="F91" s="13" t="s">
        <v>186</v>
      </c>
      <c r="G91" s="9">
        <f>H91+I91+J91</f>
        <v>840</v>
      </c>
      <c r="H91" s="9"/>
      <c r="I91" s="9">
        <v>840</v>
      </c>
      <c r="J91" s="9"/>
      <c r="K91" s="9">
        <f>L91+M91+N91</f>
        <v>840</v>
      </c>
      <c r="L91" s="9"/>
      <c r="M91" s="9">
        <v>840</v>
      </c>
      <c r="N91" s="9"/>
      <c r="O91" s="9">
        <f>P91+Q91+R91</f>
        <v>840</v>
      </c>
      <c r="P91" s="75"/>
      <c r="Q91" s="9">
        <v>840</v>
      </c>
      <c r="R91" s="75"/>
    </row>
    <row r="92" spans="1:18" ht="24" customHeight="1">
      <c r="A92" s="73" t="s">
        <v>355</v>
      </c>
      <c r="B92" s="13" t="s">
        <v>328</v>
      </c>
      <c r="C92" s="13" t="s">
        <v>131</v>
      </c>
      <c r="D92" s="13" t="s">
        <v>118</v>
      </c>
      <c r="E92" s="13" t="s">
        <v>58</v>
      </c>
      <c r="F92" s="13"/>
      <c r="G92" s="9">
        <f>G93+G97+G99+G95</f>
        <v>11215.6</v>
      </c>
      <c r="H92" s="9">
        <f aca="true" t="shared" si="40" ref="H92:R92">H93+H97+H99+H95</f>
        <v>5934.3</v>
      </c>
      <c r="I92" s="9">
        <f t="shared" si="40"/>
        <v>5212.4</v>
      </c>
      <c r="J92" s="9">
        <f t="shared" si="40"/>
        <v>0</v>
      </c>
      <c r="K92" s="9">
        <f t="shared" si="40"/>
        <v>5381</v>
      </c>
      <c r="L92" s="9">
        <f t="shared" si="40"/>
        <v>0</v>
      </c>
      <c r="M92" s="9">
        <f t="shared" si="40"/>
        <v>5381</v>
      </c>
      <c r="N92" s="9">
        <f t="shared" si="40"/>
        <v>0</v>
      </c>
      <c r="O92" s="9">
        <f t="shared" si="40"/>
        <v>5439.6</v>
      </c>
      <c r="P92" s="9">
        <f t="shared" si="40"/>
        <v>0</v>
      </c>
      <c r="Q92" s="9">
        <f t="shared" si="40"/>
        <v>5439.6</v>
      </c>
      <c r="R92" s="9">
        <f t="shared" si="40"/>
        <v>0</v>
      </c>
    </row>
    <row r="93" spans="1:18" ht="18.75">
      <c r="A93" s="73" t="s">
        <v>188</v>
      </c>
      <c r="B93" s="13" t="s">
        <v>328</v>
      </c>
      <c r="C93" s="13" t="s">
        <v>131</v>
      </c>
      <c r="D93" s="13" t="s">
        <v>118</v>
      </c>
      <c r="E93" s="13" t="s">
        <v>59</v>
      </c>
      <c r="F93" s="13"/>
      <c r="G93" s="9">
        <f>G94</f>
        <v>3437.8</v>
      </c>
      <c r="H93" s="9">
        <f aca="true" t="shared" si="41" ref="H93:R93">H94</f>
        <v>0</v>
      </c>
      <c r="I93" s="9">
        <f t="shared" si="41"/>
        <v>3368.9</v>
      </c>
      <c r="J93" s="9">
        <f t="shared" si="41"/>
        <v>0</v>
      </c>
      <c r="K93" s="9">
        <f t="shared" si="41"/>
        <v>3821</v>
      </c>
      <c r="L93" s="9">
        <f t="shared" si="41"/>
        <v>0</v>
      </c>
      <c r="M93" s="9">
        <f t="shared" si="41"/>
        <v>3821</v>
      </c>
      <c r="N93" s="9">
        <f t="shared" si="41"/>
        <v>0</v>
      </c>
      <c r="O93" s="9">
        <f t="shared" si="41"/>
        <v>3879.6</v>
      </c>
      <c r="P93" s="9">
        <f t="shared" si="41"/>
        <v>0</v>
      </c>
      <c r="Q93" s="9">
        <f t="shared" si="41"/>
        <v>3879.6</v>
      </c>
      <c r="R93" s="9">
        <f t="shared" si="41"/>
        <v>0</v>
      </c>
    </row>
    <row r="94" spans="1:18" ht="18.75">
      <c r="A94" s="73" t="s">
        <v>187</v>
      </c>
      <c r="B94" s="13" t="s">
        <v>328</v>
      </c>
      <c r="C94" s="13" t="s">
        <v>131</v>
      </c>
      <c r="D94" s="13" t="s">
        <v>118</v>
      </c>
      <c r="E94" s="13" t="s">
        <v>59</v>
      </c>
      <c r="F94" s="13" t="s">
        <v>186</v>
      </c>
      <c r="G94" s="9">
        <v>3437.8</v>
      </c>
      <c r="H94" s="9"/>
      <c r="I94" s="9">
        <v>3368.9</v>
      </c>
      <c r="J94" s="9"/>
      <c r="K94" s="9">
        <f>L94+M94+N94</f>
        <v>3821</v>
      </c>
      <c r="L94" s="9"/>
      <c r="M94" s="9">
        <v>3821</v>
      </c>
      <c r="N94" s="9"/>
      <c r="O94" s="9">
        <f>P94+Q94+R94</f>
        <v>3879.6</v>
      </c>
      <c r="P94" s="75"/>
      <c r="Q94" s="9">
        <v>3879.6</v>
      </c>
      <c r="R94" s="75"/>
    </row>
    <row r="95" spans="1:18" ht="79.5" customHeight="1">
      <c r="A95" s="102" t="s">
        <v>683</v>
      </c>
      <c r="B95" s="74">
        <v>114</v>
      </c>
      <c r="C95" s="13" t="s">
        <v>131</v>
      </c>
      <c r="D95" s="13" t="s">
        <v>118</v>
      </c>
      <c r="E95" s="13" t="s">
        <v>671</v>
      </c>
      <c r="F95" s="13"/>
      <c r="G95" s="9">
        <f>G96</f>
        <v>100</v>
      </c>
      <c r="H95" s="9">
        <f aca="true" t="shared" si="42" ref="H95:R95">H96</f>
        <v>0</v>
      </c>
      <c r="I95" s="9">
        <f t="shared" si="42"/>
        <v>100</v>
      </c>
      <c r="J95" s="9">
        <f t="shared" si="42"/>
        <v>0</v>
      </c>
      <c r="K95" s="9">
        <f t="shared" si="42"/>
        <v>0</v>
      </c>
      <c r="L95" s="9">
        <f t="shared" si="42"/>
        <v>0</v>
      </c>
      <c r="M95" s="9">
        <f t="shared" si="42"/>
        <v>0</v>
      </c>
      <c r="N95" s="9">
        <f t="shared" si="42"/>
        <v>0</v>
      </c>
      <c r="O95" s="9">
        <f t="shared" si="42"/>
        <v>0</v>
      </c>
      <c r="P95" s="9">
        <f t="shared" si="42"/>
        <v>0</v>
      </c>
      <c r="Q95" s="9">
        <f t="shared" si="42"/>
        <v>0</v>
      </c>
      <c r="R95" s="9">
        <f t="shared" si="42"/>
        <v>0</v>
      </c>
    </row>
    <row r="96" spans="1:18" ht="18.75">
      <c r="A96" s="73" t="s">
        <v>187</v>
      </c>
      <c r="B96" s="74">
        <v>114</v>
      </c>
      <c r="C96" s="13" t="s">
        <v>131</v>
      </c>
      <c r="D96" s="13" t="s">
        <v>118</v>
      </c>
      <c r="E96" s="13" t="s">
        <v>671</v>
      </c>
      <c r="F96" s="13" t="s">
        <v>186</v>
      </c>
      <c r="G96" s="9">
        <f>H96+I96+J96</f>
        <v>100</v>
      </c>
      <c r="H96" s="9"/>
      <c r="I96" s="9">
        <v>100</v>
      </c>
      <c r="J96" s="9"/>
      <c r="K96" s="9">
        <f>L96+M96+N96</f>
        <v>0</v>
      </c>
      <c r="L96" s="9"/>
      <c r="M96" s="9"/>
      <c r="N96" s="9"/>
      <c r="O96" s="9">
        <f>P96+Q96+R96</f>
        <v>0</v>
      </c>
      <c r="P96" s="75"/>
      <c r="Q96" s="9"/>
      <c r="R96" s="75"/>
    </row>
    <row r="97" spans="1:18" ht="64.5" customHeight="1">
      <c r="A97" s="73" t="s">
        <v>437</v>
      </c>
      <c r="B97" s="13" t="s">
        <v>328</v>
      </c>
      <c r="C97" s="13" t="s">
        <v>131</v>
      </c>
      <c r="D97" s="13" t="s">
        <v>118</v>
      </c>
      <c r="E97" s="13" t="s">
        <v>442</v>
      </c>
      <c r="F97" s="13"/>
      <c r="G97" s="9">
        <f>G98</f>
        <v>1560</v>
      </c>
      <c r="H97" s="9">
        <f aca="true" t="shared" si="43" ref="H97:R97">H98</f>
        <v>0</v>
      </c>
      <c r="I97" s="9">
        <f t="shared" si="43"/>
        <v>1560</v>
      </c>
      <c r="J97" s="9">
        <f t="shared" si="43"/>
        <v>0</v>
      </c>
      <c r="K97" s="9">
        <f t="shared" si="43"/>
        <v>1560</v>
      </c>
      <c r="L97" s="9">
        <f t="shared" si="43"/>
        <v>0</v>
      </c>
      <c r="M97" s="9">
        <f t="shared" si="43"/>
        <v>1560</v>
      </c>
      <c r="N97" s="9">
        <f t="shared" si="43"/>
        <v>0</v>
      </c>
      <c r="O97" s="9">
        <f t="shared" si="43"/>
        <v>1560</v>
      </c>
      <c r="P97" s="9">
        <f t="shared" si="43"/>
        <v>0</v>
      </c>
      <c r="Q97" s="9">
        <f t="shared" si="43"/>
        <v>1560</v>
      </c>
      <c r="R97" s="9">
        <f t="shared" si="43"/>
        <v>0</v>
      </c>
    </row>
    <row r="98" spans="1:18" ht="18.75">
      <c r="A98" s="73" t="s">
        <v>187</v>
      </c>
      <c r="B98" s="13" t="s">
        <v>328</v>
      </c>
      <c r="C98" s="13" t="s">
        <v>131</v>
      </c>
      <c r="D98" s="13" t="s">
        <v>118</v>
      </c>
      <c r="E98" s="13" t="s">
        <v>442</v>
      </c>
      <c r="F98" s="13" t="s">
        <v>186</v>
      </c>
      <c r="G98" s="9">
        <f>H98+I98+J98</f>
        <v>1560</v>
      </c>
      <c r="H98" s="9"/>
      <c r="I98" s="9">
        <v>1560</v>
      </c>
      <c r="J98" s="9"/>
      <c r="K98" s="9">
        <f>L98+M98+N98</f>
        <v>1560</v>
      </c>
      <c r="L98" s="9"/>
      <c r="M98" s="9">
        <v>1560</v>
      </c>
      <c r="N98" s="9"/>
      <c r="O98" s="9">
        <f>P98+Q98+R98</f>
        <v>1560</v>
      </c>
      <c r="P98" s="75"/>
      <c r="Q98" s="9">
        <v>1560</v>
      </c>
      <c r="R98" s="75"/>
    </row>
    <row r="99" spans="1:18" ht="18.75">
      <c r="A99" s="31" t="s">
        <v>657</v>
      </c>
      <c r="B99" s="13" t="s">
        <v>328</v>
      </c>
      <c r="C99" s="13" t="s">
        <v>131</v>
      </c>
      <c r="D99" s="13" t="s">
        <v>118</v>
      </c>
      <c r="E99" s="13" t="s">
        <v>658</v>
      </c>
      <c r="F99" s="13"/>
      <c r="G99" s="9">
        <f>G100</f>
        <v>6117.8</v>
      </c>
      <c r="H99" s="9">
        <f>H100</f>
        <v>5934.3</v>
      </c>
      <c r="I99" s="9">
        <f>I100</f>
        <v>183.5</v>
      </c>
      <c r="J99" s="9">
        <f>J100</f>
        <v>0</v>
      </c>
      <c r="K99" s="9"/>
      <c r="L99" s="9"/>
      <c r="M99" s="9"/>
      <c r="N99" s="9"/>
      <c r="O99" s="9"/>
      <c r="P99" s="75"/>
      <c r="Q99" s="75"/>
      <c r="R99" s="75"/>
    </row>
    <row r="100" spans="1:18" ht="18.75">
      <c r="A100" s="73" t="s">
        <v>187</v>
      </c>
      <c r="B100" s="13" t="s">
        <v>328</v>
      </c>
      <c r="C100" s="13" t="s">
        <v>131</v>
      </c>
      <c r="D100" s="13" t="s">
        <v>118</v>
      </c>
      <c r="E100" s="13" t="s">
        <v>658</v>
      </c>
      <c r="F100" s="13" t="s">
        <v>186</v>
      </c>
      <c r="G100" s="9">
        <f>H100+I100+J100</f>
        <v>6117.8</v>
      </c>
      <c r="H100" s="9">
        <v>5934.3</v>
      </c>
      <c r="I100" s="9">
        <v>183.5</v>
      </c>
      <c r="J100" s="9"/>
      <c r="K100" s="9"/>
      <c r="L100" s="9"/>
      <c r="M100" s="9"/>
      <c r="N100" s="9"/>
      <c r="O100" s="9"/>
      <c r="P100" s="75"/>
      <c r="Q100" s="75"/>
      <c r="R100" s="75"/>
    </row>
    <row r="101" spans="1:18" ht="43.5" customHeight="1">
      <c r="A101" s="73" t="s">
        <v>200</v>
      </c>
      <c r="B101" s="13" t="s">
        <v>328</v>
      </c>
      <c r="C101" s="13" t="s">
        <v>131</v>
      </c>
      <c r="D101" s="13" t="s">
        <v>118</v>
      </c>
      <c r="E101" s="13" t="s">
        <v>259</v>
      </c>
      <c r="F101" s="13"/>
      <c r="G101" s="9">
        <f>G102</f>
        <v>48884.8</v>
      </c>
      <c r="H101" s="9">
        <f aca="true" t="shared" si="44" ref="H101:R101">H102</f>
        <v>35684.299999999996</v>
      </c>
      <c r="I101" s="9">
        <f t="shared" si="44"/>
        <v>13089.2</v>
      </c>
      <c r="J101" s="9">
        <f t="shared" si="44"/>
        <v>0</v>
      </c>
      <c r="K101" s="9">
        <f t="shared" si="44"/>
        <v>8616.9</v>
      </c>
      <c r="L101" s="9">
        <f t="shared" si="44"/>
        <v>0</v>
      </c>
      <c r="M101" s="9">
        <f t="shared" si="44"/>
        <v>8616.9</v>
      </c>
      <c r="N101" s="9">
        <f t="shared" si="44"/>
        <v>0</v>
      </c>
      <c r="O101" s="9">
        <f t="shared" si="44"/>
        <v>8710.8</v>
      </c>
      <c r="P101" s="9">
        <f t="shared" si="44"/>
        <v>0</v>
      </c>
      <c r="Q101" s="9">
        <f t="shared" si="44"/>
        <v>8710.8</v>
      </c>
      <c r="R101" s="9">
        <f t="shared" si="44"/>
        <v>0</v>
      </c>
    </row>
    <row r="102" spans="1:18" ht="22.5" customHeight="1">
      <c r="A102" s="73" t="s">
        <v>60</v>
      </c>
      <c r="B102" s="13" t="s">
        <v>328</v>
      </c>
      <c r="C102" s="13" t="s">
        <v>131</v>
      </c>
      <c r="D102" s="13" t="s">
        <v>118</v>
      </c>
      <c r="E102" s="13" t="s">
        <v>260</v>
      </c>
      <c r="F102" s="13"/>
      <c r="G102" s="9">
        <f>G103+G107+G110+G105+G111</f>
        <v>48884.8</v>
      </c>
      <c r="H102" s="9">
        <f aca="true" t="shared" si="45" ref="H102:R102">H103+H107+H110+H105+H111</f>
        <v>35684.299999999996</v>
      </c>
      <c r="I102" s="9">
        <f t="shared" si="45"/>
        <v>13089.2</v>
      </c>
      <c r="J102" s="9">
        <f t="shared" si="45"/>
        <v>0</v>
      </c>
      <c r="K102" s="9">
        <f t="shared" si="45"/>
        <v>8616.9</v>
      </c>
      <c r="L102" s="9">
        <f t="shared" si="45"/>
        <v>0</v>
      </c>
      <c r="M102" s="9">
        <f t="shared" si="45"/>
        <v>8616.9</v>
      </c>
      <c r="N102" s="9">
        <f t="shared" si="45"/>
        <v>0</v>
      </c>
      <c r="O102" s="9">
        <f t="shared" si="45"/>
        <v>8710.8</v>
      </c>
      <c r="P102" s="9">
        <f t="shared" si="45"/>
        <v>0</v>
      </c>
      <c r="Q102" s="9">
        <f t="shared" si="45"/>
        <v>8710.8</v>
      </c>
      <c r="R102" s="9">
        <f t="shared" si="45"/>
        <v>0</v>
      </c>
    </row>
    <row r="103" spans="1:18" ht="18.75">
      <c r="A103" s="73" t="s">
        <v>188</v>
      </c>
      <c r="B103" s="13" t="s">
        <v>328</v>
      </c>
      <c r="C103" s="13" t="s">
        <v>131</v>
      </c>
      <c r="D103" s="13" t="s">
        <v>118</v>
      </c>
      <c r="E103" s="13" t="s">
        <v>261</v>
      </c>
      <c r="F103" s="13"/>
      <c r="G103" s="9">
        <f>G104</f>
        <v>9413.8</v>
      </c>
      <c r="H103" s="9">
        <f aca="true" t="shared" si="46" ref="H103:R103">H104</f>
        <v>0</v>
      </c>
      <c r="I103" s="9">
        <f t="shared" si="46"/>
        <v>9302.5</v>
      </c>
      <c r="J103" s="9">
        <f t="shared" si="46"/>
        <v>0</v>
      </c>
      <c r="K103" s="9">
        <f t="shared" si="46"/>
        <v>6216.9</v>
      </c>
      <c r="L103" s="9">
        <f t="shared" si="46"/>
        <v>0</v>
      </c>
      <c r="M103" s="9">
        <f t="shared" si="46"/>
        <v>6216.9</v>
      </c>
      <c r="N103" s="9">
        <f t="shared" si="46"/>
        <v>0</v>
      </c>
      <c r="O103" s="9">
        <f t="shared" si="46"/>
        <v>6310.8</v>
      </c>
      <c r="P103" s="9">
        <f t="shared" si="46"/>
        <v>0</v>
      </c>
      <c r="Q103" s="9">
        <f t="shared" si="46"/>
        <v>6310.8</v>
      </c>
      <c r="R103" s="9">
        <f t="shared" si="46"/>
        <v>0</v>
      </c>
    </row>
    <row r="104" spans="1:18" ht="18.75">
      <c r="A104" s="73" t="s">
        <v>187</v>
      </c>
      <c r="B104" s="13" t="s">
        <v>328</v>
      </c>
      <c r="C104" s="13" t="s">
        <v>131</v>
      </c>
      <c r="D104" s="13" t="s">
        <v>118</v>
      </c>
      <c r="E104" s="13" t="s">
        <v>261</v>
      </c>
      <c r="F104" s="13" t="s">
        <v>186</v>
      </c>
      <c r="G104" s="9">
        <v>9413.8</v>
      </c>
      <c r="H104" s="9"/>
      <c r="I104" s="9">
        <f>7402.5+1900</f>
        <v>9302.5</v>
      </c>
      <c r="J104" s="9"/>
      <c r="K104" s="9">
        <f>L104+M104+N104</f>
        <v>6216.9</v>
      </c>
      <c r="L104" s="9"/>
      <c r="M104" s="9">
        <v>6216.9</v>
      </c>
      <c r="N104" s="9"/>
      <c r="O104" s="9">
        <f>P104+Q104+R104</f>
        <v>6310.8</v>
      </c>
      <c r="P104" s="75"/>
      <c r="Q104" s="9">
        <v>6310.8</v>
      </c>
      <c r="R104" s="75"/>
    </row>
    <row r="105" spans="1:18" ht="84" customHeight="1">
      <c r="A105" s="102" t="s">
        <v>683</v>
      </c>
      <c r="B105" s="74">
        <v>114</v>
      </c>
      <c r="C105" s="13" t="s">
        <v>131</v>
      </c>
      <c r="D105" s="13" t="s">
        <v>118</v>
      </c>
      <c r="E105" s="13" t="s">
        <v>672</v>
      </c>
      <c r="F105" s="13"/>
      <c r="G105" s="9">
        <f>G106</f>
        <v>300</v>
      </c>
      <c r="H105" s="9">
        <f aca="true" t="shared" si="47" ref="H105:R105">H106</f>
        <v>0</v>
      </c>
      <c r="I105" s="9">
        <f t="shared" si="47"/>
        <v>300</v>
      </c>
      <c r="J105" s="9">
        <f t="shared" si="47"/>
        <v>0</v>
      </c>
      <c r="K105" s="9">
        <f t="shared" si="47"/>
        <v>0</v>
      </c>
      <c r="L105" s="9">
        <f t="shared" si="47"/>
        <v>0</v>
      </c>
      <c r="M105" s="9">
        <f t="shared" si="47"/>
        <v>0</v>
      </c>
      <c r="N105" s="9">
        <f t="shared" si="47"/>
        <v>0</v>
      </c>
      <c r="O105" s="9">
        <f t="shared" si="47"/>
        <v>0</v>
      </c>
      <c r="P105" s="9">
        <f t="shared" si="47"/>
        <v>0</v>
      </c>
      <c r="Q105" s="9">
        <f t="shared" si="47"/>
        <v>0</v>
      </c>
      <c r="R105" s="9">
        <f t="shared" si="47"/>
        <v>0</v>
      </c>
    </row>
    <row r="106" spans="1:18" ht="18.75">
      <c r="A106" s="73" t="s">
        <v>187</v>
      </c>
      <c r="B106" s="74">
        <v>114</v>
      </c>
      <c r="C106" s="13" t="s">
        <v>131</v>
      </c>
      <c r="D106" s="13" t="s">
        <v>118</v>
      </c>
      <c r="E106" s="13" t="s">
        <v>672</v>
      </c>
      <c r="F106" s="13" t="s">
        <v>186</v>
      </c>
      <c r="G106" s="9">
        <f>H106+I106+J106</f>
        <v>300</v>
      </c>
      <c r="H106" s="9"/>
      <c r="I106" s="9">
        <v>300</v>
      </c>
      <c r="J106" s="9"/>
      <c r="K106" s="9">
        <f>L106+M106+N106</f>
        <v>0</v>
      </c>
      <c r="L106" s="9"/>
      <c r="M106" s="9"/>
      <c r="N106" s="9"/>
      <c r="O106" s="9">
        <f>P106+Q106+R106</f>
        <v>0</v>
      </c>
      <c r="P106" s="75"/>
      <c r="Q106" s="9"/>
      <c r="R106" s="75"/>
    </row>
    <row r="107" spans="1:18" ht="58.5" customHeight="1">
      <c r="A107" s="73" t="s">
        <v>437</v>
      </c>
      <c r="B107" s="13" t="s">
        <v>328</v>
      </c>
      <c r="C107" s="13" t="s">
        <v>131</v>
      </c>
      <c r="D107" s="13" t="s">
        <v>118</v>
      </c>
      <c r="E107" s="13" t="s">
        <v>443</v>
      </c>
      <c r="F107" s="13"/>
      <c r="G107" s="9">
        <f>G108</f>
        <v>2400</v>
      </c>
      <c r="H107" s="9">
        <f aca="true" t="shared" si="48" ref="H107:R107">H108</f>
        <v>0</v>
      </c>
      <c r="I107" s="9">
        <f t="shared" si="48"/>
        <v>2400</v>
      </c>
      <c r="J107" s="9">
        <f t="shared" si="48"/>
        <v>0</v>
      </c>
      <c r="K107" s="9">
        <f t="shared" si="48"/>
        <v>2400</v>
      </c>
      <c r="L107" s="9">
        <f t="shared" si="48"/>
        <v>0</v>
      </c>
      <c r="M107" s="9">
        <f t="shared" si="48"/>
        <v>2400</v>
      </c>
      <c r="N107" s="9">
        <f t="shared" si="48"/>
        <v>0</v>
      </c>
      <c r="O107" s="9">
        <f t="shared" si="48"/>
        <v>2400</v>
      </c>
      <c r="P107" s="9">
        <f t="shared" si="48"/>
        <v>0</v>
      </c>
      <c r="Q107" s="9">
        <f t="shared" si="48"/>
        <v>2400</v>
      </c>
      <c r="R107" s="9">
        <f t="shared" si="48"/>
        <v>0</v>
      </c>
    </row>
    <row r="108" spans="1:18" ht="18.75">
      <c r="A108" s="73" t="s">
        <v>187</v>
      </c>
      <c r="B108" s="13" t="s">
        <v>328</v>
      </c>
      <c r="C108" s="13" t="s">
        <v>131</v>
      </c>
      <c r="D108" s="13" t="s">
        <v>118</v>
      </c>
      <c r="E108" s="13" t="s">
        <v>443</v>
      </c>
      <c r="F108" s="13" t="s">
        <v>186</v>
      </c>
      <c r="G108" s="9">
        <f>H108+I108+J108</f>
        <v>2400</v>
      </c>
      <c r="H108" s="9"/>
      <c r="I108" s="9">
        <v>2400</v>
      </c>
      <c r="J108" s="9">
        <v>0</v>
      </c>
      <c r="K108" s="9">
        <f>L108+M108+N108</f>
        <v>2400</v>
      </c>
      <c r="L108" s="9"/>
      <c r="M108" s="9">
        <v>2400</v>
      </c>
      <c r="N108" s="9"/>
      <c r="O108" s="9">
        <f>P108+Q108+R108</f>
        <v>2400</v>
      </c>
      <c r="P108" s="75"/>
      <c r="Q108" s="9">
        <v>2400</v>
      </c>
      <c r="R108" s="75"/>
    </row>
    <row r="109" spans="1:18" ht="18.75">
      <c r="A109" s="31" t="s">
        <v>657</v>
      </c>
      <c r="B109" s="13" t="s">
        <v>328</v>
      </c>
      <c r="C109" s="13" t="s">
        <v>131</v>
      </c>
      <c r="D109" s="13" t="s">
        <v>118</v>
      </c>
      <c r="E109" s="13" t="s">
        <v>659</v>
      </c>
      <c r="F109" s="13"/>
      <c r="G109" s="9">
        <f>G110</f>
        <v>35949.7</v>
      </c>
      <c r="H109" s="9"/>
      <c r="I109" s="9"/>
      <c r="J109" s="9"/>
      <c r="K109" s="9"/>
      <c r="L109" s="9"/>
      <c r="M109" s="9"/>
      <c r="N109" s="9"/>
      <c r="O109" s="9"/>
      <c r="P109" s="75"/>
      <c r="Q109" s="9"/>
      <c r="R109" s="75"/>
    </row>
    <row r="110" spans="1:18" ht="18.75">
      <c r="A110" s="73" t="s">
        <v>187</v>
      </c>
      <c r="B110" s="13" t="s">
        <v>328</v>
      </c>
      <c r="C110" s="13" t="s">
        <v>131</v>
      </c>
      <c r="D110" s="13" t="s">
        <v>118</v>
      </c>
      <c r="E110" s="13" t="s">
        <v>659</v>
      </c>
      <c r="F110" s="13" t="s">
        <v>186</v>
      </c>
      <c r="G110" s="9">
        <v>35949.7</v>
      </c>
      <c r="H110" s="9">
        <v>34871.2</v>
      </c>
      <c r="I110" s="9">
        <v>1078.5</v>
      </c>
      <c r="J110" s="9"/>
      <c r="K110" s="9"/>
      <c r="L110" s="9"/>
      <c r="M110" s="9"/>
      <c r="N110" s="9"/>
      <c r="O110" s="9"/>
      <c r="P110" s="75"/>
      <c r="Q110" s="9"/>
      <c r="R110" s="75"/>
    </row>
    <row r="111" spans="1:18" ht="56.25">
      <c r="A111" s="31" t="s">
        <v>599</v>
      </c>
      <c r="B111" s="13" t="s">
        <v>328</v>
      </c>
      <c r="C111" s="13" t="s">
        <v>131</v>
      </c>
      <c r="D111" s="13" t="s">
        <v>118</v>
      </c>
      <c r="E111" s="13" t="s">
        <v>709</v>
      </c>
      <c r="F111" s="13"/>
      <c r="G111" s="9">
        <f>G112</f>
        <v>821.3000000000001</v>
      </c>
      <c r="H111" s="9">
        <f aca="true" t="shared" si="49" ref="H111:R111">H112</f>
        <v>813.1</v>
      </c>
      <c r="I111" s="9">
        <f t="shared" si="49"/>
        <v>8.2</v>
      </c>
      <c r="J111" s="9">
        <f t="shared" si="49"/>
        <v>0</v>
      </c>
      <c r="K111" s="9">
        <f t="shared" si="49"/>
        <v>0</v>
      </c>
      <c r="L111" s="9">
        <f t="shared" si="49"/>
        <v>0</v>
      </c>
      <c r="M111" s="9">
        <f t="shared" si="49"/>
        <v>0</v>
      </c>
      <c r="N111" s="9">
        <f t="shared" si="49"/>
        <v>0</v>
      </c>
      <c r="O111" s="9">
        <f t="shared" si="49"/>
        <v>0</v>
      </c>
      <c r="P111" s="9">
        <f t="shared" si="49"/>
        <v>0</v>
      </c>
      <c r="Q111" s="9">
        <f t="shared" si="49"/>
        <v>0</v>
      </c>
      <c r="R111" s="9">
        <f t="shared" si="49"/>
        <v>0</v>
      </c>
    </row>
    <row r="112" spans="1:18" ht="18.75">
      <c r="A112" s="73" t="s">
        <v>187</v>
      </c>
      <c r="B112" s="13" t="s">
        <v>328</v>
      </c>
      <c r="C112" s="13" t="s">
        <v>131</v>
      </c>
      <c r="D112" s="13" t="s">
        <v>118</v>
      </c>
      <c r="E112" s="13" t="s">
        <v>709</v>
      </c>
      <c r="F112" s="13" t="s">
        <v>186</v>
      </c>
      <c r="G112" s="9">
        <f>H112+I112+J112</f>
        <v>821.3000000000001</v>
      </c>
      <c r="H112" s="9">
        <v>813.1</v>
      </c>
      <c r="I112" s="9">
        <f>8.2</f>
        <v>8.2</v>
      </c>
      <c r="J112" s="9"/>
      <c r="K112" s="9"/>
      <c r="L112" s="9"/>
      <c r="M112" s="9"/>
      <c r="N112" s="9"/>
      <c r="O112" s="9"/>
      <c r="P112" s="75"/>
      <c r="Q112" s="9"/>
      <c r="R112" s="75"/>
    </row>
    <row r="113" spans="1:18" ht="41.25" customHeight="1">
      <c r="A113" s="73" t="s">
        <v>189</v>
      </c>
      <c r="B113" s="13" t="s">
        <v>328</v>
      </c>
      <c r="C113" s="13" t="s">
        <v>131</v>
      </c>
      <c r="D113" s="13" t="s">
        <v>118</v>
      </c>
      <c r="E113" s="13" t="s">
        <v>262</v>
      </c>
      <c r="F113" s="13"/>
      <c r="G113" s="9">
        <f>G114</f>
        <v>16927.5</v>
      </c>
      <c r="H113" s="9">
        <f aca="true" t="shared" si="50" ref="H113:R113">H114</f>
        <v>2037.2</v>
      </c>
      <c r="I113" s="9">
        <f t="shared" si="50"/>
        <v>14807.1</v>
      </c>
      <c r="J113" s="9">
        <f t="shared" si="50"/>
        <v>0</v>
      </c>
      <c r="K113" s="9">
        <f t="shared" si="50"/>
        <v>18027.2</v>
      </c>
      <c r="L113" s="9">
        <f t="shared" si="50"/>
        <v>2037.2</v>
      </c>
      <c r="M113" s="9">
        <f t="shared" si="50"/>
        <v>15990</v>
      </c>
      <c r="N113" s="9">
        <f t="shared" si="50"/>
        <v>0</v>
      </c>
      <c r="O113" s="9">
        <f t="shared" si="50"/>
        <v>18200.7</v>
      </c>
      <c r="P113" s="9">
        <f t="shared" si="50"/>
        <v>2037.2</v>
      </c>
      <c r="Q113" s="9">
        <f t="shared" si="50"/>
        <v>16163.5</v>
      </c>
      <c r="R113" s="9">
        <f t="shared" si="50"/>
        <v>0</v>
      </c>
    </row>
    <row r="114" spans="1:18" ht="23.25" customHeight="1">
      <c r="A114" s="73" t="s">
        <v>21</v>
      </c>
      <c r="B114" s="13" t="s">
        <v>328</v>
      </c>
      <c r="C114" s="13" t="s">
        <v>131</v>
      </c>
      <c r="D114" s="13" t="s">
        <v>118</v>
      </c>
      <c r="E114" s="13" t="s">
        <v>263</v>
      </c>
      <c r="F114" s="13"/>
      <c r="G114" s="9">
        <f>G115+G119+G121+G125+G123</f>
        <v>16927.5</v>
      </c>
      <c r="H114" s="9">
        <f aca="true" t="shared" si="51" ref="H114:R114">H115+H119+H121+H125+H123</f>
        <v>2037.2</v>
      </c>
      <c r="I114" s="9">
        <f t="shared" si="51"/>
        <v>14807.1</v>
      </c>
      <c r="J114" s="9">
        <f t="shared" si="51"/>
        <v>0</v>
      </c>
      <c r="K114" s="9">
        <f t="shared" si="51"/>
        <v>18027.2</v>
      </c>
      <c r="L114" s="9">
        <f t="shared" si="51"/>
        <v>2037.2</v>
      </c>
      <c r="M114" s="9">
        <f t="shared" si="51"/>
        <v>15990</v>
      </c>
      <c r="N114" s="9">
        <f t="shared" si="51"/>
        <v>0</v>
      </c>
      <c r="O114" s="9">
        <f t="shared" si="51"/>
        <v>18200.7</v>
      </c>
      <c r="P114" s="9">
        <f t="shared" si="51"/>
        <v>2037.2</v>
      </c>
      <c r="Q114" s="9">
        <f t="shared" si="51"/>
        <v>16163.5</v>
      </c>
      <c r="R114" s="9">
        <f t="shared" si="51"/>
        <v>0</v>
      </c>
    </row>
    <row r="115" spans="1:18" ht="18.75">
      <c r="A115" s="73" t="s">
        <v>133</v>
      </c>
      <c r="B115" s="13" t="s">
        <v>328</v>
      </c>
      <c r="C115" s="13" t="s">
        <v>131</v>
      </c>
      <c r="D115" s="13" t="s">
        <v>118</v>
      </c>
      <c r="E115" s="13" t="s">
        <v>264</v>
      </c>
      <c r="F115" s="13"/>
      <c r="G115" s="9">
        <f>G116+G117+G118</f>
        <v>9915.4</v>
      </c>
      <c r="H115" s="9">
        <f aca="true" t="shared" si="52" ref="H115:R115">H116+H117+H118</f>
        <v>0</v>
      </c>
      <c r="I115" s="9">
        <f t="shared" si="52"/>
        <v>9832.2</v>
      </c>
      <c r="J115" s="9">
        <f t="shared" si="52"/>
        <v>0</v>
      </c>
      <c r="K115" s="9">
        <f t="shared" si="52"/>
        <v>11015.1</v>
      </c>
      <c r="L115" s="9">
        <f t="shared" si="52"/>
        <v>0</v>
      </c>
      <c r="M115" s="9">
        <f t="shared" si="52"/>
        <v>11015.1</v>
      </c>
      <c r="N115" s="9">
        <f t="shared" si="52"/>
        <v>0</v>
      </c>
      <c r="O115" s="9">
        <f t="shared" si="52"/>
        <v>11188.6</v>
      </c>
      <c r="P115" s="9">
        <f t="shared" si="52"/>
        <v>0</v>
      </c>
      <c r="Q115" s="9">
        <f t="shared" si="52"/>
        <v>11188.6</v>
      </c>
      <c r="R115" s="9">
        <f t="shared" si="52"/>
        <v>0</v>
      </c>
    </row>
    <row r="116" spans="1:18" ht="18.75">
      <c r="A116" s="73" t="s">
        <v>618</v>
      </c>
      <c r="B116" s="13" t="s">
        <v>328</v>
      </c>
      <c r="C116" s="13" t="s">
        <v>131</v>
      </c>
      <c r="D116" s="13" t="s">
        <v>118</v>
      </c>
      <c r="E116" s="13" t="s">
        <v>264</v>
      </c>
      <c r="F116" s="13" t="s">
        <v>150</v>
      </c>
      <c r="G116" s="9">
        <f>H116+I116+J116</f>
        <v>7692</v>
      </c>
      <c r="H116" s="9"/>
      <c r="I116" s="9">
        <v>7692</v>
      </c>
      <c r="J116" s="9"/>
      <c r="K116" s="9">
        <f>L116+M116+N116</f>
        <v>9028.9</v>
      </c>
      <c r="L116" s="9"/>
      <c r="M116" s="9">
        <v>9028.9</v>
      </c>
      <c r="N116" s="9"/>
      <c r="O116" s="9">
        <f>P116+Q116+R116</f>
        <v>9202.4</v>
      </c>
      <c r="P116" s="75"/>
      <c r="Q116" s="9">
        <v>9202.4</v>
      </c>
      <c r="R116" s="75"/>
    </row>
    <row r="117" spans="1:18" ht="37.5">
      <c r="A117" s="73" t="s">
        <v>92</v>
      </c>
      <c r="B117" s="13" t="s">
        <v>328</v>
      </c>
      <c r="C117" s="13" t="s">
        <v>131</v>
      </c>
      <c r="D117" s="13" t="s">
        <v>118</v>
      </c>
      <c r="E117" s="13" t="s">
        <v>264</v>
      </c>
      <c r="F117" s="13" t="s">
        <v>175</v>
      </c>
      <c r="G117" s="9">
        <v>2198.4</v>
      </c>
      <c r="H117" s="9"/>
      <c r="I117" s="9">
        <v>2115.2</v>
      </c>
      <c r="J117" s="9"/>
      <c r="K117" s="9">
        <f>L117+M117+N117</f>
        <v>1961.2</v>
      </c>
      <c r="L117" s="9"/>
      <c r="M117" s="9">
        <v>1961.2</v>
      </c>
      <c r="N117" s="9"/>
      <c r="O117" s="9">
        <f>P117+Q117+R117</f>
        <v>1961.2</v>
      </c>
      <c r="P117" s="75"/>
      <c r="Q117" s="9">
        <v>1961.2</v>
      </c>
      <c r="R117" s="75"/>
    </row>
    <row r="118" spans="1:18" ht="18.75">
      <c r="A118" s="73" t="s">
        <v>173</v>
      </c>
      <c r="B118" s="13" t="s">
        <v>328</v>
      </c>
      <c r="C118" s="13" t="s">
        <v>131</v>
      </c>
      <c r="D118" s="13" t="s">
        <v>118</v>
      </c>
      <c r="E118" s="13" t="s">
        <v>264</v>
      </c>
      <c r="F118" s="13" t="s">
        <v>174</v>
      </c>
      <c r="G118" s="9">
        <f>H118+I118+J118</f>
        <v>25</v>
      </c>
      <c r="H118" s="9"/>
      <c r="I118" s="9">
        <v>25</v>
      </c>
      <c r="J118" s="9"/>
      <c r="K118" s="9">
        <f>L118+M118+N118</f>
        <v>25</v>
      </c>
      <c r="L118" s="9"/>
      <c r="M118" s="9">
        <v>25</v>
      </c>
      <c r="N118" s="9"/>
      <c r="O118" s="9">
        <f>P118+Q118+R118</f>
        <v>25</v>
      </c>
      <c r="P118" s="75"/>
      <c r="Q118" s="9">
        <v>25</v>
      </c>
      <c r="R118" s="75"/>
    </row>
    <row r="119" spans="1:18" ht="60.75" customHeight="1">
      <c r="A119" s="73" t="s">
        <v>437</v>
      </c>
      <c r="B119" s="13" t="s">
        <v>328</v>
      </c>
      <c r="C119" s="13" t="s">
        <v>131</v>
      </c>
      <c r="D119" s="13" t="s">
        <v>118</v>
      </c>
      <c r="E119" s="13" t="s">
        <v>444</v>
      </c>
      <c r="F119" s="13"/>
      <c r="G119" s="9">
        <f>G120</f>
        <v>4896.4</v>
      </c>
      <c r="H119" s="9">
        <f aca="true" t="shared" si="53" ref="H119:R119">H120</f>
        <v>0</v>
      </c>
      <c r="I119" s="9">
        <f t="shared" si="53"/>
        <v>4896.4</v>
      </c>
      <c r="J119" s="9">
        <f t="shared" si="53"/>
        <v>0</v>
      </c>
      <c r="K119" s="9">
        <f t="shared" si="53"/>
        <v>4896.4</v>
      </c>
      <c r="L119" s="9">
        <f t="shared" si="53"/>
        <v>0</v>
      </c>
      <c r="M119" s="9">
        <f t="shared" si="53"/>
        <v>4896.4</v>
      </c>
      <c r="N119" s="9">
        <f t="shared" si="53"/>
        <v>0</v>
      </c>
      <c r="O119" s="9">
        <f t="shared" si="53"/>
        <v>4896.4</v>
      </c>
      <c r="P119" s="9">
        <f t="shared" si="53"/>
        <v>0</v>
      </c>
      <c r="Q119" s="9">
        <f t="shared" si="53"/>
        <v>4896.4</v>
      </c>
      <c r="R119" s="9">
        <f t="shared" si="53"/>
        <v>0</v>
      </c>
    </row>
    <row r="120" spans="1:18" ht="18.75">
      <c r="A120" s="73" t="s">
        <v>618</v>
      </c>
      <c r="B120" s="13" t="s">
        <v>328</v>
      </c>
      <c r="C120" s="13" t="s">
        <v>131</v>
      </c>
      <c r="D120" s="13" t="s">
        <v>118</v>
      </c>
      <c r="E120" s="13" t="s">
        <v>444</v>
      </c>
      <c r="F120" s="13" t="s">
        <v>150</v>
      </c>
      <c r="G120" s="9">
        <f>H120+I120+J120</f>
        <v>4896.4</v>
      </c>
      <c r="H120" s="9"/>
      <c r="I120" s="9">
        <v>4896.4</v>
      </c>
      <c r="J120" s="9"/>
      <c r="K120" s="9">
        <f>L120+M120+N120</f>
        <v>4896.4</v>
      </c>
      <c r="L120" s="9"/>
      <c r="M120" s="9">
        <v>4896.4</v>
      </c>
      <c r="N120" s="9"/>
      <c r="O120" s="9">
        <f>P120+Q120+R120</f>
        <v>4896.4</v>
      </c>
      <c r="P120" s="75"/>
      <c r="Q120" s="9">
        <v>4896.4</v>
      </c>
      <c r="R120" s="75"/>
    </row>
    <row r="121" spans="1:18" ht="83.25" customHeight="1">
      <c r="A121" s="115" t="s">
        <v>662</v>
      </c>
      <c r="B121" s="13" t="s">
        <v>328</v>
      </c>
      <c r="C121" s="13" t="s">
        <v>131</v>
      </c>
      <c r="D121" s="13" t="s">
        <v>118</v>
      </c>
      <c r="E121" s="13" t="s">
        <v>664</v>
      </c>
      <c r="F121" s="13"/>
      <c r="G121" s="9">
        <f>G122</f>
        <v>340</v>
      </c>
      <c r="H121" s="9">
        <f aca="true" t="shared" si="54" ref="H121:R121">H122</f>
        <v>340</v>
      </c>
      <c r="I121" s="9">
        <f t="shared" si="54"/>
        <v>0</v>
      </c>
      <c r="J121" s="9">
        <f t="shared" si="54"/>
        <v>0</v>
      </c>
      <c r="K121" s="9">
        <f t="shared" si="54"/>
        <v>340</v>
      </c>
      <c r="L121" s="9">
        <f t="shared" si="54"/>
        <v>340</v>
      </c>
      <c r="M121" s="9">
        <f t="shared" si="54"/>
        <v>0</v>
      </c>
      <c r="N121" s="9">
        <f t="shared" si="54"/>
        <v>0</v>
      </c>
      <c r="O121" s="9">
        <f t="shared" si="54"/>
        <v>340</v>
      </c>
      <c r="P121" s="9">
        <f t="shared" si="54"/>
        <v>340</v>
      </c>
      <c r="Q121" s="9">
        <f t="shared" si="54"/>
        <v>0</v>
      </c>
      <c r="R121" s="9">
        <f t="shared" si="54"/>
        <v>0</v>
      </c>
    </row>
    <row r="122" spans="1:18" ht="37.5">
      <c r="A122" s="73" t="s">
        <v>92</v>
      </c>
      <c r="B122" s="13" t="s">
        <v>328</v>
      </c>
      <c r="C122" s="13" t="s">
        <v>131</v>
      </c>
      <c r="D122" s="13" t="s">
        <v>118</v>
      </c>
      <c r="E122" s="13" t="s">
        <v>664</v>
      </c>
      <c r="F122" s="13" t="s">
        <v>175</v>
      </c>
      <c r="G122" s="9">
        <f>H122+I122+J122</f>
        <v>340</v>
      </c>
      <c r="H122" s="9">
        <v>340</v>
      </c>
      <c r="I122" s="9"/>
      <c r="J122" s="9"/>
      <c r="K122" s="9">
        <f>L122+M122+N122</f>
        <v>340</v>
      </c>
      <c r="L122" s="9">
        <v>340</v>
      </c>
      <c r="M122" s="9"/>
      <c r="N122" s="9"/>
      <c r="O122" s="9">
        <f>+R122+Q122+P122</f>
        <v>340</v>
      </c>
      <c r="P122" s="79">
        <v>340</v>
      </c>
      <c r="Q122" s="16"/>
      <c r="R122" s="16"/>
    </row>
    <row r="123" spans="1:18" ht="45.75" customHeight="1">
      <c r="A123" s="31" t="s">
        <v>663</v>
      </c>
      <c r="B123" s="13" t="s">
        <v>328</v>
      </c>
      <c r="C123" s="13" t="s">
        <v>131</v>
      </c>
      <c r="D123" s="13" t="s">
        <v>118</v>
      </c>
      <c r="E123" s="13" t="s">
        <v>661</v>
      </c>
      <c r="F123" s="13"/>
      <c r="G123" s="9">
        <f>G124</f>
        <v>360.8</v>
      </c>
      <c r="H123" s="9">
        <f aca="true" t="shared" si="55" ref="H123:R123">H124</f>
        <v>324.7</v>
      </c>
      <c r="I123" s="9">
        <f t="shared" si="55"/>
        <v>36.1</v>
      </c>
      <c r="J123" s="9">
        <f t="shared" si="55"/>
        <v>0</v>
      </c>
      <c r="K123" s="9">
        <f t="shared" si="55"/>
        <v>360.8</v>
      </c>
      <c r="L123" s="9">
        <f t="shared" si="55"/>
        <v>324.7</v>
      </c>
      <c r="M123" s="9">
        <f t="shared" si="55"/>
        <v>36.1</v>
      </c>
      <c r="N123" s="9">
        <f t="shared" si="55"/>
        <v>0</v>
      </c>
      <c r="O123" s="9">
        <f t="shared" si="55"/>
        <v>360.8</v>
      </c>
      <c r="P123" s="9">
        <f t="shared" si="55"/>
        <v>324.7</v>
      </c>
      <c r="Q123" s="9">
        <f t="shared" si="55"/>
        <v>36.1</v>
      </c>
      <c r="R123" s="9">
        <f t="shared" si="55"/>
        <v>0</v>
      </c>
    </row>
    <row r="124" spans="1:18" ht="37.5">
      <c r="A124" s="73" t="s">
        <v>92</v>
      </c>
      <c r="B124" s="13" t="s">
        <v>328</v>
      </c>
      <c r="C124" s="13" t="s">
        <v>131</v>
      </c>
      <c r="D124" s="13" t="s">
        <v>118</v>
      </c>
      <c r="E124" s="13" t="s">
        <v>661</v>
      </c>
      <c r="F124" s="13" t="s">
        <v>175</v>
      </c>
      <c r="G124" s="9">
        <f>H124+I124+J124</f>
        <v>360.8</v>
      </c>
      <c r="H124" s="9">
        <v>324.7</v>
      </c>
      <c r="I124" s="9">
        <v>36.1</v>
      </c>
      <c r="J124" s="9"/>
      <c r="K124" s="9">
        <f>L124+M124+N124</f>
        <v>360.8</v>
      </c>
      <c r="L124" s="9">
        <v>324.7</v>
      </c>
      <c r="M124" s="9">
        <v>36.1</v>
      </c>
      <c r="N124" s="9"/>
      <c r="O124" s="9">
        <f>P124+Q124+R124</f>
        <v>360.8</v>
      </c>
      <c r="P124" s="9">
        <v>324.7</v>
      </c>
      <c r="Q124" s="9">
        <v>36.1</v>
      </c>
      <c r="R124" s="9"/>
    </row>
    <row r="125" spans="1:18" ht="50.25" customHeight="1">
      <c r="A125" s="73" t="s">
        <v>484</v>
      </c>
      <c r="B125" s="13" t="s">
        <v>328</v>
      </c>
      <c r="C125" s="13" t="s">
        <v>131</v>
      </c>
      <c r="D125" s="13" t="s">
        <v>118</v>
      </c>
      <c r="E125" s="13" t="s">
        <v>493</v>
      </c>
      <c r="F125" s="13"/>
      <c r="G125" s="9">
        <f>G126</f>
        <v>1414.9</v>
      </c>
      <c r="H125" s="9">
        <f aca="true" t="shared" si="56" ref="H125:R125">H126</f>
        <v>1372.5</v>
      </c>
      <c r="I125" s="9">
        <f t="shared" si="56"/>
        <v>42.4</v>
      </c>
      <c r="J125" s="9">
        <f t="shared" si="56"/>
        <v>0</v>
      </c>
      <c r="K125" s="9">
        <f t="shared" si="56"/>
        <v>1414.9</v>
      </c>
      <c r="L125" s="9">
        <f t="shared" si="56"/>
        <v>1372.5</v>
      </c>
      <c r="M125" s="9">
        <f t="shared" si="56"/>
        <v>42.4</v>
      </c>
      <c r="N125" s="9">
        <f t="shared" si="56"/>
        <v>0</v>
      </c>
      <c r="O125" s="9">
        <f t="shared" si="56"/>
        <v>1414.9</v>
      </c>
      <c r="P125" s="9">
        <f t="shared" si="56"/>
        <v>1372.5</v>
      </c>
      <c r="Q125" s="9">
        <f t="shared" si="56"/>
        <v>42.4</v>
      </c>
      <c r="R125" s="9">
        <f t="shared" si="56"/>
        <v>0</v>
      </c>
    </row>
    <row r="126" spans="1:18" ht="37.5">
      <c r="A126" s="73" t="s">
        <v>92</v>
      </c>
      <c r="B126" s="13" t="s">
        <v>328</v>
      </c>
      <c r="C126" s="13" t="s">
        <v>131</v>
      </c>
      <c r="D126" s="13" t="s">
        <v>118</v>
      </c>
      <c r="E126" s="13" t="s">
        <v>494</v>
      </c>
      <c r="F126" s="13" t="s">
        <v>175</v>
      </c>
      <c r="G126" s="9">
        <f>H126+I126+J126</f>
        <v>1414.9</v>
      </c>
      <c r="H126" s="9">
        <v>1372.5</v>
      </c>
      <c r="I126" s="9">
        <v>42.4</v>
      </c>
      <c r="J126" s="9"/>
      <c r="K126" s="9">
        <f>L126+M126+N126</f>
        <v>1414.9</v>
      </c>
      <c r="L126" s="116">
        <v>1372.5</v>
      </c>
      <c r="M126" s="9">
        <v>42.4</v>
      </c>
      <c r="N126" s="9"/>
      <c r="O126" s="9">
        <f>P126+Q126+R126</f>
        <v>1414.9</v>
      </c>
      <c r="P126" s="86">
        <v>1372.5</v>
      </c>
      <c r="Q126" s="86">
        <v>42.4</v>
      </c>
      <c r="R126" s="108"/>
    </row>
    <row r="127" spans="1:18" ht="37.5">
      <c r="A127" s="73" t="s">
        <v>403</v>
      </c>
      <c r="B127" s="13" t="s">
        <v>328</v>
      </c>
      <c r="C127" s="13" t="s">
        <v>131</v>
      </c>
      <c r="D127" s="13" t="s">
        <v>118</v>
      </c>
      <c r="E127" s="13" t="s">
        <v>265</v>
      </c>
      <c r="F127" s="13"/>
      <c r="G127" s="9">
        <f>G128</f>
        <v>7128.9</v>
      </c>
      <c r="H127" s="9">
        <f aca="true" t="shared" si="57" ref="H127:R127">H128</f>
        <v>2869.9</v>
      </c>
      <c r="I127" s="9">
        <f t="shared" si="57"/>
        <v>3761.5</v>
      </c>
      <c r="J127" s="9">
        <f t="shared" si="57"/>
        <v>0</v>
      </c>
      <c r="K127" s="9">
        <f t="shared" si="57"/>
        <v>4009.6</v>
      </c>
      <c r="L127" s="9">
        <f t="shared" si="57"/>
        <v>0</v>
      </c>
      <c r="M127" s="9">
        <f t="shared" si="57"/>
        <v>4009.6</v>
      </c>
      <c r="N127" s="9">
        <f t="shared" si="57"/>
        <v>0</v>
      </c>
      <c r="O127" s="9">
        <f t="shared" si="57"/>
        <v>4053</v>
      </c>
      <c r="P127" s="9">
        <f t="shared" si="57"/>
        <v>0</v>
      </c>
      <c r="Q127" s="9">
        <f t="shared" si="57"/>
        <v>4053</v>
      </c>
      <c r="R127" s="9">
        <f t="shared" si="57"/>
        <v>0</v>
      </c>
    </row>
    <row r="128" spans="1:18" ht="37.5">
      <c r="A128" s="73" t="s">
        <v>364</v>
      </c>
      <c r="B128" s="13" t="s">
        <v>328</v>
      </c>
      <c r="C128" s="13" t="s">
        <v>131</v>
      </c>
      <c r="D128" s="13" t="s">
        <v>118</v>
      </c>
      <c r="E128" s="13" t="s">
        <v>266</v>
      </c>
      <c r="F128" s="13"/>
      <c r="G128" s="9">
        <f>G129+G131+G133</f>
        <v>7128.9</v>
      </c>
      <c r="H128" s="9">
        <f>H129+H131+H133</f>
        <v>2869.9</v>
      </c>
      <c r="I128" s="9">
        <f>I129+I131+I133</f>
        <v>3761.5</v>
      </c>
      <c r="J128" s="9">
        <f>J129+J131+J133</f>
        <v>0</v>
      </c>
      <c r="K128" s="9">
        <f aca="true" t="shared" si="58" ref="K128:R128">K129+K131</f>
        <v>4009.6</v>
      </c>
      <c r="L128" s="9">
        <f t="shared" si="58"/>
        <v>0</v>
      </c>
      <c r="M128" s="9">
        <f t="shared" si="58"/>
        <v>4009.6</v>
      </c>
      <c r="N128" s="9">
        <f t="shared" si="58"/>
        <v>0</v>
      </c>
      <c r="O128" s="9">
        <f t="shared" si="58"/>
        <v>4053</v>
      </c>
      <c r="P128" s="9">
        <f t="shared" si="58"/>
        <v>0</v>
      </c>
      <c r="Q128" s="9">
        <f t="shared" si="58"/>
        <v>4053</v>
      </c>
      <c r="R128" s="9">
        <f t="shared" si="58"/>
        <v>0</v>
      </c>
    </row>
    <row r="129" spans="1:18" ht="18.75">
      <c r="A129" s="73" t="s">
        <v>363</v>
      </c>
      <c r="B129" s="13" t="s">
        <v>328</v>
      </c>
      <c r="C129" s="13" t="s">
        <v>131</v>
      </c>
      <c r="D129" s="13" t="s">
        <v>118</v>
      </c>
      <c r="E129" s="13" t="s">
        <v>362</v>
      </c>
      <c r="F129" s="13"/>
      <c r="G129" s="9">
        <f>G130</f>
        <v>2685.4</v>
      </c>
      <c r="H129" s="9">
        <f aca="true" t="shared" si="59" ref="H129:R129">H130</f>
        <v>0</v>
      </c>
      <c r="I129" s="9">
        <f t="shared" si="59"/>
        <v>2672.7</v>
      </c>
      <c r="J129" s="9">
        <f t="shared" si="59"/>
        <v>0</v>
      </c>
      <c r="K129" s="9">
        <f t="shared" si="59"/>
        <v>3009.6</v>
      </c>
      <c r="L129" s="9">
        <f t="shared" si="59"/>
        <v>0</v>
      </c>
      <c r="M129" s="9">
        <f t="shared" si="59"/>
        <v>3009.6</v>
      </c>
      <c r="N129" s="9">
        <f t="shared" si="59"/>
        <v>0</v>
      </c>
      <c r="O129" s="9">
        <f t="shared" si="59"/>
        <v>3053</v>
      </c>
      <c r="P129" s="9">
        <f t="shared" si="59"/>
        <v>0</v>
      </c>
      <c r="Q129" s="9">
        <f t="shared" si="59"/>
        <v>3053</v>
      </c>
      <c r="R129" s="9">
        <f t="shared" si="59"/>
        <v>0</v>
      </c>
    </row>
    <row r="130" spans="1:18" ht="18.75">
      <c r="A130" s="73" t="s">
        <v>187</v>
      </c>
      <c r="B130" s="13" t="s">
        <v>328</v>
      </c>
      <c r="C130" s="13" t="s">
        <v>131</v>
      </c>
      <c r="D130" s="13" t="s">
        <v>118</v>
      </c>
      <c r="E130" s="13" t="s">
        <v>362</v>
      </c>
      <c r="F130" s="13" t="s">
        <v>186</v>
      </c>
      <c r="G130" s="9">
        <v>2685.4</v>
      </c>
      <c r="H130" s="9"/>
      <c r="I130" s="9">
        <v>2672.7</v>
      </c>
      <c r="J130" s="9"/>
      <c r="K130" s="9">
        <f>L130+M130+N130</f>
        <v>3009.6</v>
      </c>
      <c r="L130" s="9"/>
      <c r="M130" s="9">
        <v>3009.6</v>
      </c>
      <c r="N130" s="9"/>
      <c r="O130" s="9">
        <f>P130+Q130+R130</f>
        <v>3053</v>
      </c>
      <c r="P130" s="75"/>
      <c r="Q130" s="9">
        <v>3053</v>
      </c>
      <c r="R130" s="75"/>
    </row>
    <row r="131" spans="1:18" ht="62.25" customHeight="1">
      <c r="A131" s="73" t="s">
        <v>437</v>
      </c>
      <c r="B131" s="13" t="s">
        <v>328</v>
      </c>
      <c r="C131" s="13" t="s">
        <v>131</v>
      </c>
      <c r="D131" s="13" t="s">
        <v>118</v>
      </c>
      <c r="E131" s="13" t="s">
        <v>445</v>
      </c>
      <c r="F131" s="13"/>
      <c r="G131" s="9">
        <f>G132</f>
        <v>1000</v>
      </c>
      <c r="H131" s="9">
        <f aca="true" t="shared" si="60" ref="H131:R131">H132</f>
        <v>0</v>
      </c>
      <c r="I131" s="9">
        <f t="shared" si="60"/>
        <v>1000</v>
      </c>
      <c r="J131" s="9">
        <f t="shared" si="60"/>
        <v>0</v>
      </c>
      <c r="K131" s="9">
        <f t="shared" si="60"/>
        <v>1000</v>
      </c>
      <c r="L131" s="9">
        <f t="shared" si="60"/>
        <v>0</v>
      </c>
      <c r="M131" s="9">
        <f t="shared" si="60"/>
        <v>1000</v>
      </c>
      <c r="N131" s="9">
        <f t="shared" si="60"/>
        <v>0</v>
      </c>
      <c r="O131" s="9">
        <f t="shared" si="60"/>
        <v>1000</v>
      </c>
      <c r="P131" s="9">
        <f t="shared" si="60"/>
        <v>0</v>
      </c>
      <c r="Q131" s="9">
        <f t="shared" si="60"/>
        <v>1000</v>
      </c>
      <c r="R131" s="9">
        <f t="shared" si="60"/>
        <v>0</v>
      </c>
    </row>
    <row r="132" spans="1:18" ht="18.75">
      <c r="A132" s="73" t="s">
        <v>187</v>
      </c>
      <c r="B132" s="13" t="s">
        <v>328</v>
      </c>
      <c r="C132" s="13" t="s">
        <v>131</v>
      </c>
      <c r="D132" s="13" t="s">
        <v>118</v>
      </c>
      <c r="E132" s="13" t="s">
        <v>445</v>
      </c>
      <c r="F132" s="13" t="s">
        <v>186</v>
      </c>
      <c r="G132" s="9">
        <f>H132+I132+J132</f>
        <v>1000</v>
      </c>
      <c r="H132" s="9"/>
      <c r="I132" s="9">
        <v>1000</v>
      </c>
      <c r="J132" s="9"/>
      <c r="K132" s="9">
        <f>L132+M132+N132</f>
        <v>1000</v>
      </c>
      <c r="L132" s="9"/>
      <c r="M132" s="9">
        <v>1000</v>
      </c>
      <c r="N132" s="9"/>
      <c r="O132" s="9">
        <f>P132+Q132+R132</f>
        <v>1000</v>
      </c>
      <c r="P132" s="75"/>
      <c r="Q132" s="9">
        <v>1000</v>
      </c>
      <c r="R132" s="75"/>
    </row>
    <row r="133" spans="1:18" ht="18.75">
      <c r="A133" s="31" t="s">
        <v>657</v>
      </c>
      <c r="B133" s="13" t="s">
        <v>328</v>
      </c>
      <c r="C133" s="13" t="s">
        <v>131</v>
      </c>
      <c r="D133" s="13" t="s">
        <v>118</v>
      </c>
      <c r="E133" s="13" t="s">
        <v>660</v>
      </c>
      <c r="F133" s="13"/>
      <c r="G133" s="9">
        <f>G134</f>
        <v>3443.5</v>
      </c>
      <c r="H133" s="9">
        <f>H134</f>
        <v>2869.9</v>
      </c>
      <c r="I133" s="9">
        <f>I134</f>
        <v>88.8</v>
      </c>
      <c r="J133" s="9">
        <f>J134</f>
        <v>0</v>
      </c>
      <c r="K133" s="9"/>
      <c r="L133" s="9"/>
      <c r="M133" s="9"/>
      <c r="N133" s="9"/>
      <c r="O133" s="9"/>
      <c r="P133" s="75"/>
      <c r="Q133" s="9"/>
      <c r="R133" s="75"/>
    </row>
    <row r="134" spans="1:18" ht="18.75">
      <c r="A134" s="73" t="s">
        <v>187</v>
      </c>
      <c r="B134" s="13" t="s">
        <v>328</v>
      </c>
      <c r="C134" s="13" t="s">
        <v>131</v>
      </c>
      <c r="D134" s="13" t="s">
        <v>118</v>
      </c>
      <c r="E134" s="13" t="s">
        <v>660</v>
      </c>
      <c r="F134" s="13" t="s">
        <v>186</v>
      </c>
      <c r="G134" s="9">
        <v>3443.5</v>
      </c>
      <c r="H134" s="9">
        <v>2869.9</v>
      </c>
      <c r="I134" s="9">
        <v>88.8</v>
      </c>
      <c r="J134" s="9"/>
      <c r="K134" s="9"/>
      <c r="L134" s="9"/>
      <c r="M134" s="9"/>
      <c r="N134" s="9"/>
      <c r="O134" s="9"/>
      <c r="P134" s="75"/>
      <c r="Q134" s="9"/>
      <c r="R134" s="75"/>
    </row>
    <row r="135" spans="1:18" ht="18.75">
      <c r="A135" s="73" t="s">
        <v>159</v>
      </c>
      <c r="B135" s="13" t="s">
        <v>328</v>
      </c>
      <c r="C135" s="13" t="s">
        <v>131</v>
      </c>
      <c r="D135" s="13" t="s">
        <v>119</v>
      </c>
      <c r="E135" s="13"/>
      <c r="F135" s="13"/>
      <c r="G135" s="9">
        <f>G136+G144</f>
        <v>1270.3000000000002</v>
      </c>
      <c r="H135" s="9">
        <f aca="true" t="shared" si="61" ref="H135:R135">H136+H144</f>
        <v>0</v>
      </c>
      <c r="I135" s="9">
        <f t="shared" si="61"/>
        <v>1270.3000000000002</v>
      </c>
      <c r="J135" s="9">
        <f t="shared" si="61"/>
        <v>0</v>
      </c>
      <c r="K135" s="9">
        <f t="shared" si="61"/>
        <v>1294.2</v>
      </c>
      <c r="L135" s="9">
        <f t="shared" si="61"/>
        <v>0</v>
      </c>
      <c r="M135" s="9">
        <f t="shared" si="61"/>
        <v>1294.2</v>
      </c>
      <c r="N135" s="9">
        <f t="shared" si="61"/>
        <v>0</v>
      </c>
      <c r="O135" s="9">
        <f t="shared" si="61"/>
        <v>1306.2</v>
      </c>
      <c r="P135" s="9">
        <f t="shared" si="61"/>
        <v>0</v>
      </c>
      <c r="Q135" s="9">
        <f t="shared" si="61"/>
        <v>1306.2</v>
      </c>
      <c r="R135" s="9">
        <f t="shared" si="61"/>
        <v>0</v>
      </c>
    </row>
    <row r="136" spans="1:18" ht="42" customHeight="1">
      <c r="A136" s="73" t="s">
        <v>589</v>
      </c>
      <c r="B136" s="13" t="s">
        <v>328</v>
      </c>
      <c r="C136" s="13" t="s">
        <v>131</v>
      </c>
      <c r="D136" s="13" t="s">
        <v>119</v>
      </c>
      <c r="E136" s="13" t="s">
        <v>255</v>
      </c>
      <c r="F136" s="13"/>
      <c r="G136" s="9">
        <f>G137</f>
        <v>1250.3000000000002</v>
      </c>
      <c r="H136" s="9">
        <f aca="true" t="shared" si="62" ref="H136:R137">H137</f>
        <v>0</v>
      </c>
      <c r="I136" s="9">
        <f t="shared" si="62"/>
        <v>1250.3000000000002</v>
      </c>
      <c r="J136" s="9">
        <f t="shared" si="62"/>
        <v>0</v>
      </c>
      <c r="K136" s="9">
        <f t="shared" si="62"/>
        <v>1274.2</v>
      </c>
      <c r="L136" s="9">
        <f t="shared" si="62"/>
        <v>0</v>
      </c>
      <c r="M136" s="9">
        <f t="shared" si="62"/>
        <v>1274.2</v>
      </c>
      <c r="N136" s="9">
        <f t="shared" si="62"/>
        <v>0</v>
      </c>
      <c r="O136" s="9">
        <f t="shared" si="62"/>
        <v>1286.2</v>
      </c>
      <c r="P136" s="9">
        <f t="shared" si="62"/>
        <v>0</v>
      </c>
      <c r="Q136" s="9">
        <f t="shared" si="62"/>
        <v>1286.2</v>
      </c>
      <c r="R136" s="9">
        <f t="shared" si="62"/>
        <v>0</v>
      </c>
    </row>
    <row r="137" spans="1:18" ht="37.5">
      <c r="A137" s="73" t="s">
        <v>220</v>
      </c>
      <c r="B137" s="13" t="s">
        <v>328</v>
      </c>
      <c r="C137" s="13" t="s">
        <v>131</v>
      </c>
      <c r="D137" s="13" t="s">
        <v>119</v>
      </c>
      <c r="E137" s="13" t="s">
        <v>359</v>
      </c>
      <c r="F137" s="13"/>
      <c r="G137" s="9">
        <f>G138</f>
        <v>1250.3000000000002</v>
      </c>
      <c r="H137" s="9">
        <f t="shared" si="62"/>
        <v>0</v>
      </c>
      <c r="I137" s="9">
        <f t="shared" si="62"/>
        <v>1250.3000000000002</v>
      </c>
      <c r="J137" s="9">
        <f t="shared" si="62"/>
        <v>0</v>
      </c>
      <c r="K137" s="9">
        <f t="shared" si="62"/>
        <v>1274.2</v>
      </c>
      <c r="L137" s="9">
        <f t="shared" si="62"/>
        <v>0</v>
      </c>
      <c r="M137" s="9">
        <f t="shared" si="62"/>
        <v>1274.2</v>
      </c>
      <c r="N137" s="9">
        <f t="shared" si="62"/>
        <v>0</v>
      </c>
      <c r="O137" s="9">
        <f t="shared" si="62"/>
        <v>1286.2</v>
      </c>
      <c r="P137" s="9">
        <f t="shared" si="62"/>
        <v>0</v>
      </c>
      <c r="Q137" s="9">
        <f t="shared" si="62"/>
        <v>1286.2</v>
      </c>
      <c r="R137" s="9">
        <f t="shared" si="62"/>
        <v>0</v>
      </c>
    </row>
    <row r="138" spans="1:18" ht="42.75" customHeight="1">
      <c r="A138" s="73" t="s">
        <v>327</v>
      </c>
      <c r="B138" s="13" t="s">
        <v>328</v>
      </c>
      <c r="C138" s="13" t="s">
        <v>131</v>
      </c>
      <c r="D138" s="13" t="s">
        <v>119</v>
      </c>
      <c r="E138" s="13" t="s">
        <v>360</v>
      </c>
      <c r="F138" s="13"/>
      <c r="G138" s="9">
        <f>G139+G142</f>
        <v>1250.3000000000002</v>
      </c>
      <c r="H138" s="9">
        <f aca="true" t="shared" si="63" ref="H138:R138">H139+H142</f>
        <v>0</v>
      </c>
      <c r="I138" s="9">
        <f t="shared" si="63"/>
        <v>1250.3000000000002</v>
      </c>
      <c r="J138" s="9">
        <f t="shared" si="63"/>
        <v>0</v>
      </c>
      <c r="K138" s="9">
        <f t="shared" si="63"/>
        <v>1274.2</v>
      </c>
      <c r="L138" s="9">
        <f t="shared" si="63"/>
        <v>0</v>
      </c>
      <c r="M138" s="9">
        <f t="shared" si="63"/>
        <v>1274.2</v>
      </c>
      <c r="N138" s="9">
        <f t="shared" si="63"/>
        <v>0</v>
      </c>
      <c r="O138" s="9">
        <f t="shared" si="63"/>
        <v>1286.2</v>
      </c>
      <c r="P138" s="9">
        <f t="shared" si="63"/>
        <v>0</v>
      </c>
      <c r="Q138" s="9">
        <f t="shared" si="63"/>
        <v>1286.2</v>
      </c>
      <c r="R138" s="9">
        <f t="shared" si="63"/>
        <v>0</v>
      </c>
    </row>
    <row r="139" spans="1:18" ht="24.75" customHeight="1">
      <c r="A139" s="73" t="s">
        <v>185</v>
      </c>
      <c r="B139" s="13" t="s">
        <v>328</v>
      </c>
      <c r="C139" s="13" t="s">
        <v>131</v>
      </c>
      <c r="D139" s="13" t="s">
        <v>119</v>
      </c>
      <c r="E139" s="13" t="s">
        <v>361</v>
      </c>
      <c r="F139" s="13"/>
      <c r="G139" s="9">
        <f>G140+G141</f>
        <v>929.4000000000001</v>
      </c>
      <c r="H139" s="9">
        <f aca="true" t="shared" si="64" ref="H139:R139">H140+H141</f>
        <v>0</v>
      </c>
      <c r="I139" s="9">
        <f t="shared" si="64"/>
        <v>929.4000000000001</v>
      </c>
      <c r="J139" s="9">
        <f t="shared" si="64"/>
        <v>0</v>
      </c>
      <c r="K139" s="9">
        <f t="shared" si="64"/>
        <v>953.3000000000001</v>
      </c>
      <c r="L139" s="9">
        <f t="shared" si="64"/>
        <v>0</v>
      </c>
      <c r="M139" s="9">
        <f t="shared" si="64"/>
        <v>953.3000000000001</v>
      </c>
      <c r="N139" s="9">
        <f t="shared" si="64"/>
        <v>0</v>
      </c>
      <c r="O139" s="9">
        <f t="shared" si="64"/>
        <v>965.3000000000001</v>
      </c>
      <c r="P139" s="9">
        <f t="shared" si="64"/>
        <v>0</v>
      </c>
      <c r="Q139" s="9">
        <f t="shared" si="64"/>
        <v>965.3000000000001</v>
      </c>
      <c r="R139" s="9">
        <f t="shared" si="64"/>
        <v>0</v>
      </c>
    </row>
    <row r="140" spans="1:18" ht="22.5" customHeight="1">
      <c r="A140" s="73" t="s">
        <v>171</v>
      </c>
      <c r="B140" s="13" t="s">
        <v>328</v>
      </c>
      <c r="C140" s="13" t="s">
        <v>131</v>
      </c>
      <c r="D140" s="13" t="s">
        <v>119</v>
      </c>
      <c r="E140" s="13" t="s">
        <v>361</v>
      </c>
      <c r="F140" s="13" t="s">
        <v>172</v>
      </c>
      <c r="G140" s="9">
        <f>H140+I140+J140</f>
        <v>853.7</v>
      </c>
      <c r="H140" s="9"/>
      <c r="I140" s="9">
        <v>853.7</v>
      </c>
      <c r="J140" s="9"/>
      <c r="K140" s="9">
        <f>L140+M140+N140</f>
        <v>877.6</v>
      </c>
      <c r="L140" s="9"/>
      <c r="M140" s="9">
        <v>877.6</v>
      </c>
      <c r="N140" s="9"/>
      <c r="O140" s="9">
        <f>P140+Q140+R140</f>
        <v>889.6</v>
      </c>
      <c r="P140" s="75"/>
      <c r="Q140" s="9">
        <v>889.6</v>
      </c>
      <c r="R140" s="75"/>
    </row>
    <row r="141" spans="1:18" ht="37.5">
      <c r="A141" s="73" t="s">
        <v>92</v>
      </c>
      <c r="B141" s="13" t="s">
        <v>328</v>
      </c>
      <c r="C141" s="13" t="s">
        <v>131</v>
      </c>
      <c r="D141" s="13" t="s">
        <v>119</v>
      </c>
      <c r="E141" s="13" t="s">
        <v>361</v>
      </c>
      <c r="F141" s="13" t="s">
        <v>175</v>
      </c>
      <c r="G141" s="9">
        <f>H141+I141+J141</f>
        <v>75.7</v>
      </c>
      <c r="H141" s="9"/>
      <c r="I141" s="9">
        <v>75.7</v>
      </c>
      <c r="J141" s="9"/>
      <c r="K141" s="9">
        <f>L141+M141+N141</f>
        <v>75.7</v>
      </c>
      <c r="L141" s="9"/>
      <c r="M141" s="9">
        <v>75.7</v>
      </c>
      <c r="N141" s="9"/>
      <c r="O141" s="9">
        <f>P141+Q141+R141</f>
        <v>75.7</v>
      </c>
      <c r="P141" s="75"/>
      <c r="Q141" s="9">
        <v>75.7</v>
      </c>
      <c r="R141" s="75"/>
    </row>
    <row r="142" spans="1:18" ht="63" customHeight="1">
      <c r="A142" s="73" t="s">
        <v>437</v>
      </c>
      <c r="B142" s="13" t="s">
        <v>328</v>
      </c>
      <c r="C142" s="13" t="s">
        <v>131</v>
      </c>
      <c r="D142" s="13" t="s">
        <v>119</v>
      </c>
      <c r="E142" s="13" t="s">
        <v>449</v>
      </c>
      <c r="F142" s="13"/>
      <c r="G142" s="9">
        <f>G143</f>
        <v>320.9</v>
      </c>
      <c r="H142" s="9">
        <f aca="true" t="shared" si="65" ref="H142:R142">H143</f>
        <v>0</v>
      </c>
      <c r="I142" s="9">
        <f t="shared" si="65"/>
        <v>320.9</v>
      </c>
      <c r="J142" s="9">
        <f t="shared" si="65"/>
        <v>0</v>
      </c>
      <c r="K142" s="9">
        <f t="shared" si="65"/>
        <v>320.9</v>
      </c>
      <c r="L142" s="9">
        <f t="shared" si="65"/>
        <v>0</v>
      </c>
      <c r="M142" s="9">
        <f t="shared" si="65"/>
        <v>320.9</v>
      </c>
      <c r="N142" s="9">
        <f t="shared" si="65"/>
        <v>0</v>
      </c>
      <c r="O142" s="9">
        <f t="shared" si="65"/>
        <v>320.9</v>
      </c>
      <c r="P142" s="9">
        <f t="shared" si="65"/>
        <v>0</v>
      </c>
      <c r="Q142" s="9">
        <f t="shared" si="65"/>
        <v>320.9</v>
      </c>
      <c r="R142" s="9">
        <f t="shared" si="65"/>
        <v>0</v>
      </c>
    </row>
    <row r="143" spans="1:18" ht="25.5" customHeight="1">
      <c r="A143" s="73" t="s">
        <v>171</v>
      </c>
      <c r="B143" s="13" t="s">
        <v>328</v>
      </c>
      <c r="C143" s="13" t="s">
        <v>131</v>
      </c>
      <c r="D143" s="13" t="s">
        <v>119</v>
      </c>
      <c r="E143" s="13" t="s">
        <v>449</v>
      </c>
      <c r="F143" s="13" t="s">
        <v>172</v>
      </c>
      <c r="G143" s="9">
        <f>H143+I143+J143</f>
        <v>320.9</v>
      </c>
      <c r="H143" s="9"/>
      <c r="I143" s="9">
        <v>320.9</v>
      </c>
      <c r="J143" s="9"/>
      <c r="K143" s="9">
        <f>L143+M143+N143</f>
        <v>320.9</v>
      </c>
      <c r="L143" s="9"/>
      <c r="M143" s="9">
        <v>320.9</v>
      </c>
      <c r="N143" s="9"/>
      <c r="O143" s="9">
        <f>P143+Q143+R143</f>
        <v>320.9</v>
      </c>
      <c r="P143" s="75"/>
      <c r="Q143" s="9">
        <v>320.9</v>
      </c>
      <c r="R143" s="75"/>
    </row>
    <row r="144" spans="1:18" ht="56.25">
      <c r="A144" s="73" t="s">
        <v>515</v>
      </c>
      <c r="B144" s="13" t="s">
        <v>328</v>
      </c>
      <c r="C144" s="13" t="s">
        <v>131</v>
      </c>
      <c r="D144" s="13" t="s">
        <v>119</v>
      </c>
      <c r="E144" s="13" t="s">
        <v>239</v>
      </c>
      <c r="F144" s="13"/>
      <c r="G144" s="9">
        <f aca="true" t="shared" si="66" ref="G144:R144">G149+G145</f>
        <v>20</v>
      </c>
      <c r="H144" s="9">
        <f t="shared" si="66"/>
        <v>0</v>
      </c>
      <c r="I144" s="9">
        <f t="shared" si="66"/>
        <v>20</v>
      </c>
      <c r="J144" s="9">
        <f t="shared" si="66"/>
        <v>0</v>
      </c>
      <c r="K144" s="9">
        <f t="shared" si="66"/>
        <v>20</v>
      </c>
      <c r="L144" s="9">
        <f t="shared" si="66"/>
        <v>0</v>
      </c>
      <c r="M144" s="9">
        <f t="shared" si="66"/>
        <v>20</v>
      </c>
      <c r="N144" s="9">
        <f t="shared" si="66"/>
        <v>0</v>
      </c>
      <c r="O144" s="9">
        <f t="shared" si="66"/>
        <v>20</v>
      </c>
      <c r="P144" s="9">
        <f t="shared" si="66"/>
        <v>0</v>
      </c>
      <c r="Q144" s="9">
        <f t="shared" si="66"/>
        <v>20</v>
      </c>
      <c r="R144" s="9">
        <f t="shared" si="66"/>
        <v>0</v>
      </c>
    </row>
    <row r="145" spans="1:18" ht="21.75" customHeight="1">
      <c r="A145" s="73" t="s">
        <v>192</v>
      </c>
      <c r="B145" s="13" t="s">
        <v>328</v>
      </c>
      <c r="C145" s="13" t="s">
        <v>131</v>
      </c>
      <c r="D145" s="13" t="s">
        <v>119</v>
      </c>
      <c r="E145" s="74" t="s">
        <v>61</v>
      </c>
      <c r="F145" s="13"/>
      <c r="G145" s="9">
        <f>G146</f>
        <v>13</v>
      </c>
      <c r="H145" s="9">
        <f aca="true" t="shared" si="67" ref="H145:R147">H146</f>
        <v>0</v>
      </c>
      <c r="I145" s="9">
        <f t="shared" si="67"/>
        <v>13</v>
      </c>
      <c r="J145" s="9">
        <f t="shared" si="67"/>
        <v>0</v>
      </c>
      <c r="K145" s="9">
        <f t="shared" si="67"/>
        <v>13</v>
      </c>
      <c r="L145" s="9">
        <f t="shared" si="67"/>
        <v>0</v>
      </c>
      <c r="M145" s="9">
        <f t="shared" si="67"/>
        <v>13</v>
      </c>
      <c r="N145" s="9">
        <f t="shared" si="67"/>
        <v>0</v>
      </c>
      <c r="O145" s="9">
        <f t="shared" si="67"/>
        <v>13</v>
      </c>
      <c r="P145" s="9">
        <f t="shared" si="67"/>
        <v>0</v>
      </c>
      <c r="Q145" s="9">
        <f t="shared" si="67"/>
        <v>13</v>
      </c>
      <c r="R145" s="9">
        <f t="shared" si="67"/>
        <v>0</v>
      </c>
    </row>
    <row r="146" spans="1:18" ht="40.5" customHeight="1">
      <c r="A146" s="73" t="s">
        <v>394</v>
      </c>
      <c r="B146" s="13" t="s">
        <v>328</v>
      </c>
      <c r="C146" s="13" t="s">
        <v>131</v>
      </c>
      <c r="D146" s="13" t="s">
        <v>119</v>
      </c>
      <c r="E146" s="74" t="s">
        <v>393</v>
      </c>
      <c r="F146" s="13"/>
      <c r="G146" s="9">
        <f>G147</f>
        <v>13</v>
      </c>
      <c r="H146" s="9">
        <f t="shared" si="67"/>
        <v>0</v>
      </c>
      <c r="I146" s="9">
        <f t="shared" si="67"/>
        <v>13</v>
      </c>
      <c r="J146" s="9">
        <f t="shared" si="67"/>
        <v>0</v>
      </c>
      <c r="K146" s="9">
        <f t="shared" si="67"/>
        <v>13</v>
      </c>
      <c r="L146" s="9">
        <f t="shared" si="67"/>
        <v>0</v>
      </c>
      <c r="M146" s="9">
        <f t="shared" si="67"/>
        <v>13</v>
      </c>
      <c r="N146" s="9">
        <f t="shared" si="67"/>
        <v>0</v>
      </c>
      <c r="O146" s="9">
        <f t="shared" si="67"/>
        <v>13</v>
      </c>
      <c r="P146" s="9">
        <f t="shared" si="67"/>
        <v>0</v>
      </c>
      <c r="Q146" s="9">
        <f t="shared" si="67"/>
        <v>13</v>
      </c>
      <c r="R146" s="9">
        <f t="shared" si="67"/>
        <v>0</v>
      </c>
    </row>
    <row r="147" spans="1:18" ht="23.25" customHeight="1">
      <c r="A147" s="8" t="s">
        <v>325</v>
      </c>
      <c r="B147" s="13" t="s">
        <v>328</v>
      </c>
      <c r="C147" s="13" t="s">
        <v>131</v>
      </c>
      <c r="D147" s="13" t="s">
        <v>119</v>
      </c>
      <c r="E147" s="13" t="s">
        <v>574</v>
      </c>
      <c r="F147" s="13"/>
      <c r="G147" s="9">
        <f>G148</f>
        <v>13</v>
      </c>
      <c r="H147" s="9">
        <f t="shared" si="67"/>
        <v>0</v>
      </c>
      <c r="I147" s="9">
        <f t="shared" si="67"/>
        <v>13</v>
      </c>
      <c r="J147" s="9">
        <f t="shared" si="67"/>
        <v>0</v>
      </c>
      <c r="K147" s="9">
        <f t="shared" si="67"/>
        <v>13</v>
      </c>
      <c r="L147" s="9">
        <f t="shared" si="67"/>
        <v>0</v>
      </c>
      <c r="M147" s="9">
        <f t="shared" si="67"/>
        <v>13</v>
      </c>
      <c r="N147" s="9">
        <f t="shared" si="67"/>
        <v>0</v>
      </c>
      <c r="O147" s="9">
        <f t="shared" si="67"/>
        <v>13</v>
      </c>
      <c r="P147" s="9">
        <f t="shared" si="67"/>
        <v>0</v>
      </c>
      <c r="Q147" s="9">
        <f t="shared" si="67"/>
        <v>13</v>
      </c>
      <c r="R147" s="9">
        <f t="shared" si="67"/>
        <v>0</v>
      </c>
    </row>
    <row r="148" spans="1:18" ht="37.5">
      <c r="A148" s="73" t="s">
        <v>92</v>
      </c>
      <c r="B148" s="13" t="s">
        <v>328</v>
      </c>
      <c r="C148" s="13" t="s">
        <v>131</v>
      </c>
      <c r="D148" s="13" t="s">
        <v>119</v>
      </c>
      <c r="E148" s="13" t="s">
        <v>574</v>
      </c>
      <c r="F148" s="13" t="s">
        <v>175</v>
      </c>
      <c r="G148" s="9">
        <f>H148+I148+J148</f>
        <v>13</v>
      </c>
      <c r="H148" s="9"/>
      <c r="I148" s="9">
        <v>13</v>
      </c>
      <c r="J148" s="9"/>
      <c r="K148" s="9">
        <f>L148+M148+N148</f>
        <v>13</v>
      </c>
      <c r="L148" s="9"/>
      <c r="M148" s="9">
        <v>13</v>
      </c>
      <c r="N148" s="9"/>
      <c r="O148" s="9">
        <f>P148+Q148+R148</f>
        <v>13</v>
      </c>
      <c r="P148" s="9"/>
      <c r="Q148" s="9">
        <v>13</v>
      </c>
      <c r="R148" s="9"/>
    </row>
    <row r="149" spans="1:18" ht="65.25" customHeight="1">
      <c r="A149" s="73" t="s">
        <v>351</v>
      </c>
      <c r="B149" s="13" t="s">
        <v>328</v>
      </c>
      <c r="C149" s="13" t="s">
        <v>131</v>
      </c>
      <c r="D149" s="13" t="s">
        <v>119</v>
      </c>
      <c r="E149" s="13" t="s">
        <v>65</v>
      </c>
      <c r="F149" s="13"/>
      <c r="G149" s="9">
        <f>G150</f>
        <v>7</v>
      </c>
      <c r="H149" s="9">
        <f aca="true" t="shared" si="68" ref="H149:Q151">H150</f>
        <v>0</v>
      </c>
      <c r="I149" s="9">
        <f t="shared" si="68"/>
        <v>7</v>
      </c>
      <c r="J149" s="9">
        <f t="shared" si="68"/>
        <v>0</v>
      </c>
      <c r="K149" s="9">
        <f t="shared" si="68"/>
        <v>7</v>
      </c>
      <c r="L149" s="9">
        <f t="shared" si="68"/>
        <v>0</v>
      </c>
      <c r="M149" s="9">
        <f t="shared" si="68"/>
        <v>7</v>
      </c>
      <c r="N149" s="9">
        <f t="shared" si="68"/>
        <v>0</v>
      </c>
      <c r="O149" s="9">
        <f t="shared" si="68"/>
        <v>7</v>
      </c>
      <c r="P149" s="9">
        <f t="shared" si="68"/>
        <v>0</v>
      </c>
      <c r="Q149" s="9">
        <f t="shared" si="68"/>
        <v>7</v>
      </c>
      <c r="R149" s="9">
        <f>R150</f>
        <v>0</v>
      </c>
    </row>
    <row r="150" spans="1:18" ht="56.25">
      <c r="A150" s="73" t="s">
        <v>313</v>
      </c>
      <c r="B150" s="13" t="s">
        <v>328</v>
      </c>
      <c r="C150" s="13" t="s">
        <v>131</v>
      </c>
      <c r="D150" s="13" t="s">
        <v>119</v>
      </c>
      <c r="E150" s="13" t="s">
        <v>514</v>
      </c>
      <c r="F150" s="13"/>
      <c r="G150" s="9">
        <f>G151</f>
        <v>7</v>
      </c>
      <c r="H150" s="9">
        <f t="shared" si="68"/>
        <v>0</v>
      </c>
      <c r="I150" s="9">
        <f t="shared" si="68"/>
        <v>7</v>
      </c>
      <c r="J150" s="9">
        <f t="shared" si="68"/>
        <v>0</v>
      </c>
      <c r="K150" s="9">
        <f t="shared" si="68"/>
        <v>7</v>
      </c>
      <c r="L150" s="9">
        <f t="shared" si="68"/>
        <v>0</v>
      </c>
      <c r="M150" s="9">
        <f t="shared" si="68"/>
        <v>7</v>
      </c>
      <c r="N150" s="9">
        <f t="shared" si="68"/>
        <v>0</v>
      </c>
      <c r="O150" s="9">
        <f t="shared" si="68"/>
        <v>7</v>
      </c>
      <c r="P150" s="9">
        <f t="shared" si="68"/>
        <v>0</v>
      </c>
      <c r="Q150" s="9">
        <f t="shared" si="68"/>
        <v>7</v>
      </c>
      <c r="R150" s="9">
        <f>R151</f>
        <v>0</v>
      </c>
    </row>
    <row r="151" spans="1:18" ht="37.5">
      <c r="A151" s="73" t="s">
        <v>102</v>
      </c>
      <c r="B151" s="13" t="s">
        <v>328</v>
      </c>
      <c r="C151" s="13" t="s">
        <v>131</v>
      </c>
      <c r="D151" s="13" t="s">
        <v>119</v>
      </c>
      <c r="E151" s="13" t="s">
        <v>513</v>
      </c>
      <c r="F151" s="13"/>
      <c r="G151" s="9">
        <f>G152</f>
        <v>7</v>
      </c>
      <c r="H151" s="9">
        <f t="shared" si="68"/>
        <v>0</v>
      </c>
      <c r="I151" s="9">
        <f t="shared" si="68"/>
        <v>7</v>
      </c>
      <c r="J151" s="9">
        <f t="shared" si="68"/>
        <v>0</v>
      </c>
      <c r="K151" s="9">
        <f t="shared" si="68"/>
        <v>7</v>
      </c>
      <c r="L151" s="9">
        <f t="shared" si="68"/>
        <v>0</v>
      </c>
      <c r="M151" s="9">
        <f t="shared" si="68"/>
        <v>7</v>
      </c>
      <c r="N151" s="9">
        <f t="shared" si="68"/>
        <v>0</v>
      </c>
      <c r="O151" s="9">
        <f t="shared" si="68"/>
        <v>7</v>
      </c>
      <c r="P151" s="9">
        <f t="shared" si="68"/>
        <v>0</v>
      </c>
      <c r="Q151" s="9">
        <f t="shared" si="68"/>
        <v>7</v>
      </c>
      <c r="R151" s="9">
        <f>R152</f>
        <v>0</v>
      </c>
    </row>
    <row r="152" spans="1:18" ht="37.5">
      <c r="A152" s="73" t="s">
        <v>92</v>
      </c>
      <c r="B152" s="13" t="s">
        <v>328</v>
      </c>
      <c r="C152" s="13" t="s">
        <v>131</v>
      </c>
      <c r="D152" s="13" t="s">
        <v>119</v>
      </c>
      <c r="E152" s="13" t="s">
        <v>513</v>
      </c>
      <c r="F152" s="13" t="s">
        <v>175</v>
      </c>
      <c r="G152" s="9">
        <f>H152+I152+J152</f>
        <v>7</v>
      </c>
      <c r="H152" s="9"/>
      <c r="I152" s="9">
        <v>7</v>
      </c>
      <c r="J152" s="9"/>
      <c r="K152" s="9">
        <f>L152+M152+N152</f>
        <v>7</v>
      </c>
      <c r="L152" s="9"/>
      <c r="M152" s="9">
        <v>7</v>
      </c>
      <c r="N152" s="9"/>
      <c r="O152" s="9">
        <f>P152+Q152+R152</f>
        <v>7</v>
      </c>
      <c r="P152" s="9"/>
      <c r="Q152" s="9">
        <v>7</v>
      </c>
      <c r="R152" s="9"/>
    </row>
    <row r="153" spans="1:18" ht="18.75">
      <c r="A153" s="73" t="s">
        <v>135</v>
      </c>
      <c r="B153" s="13" t="s">
        <v>328</v>
      </c>
      <c r="C153" s="13" t="s">
        <v>124</v>
      </c>
      <c r="D153" s="13" t="s">
        <v>389</v>
      </c>
      <c r="E153" s="13"/>
      <c r="F153" s="13"/>
      <c r="G153" s="9">
        <f>G154</f>
        <v>306.4</v>
      </c>
      <c r="H153" s="9">
        <f aca="true" t="shared" si="69" ref="H153:R153">H154</f>
        <v>0</v>
      </c>
      <c r="I153" s="9">
        <f t="shared" si="69"/>
        <v>286.4</v>
      </c>
      <c r="J153" s="9">
        <f t="shared" si="69"/>
        <v>0</v>
      </c>
      <c r="K153" s="9">
        <f t="shared" si="69"/>
        <v>286.4</v>
      </c>
      <c r="L153" s="9">
        <f t="shared" si="69"/>
        <v>0</v>
      </c>
      <c r="M153" s="9">
        <f t="shared" si="69"/>
        <v>286.4</v>
      </c>
      <c r="N153" s="9">
        <f t="shared" si="69"/>
        <v>0</v>
      </c>
      <c r="O153" s="9">
        <f t="shared" si="69"/>
        <v>286.4</v>
      </c>
      <c r="P153" s="9">
        <f t="shared" si="69"/>
        <v>0</v>
      </c>
      <c r="Q153" s="9">
        <f t="shared" si="69"/>
        <v>286.4</v>
      </c>
      <c r="R153" s="9">
        <f t="shared" si="69"/>
        <v>0</v>
      </c>
    </row>
    <row r="154" spans="1:18" ht="18.75">
      <c r="A154" s="73" t="s">
        <v>136</v>
      </c>
      <c r="B154" s="13" t="s">
        <v>328</v>
      </c>
      <c r="C154" s="13" t="s">
        <v>124</v>
      </c>
      <c r="D154" s="13" t="s">
        <v>121</v>
      </c>
      <c r="E154" s="13"/>
      <c r="F154" s="13"/>
      <c r="G154" s="9">
        <f>G158</f>
        <v>306.4</v>
      </c>
      <c r="H154" s="9">
        <f aca="true" t="shared" si="70" ref="H154:R154">H158</f>
        <v>0</v>
      </c>
      <c r="I154" s="9">
        <f t="shared" si="70"/>
        <v>286.4</v>
      </c>
      <c r="J154" s="9">
        <f t="shared" si="70"/>
        <v>0</v>
      </c>
      <c r="K154" s="9">
        <f t="shared" si="70"/>
        <v>286.4</v>
      </c>
      <c r="L154" s="9">
        <f t="shared" si="70"/>
        <v>0</v>
      </c>
      <c r="M154" s="9">
        <f t="shared" si="70"/>
        <v>286.4</v>
      </c>
      <c r="N154" s="9">
        <f t="shared" si="70"/>
        <v>0</v>
      </c>
      <c r="O154" s="9">
        <f t="shared" si="70"/>
        <v>286.4</v>
      </c>
      <c r="P154" s="9">
        <f t="shared" si="70"/>
        <v>0</v>
      </c>
      <c r="Q154" s="9">
        <f t="shared" si="70"/>
        <v>286.4</v>
      </c>
      <c r="R154" s="9">
        <f t="shared" si="70"/>
        <v>0</v>
      </c>
    </row>
    <row r="155" spans="1:18" ht="44.25" customHeight="1">
      <c r="A155" s="73" t="s">
        <v>501</v>
      </c>
      <c r="B155" s="13" t="s">
        <v>328</v>
      </c>
      <c r="C155" s="13" t="s">
        <v>124</v>
      </c>
      <c r="D155" s="13" t="s">
        <v>121</v>
      </c>
      <c r="E155" s="13" t="s">
        <v>9</v>
      </c>
      <c r="F155" s="13"/>
      <c r="G155" s="9">
        <f>G156</f>
        <v>306.4</v>
      </c>
      <c r="H155" s="9">
        <f aca="true" t="shared" si="71" ref="H155:R157">H156</f>
        <v>0</v>
      </c>
      <c r="I155" s="9">
        <f t="shared" si="71"/>
        <v>286.4</v>
      </c>
      <c r="J155" s="9">
        <f t="shared" si="71"/>
        <v>0</v>
      </c>
      <c r="K155" s="9">
        <f t="shared" si="71"/>
        <v>286.4</v>
      </c>
      <c r="L155" s="9">
        <f t="shared" si="71"/>
        <v>0</v>
      </c>
      <c r="M155" s="9">
        <f t="shared" si="71"/>
        <v>286.4</v>
      </c>
      <c r="N155" s="9">
        <f t="shared" si="71"/>
        <v>0</v>
      </c>
      <c r="O155" s="9">
        <f t="shared" si="71"/>
        <v>286.4</v>
      </c>
      <c r="P155" s="9">
        <f t="shared" si="71"/>
        <v>0</v>
      </c>
      <c r="Q155" s="9">
        <f t="shared" si="71"/>
        <v>286.4</v>
      </c>
      <c r="R155" s="9">
        <f t="shared" si="71"/>
        <v>0</v>
      </c>
    </row>
    <row r="156" spans="1:18" ht="37.5">
      <c r="A156" s="73" t="s">
        <v>40</v>
      </c>
      <c r="B156" s="13" t="s">
        <v>328</v>
      </c>
      <c r="C156" s="13" t="s">
        <v>124</v>
      </c>
      <c r="D156" s="13" t="s">
        <v>121</v>
      </c>
      <c r="E156" s="13" t="s">
        <v>41</v>
      </c>
      <c r="F156" s="13"/>
      <c r="G156" s="9">
        <f>G157</f>
        <v>306.4</v>
      </c>
      <c r="H156" s="9">
        <f t="shared" si="71"/>
        <v>0</v>
      </c>
      <c r="I156" s="9">
        <f t="shared" si="71"/>
        <v>286.4</v>
      </c>
      <c r="J156" s="9">
        <f t="shared" si="71"/>
        <v>0</v>
      </c>
      <c r="K156" s="9">
        <f t="shared" si="71"/>
        <v>286.4</v>
      </c>
      <c r="L156" s="9">
        <f t="shared" si="71"/>
        <v>0</v>
      </c>
      <c r="M156" s="9">
        <f t="shared" si="71"/>
        <v>286.4</v>
      </c>
      <c r="N156" s="9">
        <f t="shared" si="71"/>
        <v>0</v>
      </c>
      <c r="O156" s="9">
        <f t="shared" si="71"/>
        <v>286.4</v>
      </c>
      <c r="P156" s="9">
        <f t="shared" si="71"/>
        <v>0</v>
      </c>
      <c r="Q156" s="9">
        <f t="shared" si="71"/>
        <v>286.4</v>
      </c>
      <c r="R156" s="9">
        <f t="shared" si="71"/>
        <v>0</v>
      </c>
    </row>
    <row r="157" spans="1:18" ht="45" customHeight="1">
      <c r="A157" s="73" t="s">
        <v>24</v>
      </c>
      <c r="B157" s="13" t="s">
        <v>328</v>
      </c>
      <c r="C157" s="13" t="s">
        <v>124</v>
      </c>
      <c r="D157" s="13" t="s">
        <v>121</v>
      </c>
      <c r="E157" s="13" t="s">
        <v>43</v>
      </c>
      <c r="F157" s="13"/>
      <c r="G157" s="9">
        <f>G158</f>
        <v>306.4</v>
      </c>
      <c r="H157" s="9">
        <f t="shared" si="71"/>
        <v>0</v>
      </c>
      <c r="I157" s="9">
        <f t="shared" si="71"/>
        <v>286.4</v>
      </c>
      <c r="J157" s="9">
        <f t="shared" si="71"/>
        <v>0</v>
      </c>
      <c r="K157" s="9">
        <f t="shared" si="71"/>
        <v>286.4</v>
      </c>
      <c r="L157" s="9">
        <f t="shared" si="71"/>
        <v>0</v>
      </c>
      <c r="M157" s="9">
        <f t="shared" si="71"/>
        <v>286.4</v>
      </c>
      <c r="N157" s="9">
        <f t="shared" si="71"/>
        <v>0</v>
      </c>
      <c r="O157" s="9">
        <f t="shared" si="71"/>
        <v>286.4</v>
      </c>
      <c r="P157" s="9">
        <f t="shared" si="71"/>
        <v>0</v>
      </c>
      <c r="Q157" s="9">
        <f t="shared" si="71"/>
        <v>286.4</v>
      </c>
      <c r="R157" s="9">
        <f t="shared" si="71"/>
        <v>0</v>
      </c>
    </row>
    <row r="158" spans="1:18" ht="79.5" customHeight="1">
      <c r="A158" s="73" t="s">
        <v>697</v>
      </c>
      <c r="B158" s="13" t="s">
        <v>328</v>
      </c>
      <c r="C158" s="13" t="s">
        <v>124</v>
      </c>
      <c r="D158" s="13" t="s">
        <v>121</v>
      </c>
      <c r="E158" s="13" t="s">
        <v>42</v>
      </c>
      <c r="F158" s="13"/>
      <c r="G158" s="9">
        <f>G159+G160</f>
        <v>306.4</v>
      </c>
      <c r="H158" s="9">
        <f aca="true" t="shared" si="72" ref="H158:R158">H159+H160</f>
        <v>0</v>
      </c>
      <c r="I158" s="9">
        <f t="shared" si="72"/>
        <v>286.4</v>
      </c>
      <c r="J158" s="9">
        <f t="shared" si="72"/>
        <v>0</v>
      </c>
      <c r="K158" s="9">
        <f t="shared" si="72"/>
        <v>286.4</v>
      </c>
      <c r="L158" s="9">
        <f t="shared" si="72"/>
        <v>0</v>
      </c>
      <c r="M158" s="9">
        <f t="shared" si="72"/>
        <v>286.4</v>
      </c>
      <c r="N158" s="9">
        <f t="shared" si="72"/>
        <v>0</v>
      </c>
      <c r="O158" s="9">
        <f t="shared" si="72"/>
        <v>286.4</v>
      </c>
      <c r="P158" s="9">
        <f t="shared" si="72"/>
        <v>0</v>
      </c>
      <c r="Q158" s="9">
        <f t="shared" si="72"/>
        <v>286.4</v>
      </c>
      <c r="R158" s="9">
        <f t="shared" si="72"/>
        <v>0</v>
      </c>
    </row>
    <row r="159" spans="1:18" ht="39.75" customHeight="1">
      <c r="A159" s="73" t="s">
        <v>92</v>
      </c>
      <c r="B159" s="13" t="s">
        <v>328</v>
      </c>
      <c r="C159" s="74">
        <v>10</v>
      </c>
      <c r="D159" s="13" t="s">
        <v>121</v>
      </c>
      <c r="E159" s="13" t="s">
        <v>42</v>
      </c>
      <c r="F159" s="13" t="s">
        <v>175</v>
      </c>
      <c r="G159" s="9">
        <f>H159+I159+J159</f>
        <v>8.5</v>
      </c>
      <c r="H159" s="9"/>
      <c r="I159" s="9">
        <f>8.5</f>
        <v>8.5</v>
      </c>
      <c r="J159" s="9"/>
      <c r="K159" s="9">
        <f>L159+M159+N159</f>
        <v>8.5</v>
      </c>
      <c r="L159" s="9"/>
      <c r="M159" s="9">
        <f>8.5</f>
        <v>8.5</v>
      </c>
      <c r="N159" s="9"/>
      <c r="O159" s="9">
        <f>P159+Q159+R159</f>
        <v>8.5</v>
      </c>
      <c r="P159" s="9"/>
      <c r="Q159" s="9">
        <f>8.5</f>
        <v>8.5</v>
      </c>
      <c r="R159" s="9"/>
    </row>
    <row r="160" spans="1:18" ht="37.5">
      <c r="A160" s="73" t="s">
        <v>217</v>
      </c>
      <c r="B160" s="13" t="s">
        <v>328</v>
      </c>
      <c r="C160" s="74">
        <v>10</v>
      </c>
      <c r="D160" s="13" t="s">
        <v>121</v>
      </c>
      <c r="E160" s="13" t="s">
        <v>42</v>
      </c>
      <c r="F160" s="13" t="s">
        <v>216</v>
      </c>
      <c r="G160" s="9">
        <v>297.9</v>
      </c>
      <c r="H160" s="9"/>
      <c r="I160" s="9">
        <v>277.9</v>
      </c>
      <c r="J160" s="9"/>
      <c r="K160" s="9">
        <f>L160+M160+N160</f>
        <v>277.9</v>
      </c>
      <c r="L160" s="9"/>
      <c r="M160" s="9">
        <v>277.9</v>
      </c>
      <c r="N160" s="9"/>
      <c r="O160" s="9">
        <f>P160+Q160+R160</f>
        <v>277.9</v>
      </c>
      <c r="P160" s="9"/>
      <c r="Q160" s="9">
        <v>277.9</v>
      </c>
      <c r="R160" s="9"/>
    </row>
    <row r="161" spans="1:18" ht="37.5">
      <c r="A161" s="70" t="s">
        <v>315</v>
      </c>
      <c r="B161" s="144">
        <v>115</v>
      </c>
      <c r="C161" s="10"/>
      <c r="D161" s="10"/>
      <c r="E161" s="10"/>
      <c r="F161" s="10"/>
      <c r="G161" s="11">
        <f aca="true" t="shared" si="73" ref="G161:R161">G169+G319+G334+G162</f>
        <v>646930.1</v>
      </c>
      <c r="H161" s="11" t="e">
        <f t="shared" si="73"/>
        <v>#REF!</v>
      </c>
      <c r="I161" s="11" t="e">
        <f t="shared" si="73"/>
        <v>#REF!</v>
      </c>
      <c r="J161" s="11" t="e">
        <f t="shared" si="73"/>
        <v>#REF!</v>
      </c>
      <c r="K161" s="11">
        <f t="shared" si="73"/>
        <v>588151.2</v>
      </c>
      <c r="L161" s="11">
        <f t="shared" si="73"/>
        <v>420637.4</v>
      </c>
      <c r="M161" s="11">
        <f t="shared" si="73"/>
        <v>167353.80000000002</v>
      </c>
      <c r="N161" s="11">
        <f t="shared" si="73"/>
        <v>160</v>
      </c>
      <c r="O161" s="11">
        <f t="shared" si="73"/>
        <v>547688.9</v>
      </c>
      <c r="P161" s="11" t="e">
        <f t="shared" si="73"/>
        <v>#REF!</v>
      </c>
      <c r="Q161" s="11" t="e">
        <f t="shared" si="73"/>
        <v>#REF!</v>
      </c>
      <c r="R161" s="11" t="e">
        <f t="shared" si="73"/>
        <v>#REF!</v>
      </c>
    </row>
    <row r="162" spans="1:18" ht="18.75">
      <c r="A162" s="73" t="s">
        <v>125</v>
      </c>
      <c r="B162" s="74">
        <v>115</v>
      </c>
      <c r="C162" s="13" t="s">
        <v>119</v>
      </c>
      <c r="D162" s="13" t="s">
        <v>389</v>
      </c>
      <c r="E162" s="13"/>
      <c r="F162" s="13"/>
      <c r="G162" s="9">
        <f aca="true" t="shared" si="74" ref="G162:G167">G163</f>
        <v>300</v>
      </c>
      <c r="H162" s="9">
        <f aca="true" t="shared" si="75" ref="H162:R167">H163</f>
        <v>300</v>
      </c>
      <c r="I162" s="9">
        <f t="shared" si="75"/>
        <v>0</v>
      </c>
      <c r="J162" s="9">
        <f t="shared" si="75"/>
        <v>0</v>
      </c>
      <c r="K162" s="9">
        <f t="shared" si="75"/>
        <v>0</v>
      </c>
      <c r="L162" s="9">
        <f t="shared" si="75"/>
        <v>0</v>
      </c>
      <c r="M162" s="9">
        <f t="shared" si="75"/>
        <v>0</v>
      </c>
      <c r="N162" s="9">
        <f t="shared" si="75"/>
        <v>0</v>
      </c>
      <c r="O162" s="9">
        <f t="shared" si="75"/>
        <v>0</v>
      </c>
      <c r="P162" s="9">
        <f t="shared" si="75"/>
        <v>0</v>
      </c>
      <c r="Q162" s="9">
        <f t="shared" si="75"/>
        <v>0</v>
      </c>
      <c r="R162" s="9">
        <f t="shared" si="75"/>
        <v>0</v>
      </c>
    </row>
    <row r="163" spans="1:18" ht="18.75">
      <c r="A163" s="31" t="s">
        <v>667</v>
      </c>
      <c r="B163" s="74">
        <v>115</v>
      </c>
      <c r="C163" s="13" t="s">
        <v>119</v>
      </c>
      <c r="D163" s="13" t="s">
        <v>118</v>
      </c>
      <c r="E163" s="13"/>
      <c r="F163" s="13"/>
      <c r="G163" s="9">
        <f t="shared" si="74"/>
        <v>300</v>
      </c>
      <c r="H163" s="9">
        <f t="shared" si="75"/>
        <v>300</v>
      </c>
      <c r="I163" s="9">
        <f t="shared" si="75"/>
        <v>0</v>
      </c>
      <c r="J163" s="9">
        <f t="shared" si="75"/>
        <v>0</v>
      </c>
      <c r="K163" s="9">
        <f t="shared" si="75"/>
        <v>0</v>
      </c>
      <c r="L163" s="9">
        <f t="shared" si="75"/>
        <v>0</v>
      </c>
      <c r="M163" s="9">
        <f t="shared" si="75"/>
        <v>0</v>
      </c>
      <c r="N163" s="9">
        <f t="shared" si="75"/>
        <v>0</v>
      </c>
      <c r="O163" s="9">
        <f t="shared" si="75"/>
        <v>0</v>
      </c>
      <c r="P163" s="9">
        <f t="shared" si="75"/>
        <v>0</v>
      </c>
      <c r="Q163" s="9">
        <f t="shared" si="75"/>
        <v>0</v>
      </c>
      <c r="R163" s="9">
        <f t="shared" si="75"/>
        <v>0</v>
      </c>
    </row>
    <row r="164" spans="1:18" ht="41.25" customHeight="1">
      <c r="A164" s="73" t="s">
        <v>501</v>
      </c>
      <c r="B164" s="74">
        <v>115</v>
      </c>
      <c r="C164" s="13" t="s">
        <v>119</v>
      </c>
      <c r="D164" s="13" t="s">
        <v>118</v>
      </c>
      <c r="E164" s="13" t="s">
        <v>9</v>
      </c>
      <c r="F164" s="13"/>
      <c r="G164" s="9">
        <f t="shared" si="74"/>
        <v>300</v>
      </c>
      <c r="H164" s="9">
        <f t="shared" si="75"/>
        <v>300</v>
      </c>
      <c r="I164" s="9">
        <f t="shared" si="75"/>
        <v>0</v>
      </c>
      <c r="J164" s="9">
        <f t="shared" si="75"/>
        <v>0</v>
      </c>
      <c r="K164" s="9">
        <f t="shared" si="75"/>
        <v>0</v>
      </c>
      <c r="L164" s="9">
        <f t="shared" si="75"/>
        <v>0</v>
      </c>
      <c r="M164" s="9">
        <f t="shared" si="75"/>
        <v>0</v>
      </c>
      <c r="N164" s="9">
        <f t="shared" si="75"/>
        <v>0</v>
      </c>
      <c r="O164" s="9">
        <f t="shared" si="75"/>
        <v>0</v>
      </c>
      <c r="P164" s="9">
        <f t="shared" si="75"/>
        <v>0</v>
      </c>
      <c r="Q164" s="9">
        <f t="shared" si="75"/>
        <v>0</v>
      </c>
      <c r="R164" s="9">
        <f t="shared" si="75"/>
        <v>0</v>
      </c>
    </row>
    <row r="165" spans="1:18" ht="43.5" customHeight="1">
      <c r="A165" s="73" t="s">
        <v>40</v>
      </c>
      <c r="B165" s="74">
        <v>115</v>
      </c>
      <c r="C165" s="13" t="s">
        <v>119</v>
      </c>
      <c r="D165" s="13" t="s">
        <v>118</v>
      </c>
      <c r="E165" s="13" t="s">
        <v>41</v>
      </c>
      <c r="F165" s="13"/>
      <c r="G165" s="9">
        <f t="shared" si="74"/>
        <v>300</v>
      </c>
      <c r="H165" s="9">
        <f t="shared" si="75"/>
        <v>300</v>
      </c>
      <c r="I165" s="9">
        <f t="shared" si="75"/>
        <v>0</v>
      </c>
      <c r="J165" s="9">
        <f t="shared" si="75"/>
        <v>0</v>
      </c>
      <c r="K165" s="9">
        <f t="shared" si="75"/>
        <v>0</v>
      </c>
      <c r="L165" s="9">
        <f t="shared" si="75"/>
        <v>0</v>
      </c>
      <c r="M165" s="9">
        <f t="shared" si="75"/>
        <v>0</v>
      </c>
      <c r="N165" s="9">
        <f t="shared" si="75"/>
        <v>0</v>
      </c>
      <c r="O165" s="9">
        <f t="shared" si="75"/>
        <v>0</v>
      </c>
      <c r="P165" s="9">
        <f t="shared" si="75"/>
        <v>0</v>
      </c>
      <c r="Q165" s="9">
        <f t="shared" si="75"/>
        <v>0</v>
      </c>
      <c r="R165" s="9">
        <f t="shared" si="75"/>
        <v>0</v>
      </c>
    </row>
    <row r="166" spans="1:18" ht="42" customHeight="1">
      <c r="A166" s="73" t="s">
        <v>670</v>
      </c>
      <c r="B166" s="74">
        <v>115</v>
      </c>
      <c r="C166" s="13" t="s">
        <v>119</v>
      </c>
      <c r="D166" s="13" t="s">
        <v>118</v>
      </c>
      <c r="E166" s="13" t="s">
        <v>44</v>
      </c>
      <c r="F166" s="13"/>
      <c r="G166" s="9">
        <f t="shared" si="74"/>
        <v>300</v>
      </c>
      <c r="H166" s="9">
        <f t="shared" si="75"/>
        <v>300</v>
      </c>
      <c r="I166" s="9">
        <f t="shared" si="75"/>
        <v>0</v>
      </c>
      <c r="J166" s="9">
        <f t="shared" si="75"/>
        <v>0</v>
      </c>
      <c r="K166" s="9">
        <f t="shared" si="75"/>
        <v>0</v>
      </c>
      <c r="L166" s="9">
        <f t="shared" si="75"/>
        <v>0</v>
      </c>
      <c r="M166" s="9">
        <f t="shared" si="75"/>
        <v>0</v>
      </c>
      <c r="N166" s="9">
        <f t="shared" si="75"/>
        <v>0</v>
      </c>
      <c r="O166" s="9">
        <f t="shared" si="75"/>
        <v>0</v>
      </c>
      <c r="P166" s="9">
        <f t="shared" si="75"/>
        <v>0</v>
      </c>
      <c r="Q166" s="9">
        <f t="shared" si="75"/>
        <v>0</v>
      </c>
      <c r="R166" s="9">
        <f t="shared" si="75"/>
        <v>0</v>
      </c>
    </row>
    <row r="167" spans="1:18" ht="57.75" customHeight="1">
      <c r="A167" s="73" t="s">
        <v>668</v>
      </c>
      <c r="B167" s="74">
        <v>115</v>
      </c>
      <c r="C167" s="13" t="s">
        <v>119</v>
      </c>
      <c r="D167" s="13" t="s">
        <v>118</v>
      </c>
      <c r="E167" s="13" t="s">
        <v>669</v>
      </c>
      <c r="F167" s="13"/>
      <c r="G167" s="9">
        <f t="shared" si="74"/>
        <v>300</v>
      </c>
      <c r="H167" s="9">
        <f t="shared" si="75"/>
        <v>300</v>
      </c>
      <c r="I167" s="9">
        <f t="shared" si="75"/>
        <v>0</v>
      </c>
      <c r="J167" s="9">
        <f t="shared" si="75"/>
        <v>0</v>
      </c>
      <c r="K167" s="9">
        <f t="shared" si="75"/>
        <v>0</v>
      </c>
      <c r="L167" s="9">
        <f t="shared" si="75"/>
        <v>0</v>
      </c>
      <c r="M167" s="9">
        <f t="shared" si="75"/>
        <v>0</v>
      </c>
      <c r="N167" s="9">
        <f t="shared" si="75"/>
        <v>0</v>
      </c>
      <c r="O167" s="9">
        <f t="shared" si="75"/>
        <v>0</v>
      </c>
      <c r="P167" s="9">
        <f t="shared" si="75"/>
        <v>0</v>
      </c>
      <c r="Q167" s="9">
        <f t="shared" si="75"/>
        <v>0</v>
      </c>
      <c r="R167" s="9">
        <f t="shared" si="75"/>
        <v>0</v>
      </c>
    </row>
    <row r="168" spans="1:18" ht="27" customHeight="1">
      <c r="A168" s="73" t="s">
        <v>187</v>
      </c>
      <c r="B168" s="74">
        <v>115</v>
      </c>
      <c r="C168" s="13" t="s">
        <v>119</v>
      </c>
      <c r="D168" s="13" t="s">
        <v>118</v>
      </c>
      <c r="E168" s="13" t="s">
        <v>669</v>
      </c>
      <c r="F168" s="13" t="s">
        <v>186</v>
      </c>
      <c r="G168" s="9">
        <f>H168+I168+J168</f>
        <v>300</v>
      </c>
      <c r="H168" s="9">
        <f>250+50</f>
        <v>300</v>
      </c>
      <c r="I168" s="11"/>
      <c r="J168" s="11"/>
      <c r="K168" s="9">
        <f>L168+M168+N168</f>
        <v>0</v>
      </c>
      <c r="L168" s="11"/>
      <c r="M168" s="11"/>
      <c r="N168" s="11"/>
      <c r="O168" s="9">
        <f>P168+Q168+R168</f>
        <v>0</v>
      </c>
      <c r="P168" s="11"/>
      <c r="Q168" s="11"/>
      <c r="R168" s="11"/>
    </row>
    <row r="169" spans="1:18" ht="18.75">
      <c r="A169" s="73" t="s">
        <v>128</v>
      </c>
      <c r="B169" s="74">
        <v>115</v>
      </c>
      <c r="C169" s="13" t="s">
        <v>127</v>
      </c>
      <c r="D169" s="13" t="s">
        <v>389</v>
      </c>
      <c r="E169" s="13"/>
      <c r="F169" s="13"/>
      <c r="G169" s="9">
        <f aca="true" t="shared" si="76" ref="G169:R169">G170+G195+G242+G258+G283</f>
        <v>633096</v>
      </c>
      <c r="H169" s="9" t="e">
        <f t="shared" si="76"/>
        <v>#REF!</v>
      </c>
      <c r="I169" s="9" t="e">
        <f t="shared" si="76"/>
        <v>#REF!</v>
      </c>
      <c r="J169" s="9" t="e">
        <f t="shared" si="76"/>
        <v>#REF!</v>
      </c>
      <c r="K169" s="9">
        <f t="shared" si="76"/>
        <v>578006.6</v>
      </c>
      <c r="L169" s="9">
        <f t="shared" si="76"/>
        <v>411357.30000000005</v>
      </c>
      <c r="M169" s="9">
        <f t="shared" si="76"/>
        <v>166649.30000000002</v>
      </c>
      <c r="N169" s="9">
        <f t="shared" si="76"/>
        <v>0</v>
      </c>
      <c r="O169" s="9">
        <f t="shared" si="76"/>
        <v>537542.6000000001</v>
      </c>
      <c r="P169" s="9" t="e">
        <f t="shared" si="76"/>
        <v>#REF!</v>
      </c>
      <c r="Q169" s="9" t="e">
        <f t="shared" si="76"/>
        <v>#REF!</v>
      </c>
      <c r="R169" s="9" t="e">
        <f t="shared" si="76"/>
        <v>#REF!</v>
      </c>
    </row>
    <row r="170" spans="1:18" ht="18.75">
      <c r="A170" s="73" t="s">
        <v>129</v>
      </c>
      <c r="B170" s="74">
        <v>115</v>
      </c>
      <c r="C170" s="13" t="s">
        <v>127</v>
      </c>
      <c r="D170" s="13" t="s">
        <v>118</v>
      </c>
      <c r="E170" s="74"/>
      <c r="F170" s="13"/>
      <c r="G170" s="9">
        <f>G171+G191+G186</f>
        <v>183152.90000000002</v>
      </c>
      <c r="H170" s="9">
        <f aca="true" t="shared" si="77" ref="H170:R170">H171+H191+H186</f>
        <v>132102.80000000002</v>
      </c>
      <c r="I170" s="9">
        <f t="shared" si="77"/>
        <v>40333.1</v>
      </c>
      <c r="J170" s="9">
        <f t="shared" si="77"/>
        <v>0</v>
      </c>
      <c r="K170" s="9">
        <f>K171+K191+K186</f>
        <v>149211.80000000002</v>
      </c>
      <c r="L170" s="9">
        <f t="shared" si="77"/>
        <v>108110.3</v>
      </c>
      <c r="M170" s="9">
        <f t="shared" si="77"/>
        <v>41101.5</v>
      </c>
      <c r="N170" s="9">
        <f t="shared" si="77"/>
        <v>0</v>
      </c>
      <c r="O170" s="9">
        <f t="shared" si="77"/>
        <v>150412.90000000002</v>
      </c>
      <c r="P170" s="9">
        <f t="shared" si="77"/>
        <v>108660.3</v>
      </c>
      <c r="Q170" s="9">
        <f t="shared" si="77"/>
        <v>41752.6</v>
      </c>
      <c r="R170" s="9">
        <f t="shared" si="77"/>
        <v>0</v>
      </c>
    </row>
    <row r="171" spans="1:18" ht="45.75" customHeight="1">
      <c r="A171" s="73" t="s">
        <v>480</v>
      </c>
      <c r="B171" s="74">
        <v>115</v>
      </c>
      <c r="C171" s="13" t="s">
        <v>127</v>
      </c>
      <c r="D171" s="13" t="s">
        <v>118</v>
      </c>
      <c r="E171" s="74" t="s">
        <v>275</v>
      </c>
      <c r="F171" s="13"/>
      <c r="G171" s="9">
        <f>G172</f>
        <v>174166.80000000002</v>
      </c>
      <c r="H171" s="9">
        <f aca="true" t="shared" si="78" ref="H171:R171">H172</f>
        <v>123386.30000000002</v>
      </c>
      <c r="I171" s="9">
        <f t="shared" si="78"/>
        <v>40063.5</v>
      </c>
      <c r="J171" s="9">
        <f t="shared" si="78"/>
        <v>0</v>
      </c>
      <c r="K171" s="9">
        <f t="shared" si="78"/>
        <v>149211.80000000002</v>
      </c>
      <c r="L171" s="9">
        <f t="shared" si="78"/>
        <v>108110.3</v>
      </c>
      <c r="M171" s="9">
        <f t="shared" si="78"/>
        <v>41101.5</v>
      </c>
      <c r="N171" s="9">
        <f t="shared" si="78"/>
        <v>0</v>
      </c>
      <c r="O171" s="9">
        <f t="shared" si="78"/>
        <v>149862.80000000002</v>
      </c>
      <c r="P171" s="9">
        <f t="shared" si="78"/>
        <v>108110.3</v>
      </c>
      <c r="Q171" s="9">
        <f t="shared" si="78"/>
        <v>41752.5</v>
      </c>
      <c r="R171" s="9">
        <f t="shared" si="78"/>
        <v>0</v>
      </c>
    </row>
    <row r="172" spans="1:18" ht="18.75">
      <c r="A172" s="73" t="s">
        <v>191</v>
      </c>
      <c r="B172" s="74">
        <v>115</v>
      </c>
      <c r="C172" s="13" t="s">
        <v>127</v>
      </c>
      <c r="D172" s="13" t="s">
        <v>118</v>
      </c>
      <c r="E172" s="74" t="s">
        <v>281</v>
      </c>
      <c r="F172" s="13"/>
      <c r="G172" s="9">
        <f aca="true" t="shared" si="79" ref="G172:O172">G173+G183+G180</f>
        <v>174166.80000000002</v>
      </c>
      <c r="H172" s="9">
        <f t="shared" si="79"/>
        <v>123386.30000000002</v>
      </c>
      <c r="I172" s="9">
        <f t="shared" si="79"/>
        <v>40063.5</v>
      </c>
      <c r="J172" s="9">
        <f t="shared" si="79"/>
        <v>0</v>
      </c>
      <c r="K172" s="9">
        <f>K173+K183+K180</f>
        <v>149211.80000000002</v>
      </c>
      <c r="L172" s="9">
        <f t="shared" si="79"/>
        <v>108110.3</v>
      </c>
      <c r="M172" s="9">
        <f t="shared" si="79"/>
        <v>41101.5</v>
      </c>
      <c r="N172" s="9">
        <f t="shared" si="79"/>
        <v>0</v>
      </c>
      <c r="O172" s="9">
        <f t="shared" si="79"/>
        <v>149862.80000000002</v>
      </c>
      <c r="P172" s="9">
        <f>P173+P183</f>
        <v>108110.3</v>
      </c>
      <c r="Q172" s="9">
        <f>Q173+Q183</f>
        <v>41752.5</v>
      </c>
      <c r="R172" s="9">
        <f>R173+R183</f>
        <v>0</v>
      </c>
    </row>
    <row r="173" spans="1:18" ht="54.75" customHeight="1">
      <c r="A173" s="73" t="s">
        <v>286</v>
      </c>
      <c r="B173" s="74">
        <v>115</v>
      </c>
      <c r="C173" s="13" t="s">
        <v>127</v>
      </c>
      <c r="D173" s="13" t="s">
        <v>118</v>
      </c>
      <c r="E173" s="74" t="s">
        <v>282</v>
      </c>
      <c r="F173" s="13"/>
      <c r="G173" s="9">
        <f>G174+G176+G178</f>
        <v>148124.6</v>
      </c>
      <c r="H173" s="9">
        <f aca="true" t="shared" si="80" ref="H173:R173">H174+H176+H178</f>
        <v>108516.6</v>
      </c>
      <c r="I173" s="9">
        <f t="shared" si="80"/>
        <v>39608.1</v>
      </c>
      <c r="J173" s="9">
        <f t="shared" si="80"/>
        <v>0</v>
      </c>
      <c r="K173" s="9">
        <f t="shared" si="80"/>
        <v>149068.2</v>
      </c>
      <c r="L173" s="9">
        <f t="shared" si="80"/>
        <v>107966.7</v>
      </c>
      <c r="M173" s="9">
        <f t="shared" si="80"/>
        <v>30784.5</v>
      </c>
      <c r="N173" s="9">
        <f t="shared" si="80"/>
        <v>0</v>
      </c>
      <c r="O173" s="9">
        <f t="shared" si="80"/>
        <v>149719.2</v>
      </c>
      <c r="P173" s="9">
        <f t="shared" si="80"/>
        <v>107966.7</v>
      </c>
      <c r="Q173" s="9">
        <f t="shared" si="80"/>
        <v>41752.5</v>
      </c>
      <c r="R173" s="9">
        <f t="shared" si="80"/>
        <v>0</v>
      </c>
    </row>
    <row r="174" spans="1:18" ht="18.75">
      <c r="A174" s="73" t="s">
        <v>130</v>
      </c>
      <c r="B174" s="74">
        <v>115</v>
      </c>
      <c r="C174" s="13" t="s">
        <v>127</v>
      </c>
      <c r="D174" s="13" t="s">
        <v>118</v>
      </c>
      <c r="E174" s="74" t="s">
        <v>16</v>
      </c>
      <c r="F174" s="13"/>
      <c r="G174" s="9">
        <f>G175</f>
        <v>32238</v>
      </c>
      <c r="H174" s="9">
        <f aca="true" t="shared" si="81" ref="H174:R174">H175</f>
        <v>0</v>
      </c>
      <c r="I174" s="9">
        <f t="shared" si="81"/>
        <v>32238.1</v>
      </c>
      <c r="J174" s="9">
        <f t="shared" si="81"/>
        <v>0</v>
      </c>
      <c r="K174" s="9">
        <f t="shared" si="81"/>
        <v>33731.5</v>
      </c>
      <c r="L174" s="9">
        <f t="shared" si="81"/>
        <v>0</v>
      </c>
      <c r="M174" s="9">
        <f t="shared" si="81"/>
        <v>23414.5</v>
      </c>
      <c r="N174" s="9">
        <f t="shared" si="81"/>
        <v>0</v>
      </c>
      <c r="O174" s="9">
        <f t="shared" si="81"/>
        <v>34382.5</v>
      </c>
      <c r="P174" s="9">
        <f t="shared" si="81"/>
        <v>0</v>
      </c>
      <c r="Q174" s="9">
        <f t="shared" si="81"/>
        <v>34382.5</v>
      </c>
      <c r="R174" s="9">
        <f t="shared" si="81"/>
        <v>0</v>
      </c>
    </row>
    <row r="175" spans="1:18" ht="18.75">
      <c r="A175" s="73" t="s">
        <v>187</v>
      </c>
      <c r="B175" s="74">
        <v>115</v>
      </c>
      <c r="C175" s="13" t="s">
        <v>127</v>
      </c>
      <c r="D175" s="13" t="s">
        <v>118</v>
      </c>
      <c r="E175" s="74" t="s">
        <v>16</v>
      </c>
      <c r="F175" s="13" t="s">
        <v>186</v>
      </c>
      <c r="G175" s="9">
        <v>32238</v>
      </c>
      <c r="H175" s="9"/>
      <c r="I175" s="9">
        <f>31077.5+1160.6</f>
        <v>32238.1</v>
      </c>
      <c r="J175" s="9"/>
      <c r="K175" s="9">
        <v>33731.5</v>
      </c>
      <c r="L175" s="9"/>
      <c r="M175" s="9">
        <f>33731.5-10317</f>
        <v>23414.5</v>
      </c>
      <c r="N175" s="9"/>
      <c r="O175" s="9">
        <f>P175+Q175+R175</f>
        <v>34382.5</v>
      </c>
      <c r="P175" s="16"/>
      <c r="Q175" s="9">
        <v>34382.5</v>
      </c>
      <c r="R175" s="16"/>
    </row>
    <row r="176" spans="1:18" ht="64.5" customHeight="1">
      <c r="A176" s="73" t="s">
        <v>437</v>
      </c>
      <c r="B176" s="74">
        <v>115</v>
      </c>
      <c r="C176" s="13" t="s">
        <v>127</v>
      </c>
      <c r="D176" s="13" t="s">
        <v>118</v>
      </c>
      <c r="E176" s="13" t="s">
        <v>433</v>
      </c>
      <c r="F176" s="13"/>
      <c r="G176" s="9">
        <f>G177</f>
        <v>7370</v>
      </c>
      <c r="H176" s="9">
        <f aca="true" t="shared" si="82" ref="H176:R176">H177</f>
        <v>0</v>
      </c>
      <c r="I176" s="9">
        <f t="shared" si="82"/>
        <v>7370</v>
      </c>
      <c r="J176" s="9">
        <f t="shared" si="82"/>
        <v>0</v>
      </c>
      <c r="K176" s="9">
        <f t="shared" si="82"/>
        <v>7370</v>
      </c>
      <c r="L176" s="9">
        <f t="shared" si="82"/>
        <v>0</v>
      </c>
      <c r="M176" s="9">
        <f t="shared" si="82"/>
        <v>7370</v>
      </c>
      <c r="N176" s="9">
        <f t="shared" si="82"/>
        <v>0</v>
      </c>
      <c r="O176" s="9">
        <f t="shared" si="82"/>
        <v>7370</v>
      </c>
      <c r="P176" s="9">
        <f t="shared" si="82"/>
        <v>0</v>
      </c>
      <c r="Q176" s="9">
        <f t="shared" si="82"/>
        <v>7370</v>
      </c>
      <c r="R176" s="9">
        <f t="shared" si="82"/>
        <v>0</v>
      </c>
    </row>
    <row r="177" spans="1:18" ht="18.75">
      <c r="A177" s="73" t="s">
        <v>187</v>
      </c>
      <c r="B177" s="74">
        <v>115</v>
      </c>
      <c r="C177" s="13" t="s">
        <v>127</v>
      </c>
      <c r="D177" s="13" t="s">
        <v>118</v>
      </c>
      <c r="E177" s="13" t="s">
        <v>433</v>
      </c>
      <c r="F177" s="13" t="s">
        <v>186</v>
      </c>
      <c r="G177" s="9">
        <f>H177+I177+J177</f>
        <v>7370</v>
      </c>
      <c r="H177" s="9"/>
      <c r="I177" s="9">
        <v>7370</v>
      </c>
      <c r="J177" s="9"/>
      <c r="K177" s="9">
        <f>L177+M177+N177</f>
        <v>7370</v>
      </c>
      <c r="L177" s="9"/>
      <c r="M177" s="9">
        <v>7370</v>
      </c>
      <c r="N177" s="9"/>
      <c r="O177" s="9">
        <f>P177+Q177+R177</f>
        <v>7370</v>
      </c>
      <c r="P177" s="16"/>
      <c r="Q177" s="98">
        <v>7370</v>
      </c>
      <c r="R177" s="16"/>
    </row>
    <row r="178" spans="1:18" ht="101.25" customHeight="1">
      <c r="A178" s="97" t="s">
        <v>318</v>
      </c>
      <c r="B178" s="74">
        <v>115</v>
      </c>
      <c r="C178" s="13" t="s">
        <v>127</v>
      </c>
      <c r="D178" s="13" t="s">
        <v>118</v>
      </c>
      <c r="E178" s="74" t="s">
        <v>70</v>
      </c>
      <c r="F178" s="13"/>
      <c r="G178" s="9">
        <f>G179</f>
        <v>108516.6</v>
      </c>
      <c r="H178" s="9">
        <f aca="true" t="shared" si="83" ref="H178:R178">H179</f>
        <v>108516.6</v>
      </c>
      <c r="I178" s="9">
        <f t="shared" si="83"/>
        <v>0</v>
      </c>
      <c r="J178" s="9">
        <f t="shared" si="83"/>
        <v>0</v>
      </c>
      <c r="K178" s="9">
        <f t="shared" si="83"/>
        <v>107966.7</v>
      </c>
      <c r="L178" s="9">
        <f t="shared" si="83"/>
        <v>107966.7</v>
      </c>
      <c r="M178" s="9">
        <f t="shared" si="83"/>
        <v>0</v>
      </c>
      <c r="N178" s="9">
        <f t="shared" si="83"/>
        <v>0</v>
      </c>
      <c r="O178" s="9">
        <f t="shared" si="83"/>
        <v>107966.7</v>
      </c>
      <c r="P178" s="9">
        <f t="shared" si="83"/>
        <v>107966.7</v>
      </c>
      <c r="Q178" s="9">
        <f t="shared" si="83"/>
        <v>0</v>
      </c>
      <c r="R178" s="9">
        <f t="shared" si="83"/>
        <v>0</v>
      </c>
    </row>
    <row r="179" spans="1:18" ht="18.75">
      <c r="A179" s="73" t="s">
        <v>187</v>
      </c>
      <c r="B179" s="74">
        <v>115</v>
      </c>
      <c r="C179" s="13" t="s">
        <v>127</v>
      </c>
      <c r="D179" s="13" t="s">
        <v>118</v>
      </c>
      <c r="E179" s="74" t="s">
        <v>70</v>
      </c>
      <c r="F179" s="13" t="s">
        <v>186</v>
      </c>
      <c r="G179" s="9">
        <f>H179+I179+J179</f>
        <v>108516.6</v>
      </c>
      <c r="H179" s="9">
        <v>108516.6</v>
      </c>
      <c r="I179" s="9"/>
      <c r="J179" s="9"/>
      <c r="K179" s="9">
        <f>L179+M179+N179</f>
        <v>107966.7</v>
      </c>
      <c r="L179" s="9">
        <v>107966.7</v>
      </c>
      <c r="M179" s="9"/>
      <c r="N179" s="9"/>
      <c r="O179" s="9">
        <f>P179+Q179+R179</f>
        <v>107966.7</v>
      </c>
      <c r="P179" s="79">
        <v>107966.7</v>
      </c>
      <c r="Q179" s="16"/>
      <c r="R179" s="16"/>
    </row>
    <row r="180" spans="1:18" ht="24.75" customHeight="1">
      <c r="A180" s="73" t="s">
        <v>621</v>
      </c>
      <c r="B180" s="74">
        <v>115</v>
      </c>
      <c r="C180" s="13" t="s">
        <v>127</v>
      </c>
      <c r="D180" s="13" t="s">
        <v>118</v>
      </c>
      <c r="E180" s="74" t="s">
        <v>708</v>
      </c>
      <c r="F180" s="13"/>
      <c r="G180" s="9">
        <f>G181</f>
        <v>25498.6</v>
      </c>
      <c r="H180" s="9">
        <f aca="true" t="shared" si="84" ref="H180:R181">H181</f>
        <v>14726.1</v>
      </c>
      <c r="I180" s="9">
        <f t="shared" si="84"/>
        <v>455.4</v>
      </c>
      <c r="J180" s="9">
        <f t="shared" si="84"/>
        <v>0</v>
      </c>
      <c r="K180" s="9">
        <f t="shared" si="84"/>
        <v>0</v>
      </c>
      <c r="L180" s="9">
        <f t="shared" si="84"/>
        <v>0</v>
      </c>
      <c r="M180" s="9">
        <f t="shared" si="84"/>
        <v>10317</v>
      </c>
      <c r="N180" s="9">
        <f t="shared" si="84"/>
        <v>0</v>
      </c>
      <c r="O180" s="9">
        <f t="shared" si="84"/>
        <v>0</v>
      </c>
      <c r="P180" s="9">
        <f t="shared" si="84"/>
        <v>0</v>
      </c>
      <c r="Q180" s="9">
        <f t="shared" si="84"/>
        <v>0</v>
      </c>
      <c r="R180" s="9">
        <f t="shared" si="84"/>
        <v>0</v>
      </c>
    </row>
    <row r="181" spans="1:18" ht="39" customHeight="1">
      <c r="A181" s="73" t="s">
        <v>622</v>
      </c>
      <c r="B181" s="74">
        <v>115</v>
      </c>
      <c r="C181" s="13" t="s">
        <v>127</v>
      </c>
      <c r="D181" s="13" t="s">
        <v>118</v>
      </c>
      <c r="E181" s="74" t="s">
        <v>673</v>
      </c>
      <c r="F181" s="13"/>
      <c r="G181" s="9">
        <f>G182</f>
        <v>25498.6</v>
      </c>
      <c r="H181" s="9">
        <f t="shared" si="84"/>
        <v>14726.1</v>
      </c>
      <c r="I181" s="9">
        <f t="shared" si="84"/>
        <v>455.4</v>
      </c>
      <c r="J181" s="9">
        <f t="shared" si="84"/>
        <v>0</v>
      </c>
      <c r="K181" s="9">
        <f t="shared" si="84"/>
        <v>0</v>
      </c>
      <c r="L181" s="9">
        <f t="shared" si="84"/>
        <v>0</v>
      </c>
      <c r="M181" s="9">
        <f t="shared" si="84"/>
        <v>10317</v>
      </c>
      <c r="N181" s="9">
        <f t="shared" si="84"/>
        <v>0</v>
      </c>
      <c r="O181" s="9">
        <f t="shared" si="84"/>
        <v>0</v>
      </c>
      <c r="P181" s="9">
        <f t="shared" si="84"/>
        <v>0</v>
      </c>
      <c r="Q181" s="9">
        <f t="shared" si="84"/>
        <v>0</v>
      </c>
      <c r="R181" s="9">
        <f t="shared" si="84"/>
        <v>0</v>
      </c>
    </row>
    <row r="182" spans="1:18" ht="18.75">
      <c r="A182" s="73" t="s">
        <v>187</v>
      </c>
      <c r="B182" s="74">
        <v>115</v>
      </c>
      <c r="C182" s="13" t="s">
        <v>127</v>
      </c>
      <c r="D182" s="13" t="s">
        <v>118</v>
      </c>
      <c r="E182" s="74" t="s">
        <v>673</v>
      </c>
      <c r="F182" s="13" t="s">
        <v>186</v>
      </c>
      <c r="G182" s="9">
        <v>25498.6</v>
      </c>
      <c r="H182" s="9">
        <f>9709.7+5016.4</f>
        <v>14726.1</v>
      </c>
      <c r="I182" s="9">
        <f>300.3+155.1</f>
        <v>455.4</v>
      </c>
      <c r="J182" s="9"/>
      <c r="K182" s="9"/>
      <c r="L182" s="9"/>
      <c r="M182" s="9">
        <v>10317</v>
      </c>
      <c r="N182" s="9"/>
      <c r="O182" s="9">
        <v>0</v>
      </c>
      <c r="P182" s="16"/>
      <c r="Q182" s="16"/>
      <c r="R182" s="16"/>
    </row>
    <row r="183" spans="1:18" ht="61.5" customHeight="1">
      <c r="A183" s="73" t="s">
        <v>283</v>
      </c>
      <c r="B183" s="74">
        <v>115</v>
      </c>
      <c r="C183" s="13" t="s">
        <v>127</v>
      </c>
      <c r="D183" s="13" t="s">
        <v>118</v>
      </c>
      <c r="E183" s="74" t="s">
        <v>87</v>
      </c>
      <c r="F183" s="13"/>
      <c r="G183" s="9">
        <f>G184</f>
        <v>543.6</v>
      </c>
      <c r="H183" s="9">
        <f aca="true" t="shared" si="85" ref="H183:R184">H184</f>
        <v>143.6</v>
      </c>
      <c r="I183" s="9">
        <f t="shared" si="85"/>
        <v>0</v>
      </c>
      <c r="J183" s="9">
        <f t="shared" si="85"/>
        <v>0</v>
      </c>
      <c r="K183" s="9">
        <f t="shared" si="85"/>
        <v>143.6</v>
      </c>
      <c r="L183" s="9">
        <f t="shared" si="85"/>
        <v>143.6</v>
      </c>
      <c r="M183" s="9">
        <f t="shared" si="85"/>
        <v>0</v>
      </c>
      <c r="N183" s="9">
        <f t="shared" si="85"/>
        <v>0</v>
      </c>
      <c r="O183" s="9">
        <f t="shared" si="85"/>
        <v>143.6</v>
      </c>
      <c r="P183" s="9">
        <f t="shared" si="85"/>
        <v>143.6</v>
      </c>
      <c r="Q183" s="9">
        <f t="shared" si="85"/>
        <v>0</v>
      </c>
      <c r="R183" s="9">
        <f t="shared" si="85"/>
        <v>0</v>
      </c>
    </row>
    <row r="184" spans="1:18" ht="75.75" customHeight="1">
      <c r="A184" s="73" t="s">
        <v>97</v>
      </c>
      <c r="B184" s="74">
        <v>115</v>
      </c>
      <c r="C184" s="13" t="s">
        <v>127</v>
      </c>
      <c r="D184" s="13" t="s">
        <v>118</v>
      </c>
      <c r="E184" s="74" t="s">
        <v>78</v>
      </c>
      <c r="F184" s="13"/>
      <c r="G184" s="9">
        <f>G185</f>
        <v>543.6</v>
      </c>
      <c r="H184" s="9">
        <f t="shared" si="85"/>
        <v>143.6</v>
      </c>
      <c r="I184" s="9">
        <f t="shared" si="85"/>
        <v>0</v>
      </c>
      <c r="J184" s="9">
        <f t="shared" si="85"/>
        <v>0</v>
      </c>
      <c r="K184" s="9">
        <f t="shared" si="85"/>
        <v>143.6</v>
      </c>
      <c r="L184" s="9">
        <f t="shared" si="85"/>
        <v>143.6</v>
      </c>
      <c r="M184" s="9">
        <f t="shared" si="85"/>
        <v>0</v>
      </c>
      <c r="N184" s="9">
        <f t="shared" si="85"/>
        <v>0</v>
      </c>
      <c r="O184" s="9">
        <f t="shared" si="85"/>
        <v>143.6</v>
      </c>
      <c r="P184" s="9">
        <f t="shared" si="85"/>
        <v>143.6</v>
      </c>
      <c r="Q184" s="9">
        <f t="shared" si="85"/>
        <v>0</v>
      </c>
      <c r="R184" s="9">
        <f t="shared" si="85"/>
        <v>0</v>
      </c>
    </row>
    <row r="185" spans="1:18" ht="18.75">
      <c r="A185" s="73" t="s">
        <v>187</v>
      </c>
      <c r="B185" s="74">
        <v>115</v>
      </c>
      <c r="C185" s="13" t="s">
        <v>127</v>
      </c>
      <c r="D185" s="13" t="s">
        <v>118</v>
      </c>
      <c r="E185" s="74" t="s">
        <v>78</v>
      </c>
      <c r="F185" s="13" t="s">
        <v>186</v>
      </c>
      <c r="G185" s="9">
        <v>543.6</v>
      </c>
      <c r="H185" s="9">
        <v>143.6</v>
      </c>
      <c r="I185" s="9"/>
      <c r="J185" s="9"/>
      <c r="K185" s="9">
        <f>L185+M185+N185</f>
        <v>143.6</v>
      </c>
      <c r="L185" s="9">
        <v>143.6</v>
      </c>
      <c r="M185" s="9"/>
      <c r="N185" s="9"/>
      <c r="O185" s="9">
        <f>P185+Q185+R185</f>
        <v>143.6</v>
      </c>
      <c r="P185" s="16">
        <v>143.6</v>
      </c>
      <c r="Q185" s="16"/>
      <c r="R185" s="16"/>
    </row>
    <row r="186" spans="1:18" ht="56.25">
      <c r="A186" s="73" t="s">
        <v>515</v>
      </c>
      <c r="B186" s="74">
        <v>115</v>
      </c>
      <c r="C186" s="13" t="s">
        <v>127</v>
      </c>
      <c r="D186" s="13" t="s">
        <v>118</v>
      </c>
      <c r="E186" s="74" t="s">
        <v>239</v>
      </c>
      <c r="F186" s="13"/>
      <c r="G186" s="9">
        <f>G187</f>
        <v>0</v>
      </c>
      <c r="H186" s="9">
        <f aca="true" t="shared" si="86" ref="H186:R189">H187</f>
        <v>0</v>
      </c>
      <c r="I186" s="9">
        <f t="shared" si="86"/>
        <v>0</v>
      </c>
      <c r="J186" s="9">
        <f t="shared" si="86"/>
        <v>0</v>
      </c>
      <c r="K186" s="9">
        <f t="shared" si="86"/>
        <v>0</v>
      </c>
      <c r="L186" s="9">
        <f t="shared" si="86"/>
        <v>0</v>
      </c>
      <c r="M186" s="9">
        <f t="shared" si="86"/>
        <v>0</v>
      </c>
      <c r="N186" s="9">
        <f t="shared" si="86"/>
        <v>0</v>
      </c>
      <c r="O186" s="9">
        <f t="shared" si="86"/>
        <v>550.1</v>
      </c>
      <c r="P186" s="9">
        <f t="shared" si="86"/>
        <v>550</v>
      </c>
      <c r="Q186" s="9">
        <f t="shared" si="86"/>
        <v>0.1</v>
      </c>
      <c r="R186" s="9">
        <f t="shared" si="86"/>
        <v>0</v>
      </c>
    </row>
    <row r="187" spans="1:18" ht="37.5">
      <c r="A187" s="73" t="s">
        <v>400</v>
      </c>
      <c r="B187" s="74">
        <v>115</v>
      </c>
      <c r="C187" s="13" t="s">
        <v>127</v>
      </c>
      <c r="D187" s="13" t="s">
        <v>118</v>
      </c>
      <c r="E187" s="74" t="s">
        <v>63</v>
      </c>
      <c r="F187" s="13"/>
      <c r="G187" s="9">
        <f>G188</f>
        <v>0</v>
      </c>
      <c r="H187" s="9">
        <f t="shared" si="86"/>
        <v>0</v>
      </c>
      <c r="I187" s="9">
        <f t="shared" si="86"/>
        <v>0</v>
      </c>
      <c r="J187" s="9">
        <f t="shared" si="86"/>
        <v>0</v>
      </c>
      <c r="K187" s="9">
        <f t="shared" si="86"/>
        <v>0</v>
      </c>
      <c r="L187" s="9">
        <f t="shared" si="86"/>
        <v>0</v>
      </c>
      <c r="M187" s="9">
        <f t="shared" si="86"/>
        <v>0</v>
      </c>
      <c r="N187" s="9">
        <f t="shared" si="86"/>
        <v>0</v>
      </c>
      <c r="O187" s="9">
        <f t="shared" si="86"/>
        <v>550.1</v>
      </c>
      <c r="P187" s="9">
        <f t="shared" si="86"/>
        <v>550</v>
      </c>
      <c r="Q187" s="9">
        <f t="shared" si="86"/>
        <v>0.1</v>
      </c>
      <c r="R187" s="9">
        <f t="shared" si="86"/>
        <v>0</v>
      </c>
    </row>
    <row r="188" spans="1:18" ht="61.5" customHeight="1">
      <c r="A188" s="73" t="s">
        <v>632</v>
      </c>
      <c r="B188" s="74">
        <v>115</v>
      </c>
      <c r="C188" s="13" t="s">
        <v>127</v>
      </c>
      <c r="D188" s="13" t="s">
        <v>118</v>
      </c>
      <c r="E188" s="13" t="s">
        <v>631</v>
      </c>
      <c r="F188" s="13"/>
      <c r="G188" s="9">
        <f>G189</f>
        <v>0</v>
      </c>
      <c r="H188" s="9">
        <f t="shared" si="86"/>
        <v>0</v>
      </c>
      <c r="I188" s="9">
        <f t="shared" si="86"/>
        <v>0</v>
      </c>
      <c r="J188" s="9">
        <f t="shared" si="86"/>
        <v>0</v>
      </c>
      <c r="K188" s="9">
        <f t="shared" si="86"/>
        <v>0</v>
      </c>
      <c r="L188" s="9">
        <f t="shared" si="86"/>
        <v>0</v>
      </c>
      <c r="M188" s="9">
        <f t="shared" si="86"/>
        <v>0</v>
      </c>
      <c r="N188" s="9">
        <f t="shared" si="86"/>
        <v>0</v>
      </c>
      <c r="O188" s="9">
        <f t="shared" si="86"/>
        <v>550.1</v>
      </c>
      <c r="P188" s="9">
        <f t="shared" si="86"/>
        <v>550</v>
      </c>
      <c r="Q188" s="9">
        <f t="shared" si="86"/>
        <v>0.1</v>
      </c>
      <c r="R188" s="9">
        <f t="shared" si="86"/>
        <v>0</v>
      </c>
    </row>
    <row r="189" spans="1:18" ht="54.75" customHeight="1">
      <c r="A189" s="31" t="s">
        <v>653</v>
      </c>
      <c r="B189" s="74">
        <v>115</v>
      </c>
      <c r="C189" s="13" t="s">
        <v>127</v>
      </c>
      <c r="D189" s="13" t="s">
        <v>118</v>
      </c>
      <c r="E189" s="74" t="s">
        <v>678</v>
      </c>
      <c r="F189" s="13"/>
      <c r="G189" s="9">
        <f>G190</f>
        <v>0</v>
      </c>
      <c r="H189" s="9">
        <f t="shared" si="86"/>
        <v>0</v>
      </c>
      <c r="I189" s="9">
        <f t="shared" si="86"/>
        <v>0</v>
      </c>
      <c r="J189" s="9">
        <f t="shared" si="86"/>
        <v>0</v>
      </c>
      <c r="K189" s="9">
        <f t="shared" si="86"/>
        <v>0</v>
      </c>
      <c r="L189" s="9">
        <f t="shared" si="86"/>
        <v>0</v>
      </c>
      <c r="M189" s="9">
        <f t="shared" si="86"/>
        <v>0</v>
      </c>
      <c r="N189" s="9">
        <f t="shared" si="86"/>
        <v>0</v>
      </c>
      <c r="O189" s="9">
        <f t="shared" si="86"/>
        <v>550.1</v>
      </c>
      <c r="P189" s="9">
        <f t="shared" si="86"/>
        <v>550</v>
      </c>
      <c r="Q189" s="9">
        <f t="shared" si="86"/>
        <v>0.1</v>
      </c>
      <c r="R189" s="9">
        <f t="shared" si="86"/>
        <v>0</v>
      </c>
    </row>
    <row r="190" spans="1:18" ht="22.5" customHeight="1">
      <c r="A190" s="73" t="s">
        <v>187</v>
      </c>
      <c r="B190" s="74">
        <v>115</v>
      </c>
      <c r="C190" s="13" t="s">
        <v>127</v>
      </c>
      <c r="D190" s="13" t="s">
        <v>118</v>
      </c>
      <c r="E190" s="74" t="s">
        <v>678</v>
      </c>
      <c r="F190" s="13" t="s">
        <v>186</v>
      </c>
      <c r="G190" s="9">
        <f>H190+I190+J190</f>
        <v>0</v>
      </c>
      <c r="H190" s="9"/>
      <c r="I190" s="9"/>
      <c r="J190" s="9"/>
      <c r="K190" s="9">
        <f>L190+M190+N190</f>
        <v>0</v>
      </c>
      <c r="L190" s="9"/>
      <c r="M190" s="9"/>
      <c r="N190" s="9"/>
      <c r="O190" s="9">
        <f>P190+Q190+R190</f>
        <v>550.1</v>
      </c>
      <c r="P190" s="86">
        <v>550</v>
      </c>
      <c r="Q190" s="86">
        <v>0.1</v>
      </c>
      <c r="R190" s="86"/>
    </row>
    <row r="191" spans="1:18" ht="60" customHeight="1">
      <c r="A191" s="73" t="s">
        <v>584</v>
      </c>
      <c r="B191" s="74">
        <v>115</v>
      </c>
      <c r="C191" s="13" t="s">
        <v>127</v>
      </c>
      <c r="D191" s="13" t="s">
        <v>118</v>
      </c>
      <c r="E191" s="74" t="s">
        <v>101</v>
      </c>
      <c r="F191" s="13"/>
      <c r="G191" s="9">
        <f>G192</f>
        <v>8986.1</v>
      </c>
      <c r="H191" s="9">
        <f aca="true" t="shared" si="87" ref="H191:R193">H192</f>
        <v>8716.5</v>
      </c>
      <c r="I191" s="9">
        <f t="shared" si="87"/>
        <v>269.6</v>
      </c>
      <c r="J191" s="9">
        <f t="shared" si="87"/>
        <v>0</v>
      </c>
      <c r="K191" s="9">
        <f t="shared" si="87"/>
        <v>0</v>
      </c>
      <c r="L191" s="9">
        <f t="shared" si="87"/>
        <v>0</v>
      </c>
      <c r="M191" s="9">
        <f t="shared" si="87"/>
        <v>0</v>
      </c>
      <c r="N191" s="9">
        <f t="shared" si="87"/>
        <v>0</v>
      </c>
      <c r="O191" s="9">
        <f t="shared" si="87"/>
        <v>0</v>
      </c>
      <c r="P191" s="9">
        <f t="shared" si="87"/>
        <v>0</v>
      </c>
      <c r="Q191" s="9">
        <f t="shared" si="87"/>
        <v>0</v>
      </c>
      <c r="R191" s="9">
        <f t="shared" si="87"/>
        <v>0</v>
      </c>
    </row>
    <row r="192" spans="1:18" ht="42" customHeight="1">
      <c r="A192" s="73" t="s">
        <v>675</v>
      </c>
      <c r="B192" s="74">
        <v>115</v>
      </c>
      <c r="C192" s="13" t="s">
        <v>127</v>
      </c>
      <c r="D192" s="13" t="s">
        <v>118</v>
      </c>
      <c r="E192" s="74" t="s">
        <v>674</v>
      </c>
      <c r="F192" s="13"/>
      <c r="G192" s="9">
        <f>G193</f>
        <v>8986.1</v>
      </c>
      <c r="H192" s="9">
        <f t="shared" si="87"/>
        <v>8716.5</v>
      </c>
      <c r="I192" s="9">
        <f t="shared" si="87"/>
        <v>269.6</v>
      </c>
      <c r="J192" s="9">
        <f t="shared" si="87"/>
        <v>0</v>
      </c>
      <c r="K192" s="9">
        <f t="shared" si="87"/>
        <v>0</v>
      </c>
      <c r="L192" s="9">
        <f t="shared" si="87"/>
        <v>0</v>
      </c>
      <c r="M192" s="9">
        <f t="shared" si="87"/>
        <v>0</v>
      </c>
      <c r="N192" s="9">
        <f t="shared" si="87"/>
        <v>0</v>
      </c>
      <c r="O192" s="9">
        <f t="shared" si="87"/>
        <v>0</v>
      </c>
      <c r="P192" s="9">
        <f t="shared" si="87"/>
        <v>0</v>
      </c>
      <c r="Q192" s="9">
        <f t="shared" si="87"/>
        <v>0</v>
      </c>
      <c r="R192" s="9">
        <f t="shared" si="87"/>
        <v>0</v>
      </c>
    </row>
    <row r="193" spans="1:18" ht="42" customHeight="1">
      <c r="A193" s="31" t="s">
        <v>676</v>
      </c>
      <c r="B193" s="74">
        <v>115</v>
      </c>
      <c r="C193" s="13" t="s">
        <v>127</v>
      </c>
      <c r="D193" s="13" t="s">
        <v>118</v>
      </c>
      <c r="E193" s="74" t="s">
        <v>677</v>
      </c>
      <c r="F193" s="13"/>
      <c r="G193" s="9">
        <f>G194</f>
        <v>8986.1</v>
      </c>
      <c r="H193" s="9">
        <f t="shared" si="87"/>
        <v>8716.5</v>
      </c>
      <c r="I193" s="9">
        <f t="shared" si="87"/>
        <v>269.6</v>
      </c>
      <c r="J193" s="9">
        <f t="shared" si="87"/>
        <v>0</v>
      </c>
      <c r="K193" s="9">
        <f t="shared" si="87"/>
        <v>0</v>
      </c>
      <c r="L193" s="9">
        <f t="shared" si="87"/>
        <v>0</v>
      </c>
      <c r="M193" s="9">
        <f t="shared" si="87"/>
        <v>0</v>
      </c>
      <c r="N193" s="9">
        <f t="shared" si="87"/>
        <v>0</v>
      </c>
      <c r="O193" s="9">
        <f t="shared" si="87"/>
        <v>0</v>
      </c>
      <c r="P193" s="9">
        <f t="shared" si="87"/>
        <v>0</v>
      </c>
      <c r="Q193" s="9">
        <f t="shared" si="87"/>
        <v>0</v>
      </c>
      <c r="R193" s="9">
        <f t="shared" si="87"/>
        <v>0</v>
      </c>
    </row>
    <row r="194" spans="1:18" ht="18.75">
      <c r="A194" s="73" t="s">
        <v>187</v>
      </c>
      <c r="B194" s="74">
        <v>115</v>
      </c>
      <c r="C194" s="13" t="s">
        <v>127</v>
      </c>
      <c r="D194" s="13" t="s">
        <v>118</v>
      </c>
      <c r="E194" s="74" t="s">
        <v>677</v>
      </c>
      <c r="F194" s="13" t="s">
        <v>186</v>
      </c>
      <c r="G194" s="9">
        <f>H194+I194+J194</f>
        <v>8986.1</v>
      </c>
      <c r="H194" s="9">
        <v>8716.5</v>
      </c>
      <c r="I194" s="9">
        <v>269.6</v>
      </c>
      <c r="J194" s="9"/>
      <c r="K194" s="9">
        <f>L194+M194+N194</f>
        <v>0</v>
      </c>
      <c r="L194" s="9"/>
      <c r="M194" s="9"/>
      <c r="N194" s="9"/>
      <c r="O194" s="9">
        <f>P194+Q194+R194</f>
        <v>0</v>
      </c>
      <c r="P194" s="16"/>
      <c r="Q194" s="16"/>
      <c r="R194" s="16"/>
    </row>
    <row r="195" spans="1:18" ht="18.75">
      <c r="A195" s="73" t="s">
        <v>107</v>
      </c>
      <c r="B195" s="74">
        <v>115</v>
      </c>
      <c r="C195" s="13" t="s">
        <v>127</v>
      </c>
      <c r="D195" s="13" t="s">
        <v>122</v>
      </c>
      <c r="E195" s="13"/>
      <c r="F195" s="13"/>
      <c r="G195" s="9">
        <f>G204+G196</f>
        <v>419882.1000000001</v>
      </c>
      <c r="H195" s="9" t="e">
        <f>H204+H196</f>
        <v>#REF!</v>
      </c>
      <c r="I195" s="9" t="e">
        <f>I204+I196</f>
        <v>#REF!</v>
      </c>
      <c r="J195" s="9" t="e">
        <f>J204+J196</f>
        <v>#REF!</v>
      </c>
      <c r="K195" s="9">
        <f aca="true" t="shared" si="88" ref="K195:R195">K204+K196</f>
        <v>404671.7</v>
      </c>
      <c r="L195" s="9">
        <f t="shared" si="88"/>
        <v>303155.80000000005</v>
      </c>
      <c r="M195" s="9">
        <f t="shared" si="88"/>
        <v>101515.90000000001</v>
      </c>
      <c r="N195" s="9">
        <f t="shared" si="88"/>
        <v>0</v>
      </c>
      <c r="O195" s="9">
        <f t="shared" si="88"/>
        <v>362686.1000000001</v>
      </c>
      <c r="P195" s="9" t="e">
        <f t="shared" si="88"/>
        <v>#REF!</v>
      </c>
      <c r="Q195" s="9" t="e">
        <f t="shared" si="88"/>
        <v>#REF!</v>
      </c>
      <c r="R195" s="9" t="e">
        <f t="shared" si="88"/>
        <v>#REF!</v>
      </c>
    </row>
    <row r="196" spans="1:18" ht="56.25">
      <c r="A196" s="73" t="s">
        <v>450</v>
      </c>
      <c r="B196" s="74">
        <v>115</v>
      </c>
      <c r="C196" s="13" t="s">
        <v>127</v>
      </c>
      <c r="D196" s="13" t="s">
        <v>122</v>
      </c>
      <c r="E196" s="13" t="s">
        <v>244</v>
      </c>
      <c r="F196" s="13"/>
      <c r="G196" s="9">
        <f>G197</f>
        <v>180</v>
      </c>
      <c r="H196" s="9">
        <f aca="true" t="shared" si="89" ref="H196:R196">H197</f>
        <v>0</v>
      </c>
      <c r="I196" s="9">
        <f t="shared" si="89"/>
        <v>280</v>
      </c>
      <c r="J196" s="9">
        <f t="shared" si="89"/>
        <v>0</v>
      </c>
      <c r="K196" s="9">
        <f t="shared" si="89"/>
        <v>280</v>
      </c>
      <c r="L196" s="9">
        <f t="shared" si="89"/>
        <v>0</v>
      </c>
      <c r="M196" s="9">
        <f t="shared" si="89"/>
        <v>280</v>
      </c>
      <c r="N196" s="9">
        <f t="shared" si="89"/>
        <v>0</v>
      </c>
      <c r="O196" s="9">
        <f t="shared" si="89"/>
        <v>280</v>
      </c>
      <c r="P196" s="9">
        <f t="shared" si="89"/>
        <v>0</v>
      </c>
      <c r="Q196" s="9">
        <f t="shared" si="89"/>
        <v>280</v>
      </c>
      <c r="R196" s="9">
        <f t="shared" si="89"/>
        <v>0</v>
      </c>
    </row>
    <row r="197" spans="1:18" ht="37.5">
      <c r="A197" s="73" t="s">
        <v>451</v>
      </c>
      <c r="B197" s="74">
        <v>115</v>
      </c>
      <c r="C197" s="13" t="s">
        <v>127</v>
      </c>
      <c r="D197" s="13" t="s">
        <v>122</v>
      </c>
      <c r="E197" s="13" t="s">
        <v>245</v>
      </c>
      <c r="F197" s="13"/>
      <c r="G197" s="9">
        <f>G198+G201</f>
        <v>180</v>
      </c>
      <c r="H197" s="9">
        <f aca="true" t="shared" si="90" ref="H197:R197">H198+H201</f>
        <v>0</v>
      </c>
      <c r="I197" s="9">
        <f t="shared" si="90"/>
        <v>280</v>
      </c>
      <c r="J197" s="9">
        <f t="shared" si="90"/>
        <v>0</v>
      </c>
      <c r="K197" s="9">
        <f t="shared" si="90"/>
        <v>280</v>
      </c>
      <c r="L197" s="9">
        <f t="shared" si="90"/>
        <v>0</v>
      </c>
      <c r="M197" s="9">
        <f t="shared" si="90"/>
        <v>280</v>
      </c>
      <c r="N197" s="9">
        <f t="shared" si="90"/>
        <v>0</v>
      </c>
      <c r="O197" s="9">
        <f t="shared" si="90"/>
        <v>280</v>
      </c>
      <c r="P197" s="9">
        <f t="shared" si="90"/>
        <v>0</v>
      </c>
      <c r="Q197" s="9">
        <f t="shared" si="90"/>
        <v>280</v>
      </c>
      <c r="R197" s="9">
        <f t="shared" si="90"/>
        <v>0</v>
      </c>
    </row>
    <row r="198" spans="1:18" ht="47.25" customHeight="1">
      <c r="A198" s="73" t="s">
        <v>367</v>
      </c>
      <c r="B198" s="74">
        <v>115</v>
      </c>
      <c r="C198" s="13" t="s">
        <v>127</v>
      </c>
      <c r="D198" s="13" t="s">
        <v>122</v>
      </c>
      <c r="E198" s="13" t="s">
        <v>368</v>
      </c>
      <c r="F198" s="13"/>
      <c r="G198" s="9">
        <f>G199</f>
        <v>80</v>
      </c>
      <c r="H198" s="9">
        <f aca="true" t="shared" si="91" ref="H198:R199">H199</f>
        <v>0</v>
      </c>
      <c r="I198" s="9">
        <f t="shared" si="91"/>
        <v>80</v>
      </c>
      <c r="J198" s="9">
        <f t="shared" si="91"/>
        <v>0</v>
      </c>
      <c r="K198" s="9">
        <f t="shared" si="91"/>
        <v>80</v>
      </c>
      <c r="L198" s="9">
        <f t="shared" si="91"/>
        <v>0</v>
      </c>
      <c r="M198" s="9">
        <f t="shared" si="91"/>
        <v>80</v>
      </c>
      <c r="N198" s="9">
        <f t="shared" si="91"/>
        <v>0</v>
      </c>
      <c r="O198" s="9">
        <f t="shared" si="91"/>
        <v>80</v>
      </c>
      <c r="P198" s="9">
        <f t="shared" si="91"/>
        <v>0</v>
      </c>
      <c r="Q198" s="9">
        <f t="shared" si="91"/>
        <v>80</v>
      </c>
      <c r="R198" s="9">
        <f t="shared" si="91"/>
        <v>0</v>
      </c>
    </row>
    <row r="199" spans="1:18" ht="18.75">
      <c r="A199" s="73" t="s">
        <v>219</v>
      </c>
      <c r="B199" s="74">
        <v>115</v>
      </c>
      <c r="C199" s="13" t="s">
        <v>127</v>
      </c>
      <c r="D199" s="13" t="s">
        <v>122</v>
      </c>
      <c r="E199" s="13" t="s">
        <v>369</v>
      </c>
      <c r="F199" s="13"/>
      <c r="G199" s="9">
        <f>G200</f>
        <v>80</v>
      </c>
      <c r="H199" s="9">
        <f t="shared" si="91"/>
        <v>0</v>
      </c>
      <c r="I199" s="9">
        <f t="shared" si="91"/>
        <v>80</v>
      </c>
      <c r="J199" s="9">
        <f t="shared" si="91"/>
        <v>0</v>
      </c>
      <c r="K199" s="9">
        <f t="shared" si="91"/>
        <v>80</v>
      </c>
      <c r="L199" s="9">
        <f t="shared" si="91"/>
        <v>0</v>
      </c>
      <c r="M199" s="9">
        <f t="shared" si="91"/>
        <v>80</v>
      </c>
      <c r="N199" s="9">
        <f t="shared" si="91"/>
        <v>0</v>
      </c>
      <c r="O199" s="9">
        <f t="shared" si="91"/>
        <v>80</v>
      </c>
      <c r="P199" s="9">
        <f t="shared" si="91"/>
        <v>0</v>
      </c>
      <c r="Q199" s="9">
        <f t="shared" si="91"/>
        <v>80</v>
      </c>
      <c r="R199" s="9">
        <f t="shared" si="91"/>
        <v>0</v>
      </c>
    </row>
    <row r="200" spans="1:18" ht="18.75">
      <c r="A200" s="73" t="s">
        <v>187</v>
      </c>
      <c r="B200" s="74">
        <v>115</v>
      </c>
      <c r="C200" s="13" t="s">
        <v>127</v>
      </c>
      <c r="D200" s="13" t="s">
        <v>122</v>
      </c>
      <c r="E200" s="13" t="s">
        <v>369</v>
      </c>
      <c r="F200" s="13" t="s">
        <v>186</v>
      </c>
      <c r="G200" s="9">
        <f>H200+I200+J200</f>
        <v>80</v>
      </c>
      <c r="H200" s="9"/>
      <c r="I200" s="9">
        <v>80</v>
      </c>
      <c r="J200" s="9"/>
      <c r="K200" s="9">
        <f>L200+M200+N200</f>
        <v>80</v>
      </c>
      <c r="L200" s="9"/>
      <c r="M200" s="9">
        <v>80</v>
      </c>
      <c r="N200" s="9"/>
      <c r="O200" s="9">
        <f>P200+Q200+R200</f>
        <v>80</v>
      </c>
      <c r="P200" s="9"/>
      <c r="Q200" s="9">
        <v>80</v>
      </c>
      <c r="R200" s="9"/>
    </row>
    <row r="201" spans="1:18" ht="40.5" customHeight="1">
      <c r="A201" s="73" t="s">
        <v>401</v>
      </c>
      <c r="B201" s="74">
        <v>115</v>
      </c>
      <c r="C201" s="13" t="s">
        <v>127</v>
      </c>
      <c r="D201" s="13" t="s">
        <v>122</v>
      </c>
      <c r="E201" s="13" t="s">
        <v>365</v>
      </c>
      <c r="F201" s="13"/>
      <c r="G201" s="9">
        <f>G202</f>
        <v>100</v>
      </c>
      <c r="H201" s="9">
        <f aca="true" t="shared" si="92" ref="H201:R202">H202</f>
        <v>0</v>
      </c>
      <c r="I201" s="9">
        <f t="shared" si="92"/>
        <v>200</v>
      </c>
      <c r="J201" s="9">
        <f t="shared" si="92"/>
        <v>0</v>
      </c>
      <c r="K201" s="9">
        <f t="shared" si="92"/>
        <v>200</v>
      </c>
      <c r="L201" s="9">
        <f t="shared" si="92"/>
        <v>0</v>
      </c>
      <c r="M201" s="9">
        <f t="shared" si="92"/>
        <v>200</v>
      </c>
      <c r="N201" s="9">
        <f t="shared" si="92"/>
        <v>0</v>
      </c>
      <c r="O201" s="9">
        <f t="shared" si="92"/>
        <v>200</v>
      </c>
      <c r="P201" s="9">
        <f t="shared" si="92"/>
        <v>0</v>
      </c>
      <c r="Q201" s="9">
        <f t="shared" si="92"/>
        <v>200</v>
      </c>
      <c r="R201" s="9">
        <f t="shared" si="92"/>
        <v>0</v>
      </c>
    </row>
    <row r="202" spans="1:18" ht="20.25" customHeight="1">
      <c r="A202" s="73" t="s">
        <v>219</v>
      </c>
      <c r="B202" s="74">
        <v>115</v>
      </c>
      <c r="C202" s="13" t="s">
        <v>127</v>
      </c>
      <c r="D202" s="13" t="s">
        <v>122</v>
      </c>
      <c r="E202" s="13" t="s">
        <v>366</v>
      </c>
      <c r="F202" s="13"/>
      <c r="G202" s="9">
        <f>G203</f>
        <v>100</v>
      </c>
      <c r="H202" s="9">
        <f t="shared" si="92"/>
        <v>0</v>
      </c>
      <c r="I202" s="9">
        <f t="shared" si="92"/>
        <v>200</v>
      </c>
      <c r="J202" s="9">
        <f t="shared" si="92"/>
        <v>0</v>
      </c>
      <c r="K202" s="9">
        <f t="shared" si="92"/>
        <v>200</v>
      </c>
      <c r="L202" s="9">
        <f t="shared" si="92"/>
        <v>0</v>
      </c>
      <c r="M202" s="9">
        <f t="shared" si="92"/>
        <v>200</v>
      </c>
      <c r="N202" s="9">
        <f t="shared" si="92"/>
        <v>0</v>
      </c>
      <c r="O202" s="9">
        <f t="shared" si="92"/>
        <v>200</v>
      </c>
      <c r="P202" s="9">
        <f t="shared" si="92"/>
        <v>0</v>
      </c>
      <c r="Q202" s="9">
        <f t="shared" si="92"/>
        <v>200</v>
      </c>
      <c r="R202" s="9">
        <f t="shared" si="92"/>
        <v>0</v>
      </c>
    </row>
    <row r="203" spans="1:18" ht="18.75">
      <c r="A203" s="73" t="s">
        <v>187</v>
      </c>
      <c r="B203" s="74">
        <v>115</v>
      </c>
      <c r="C203" s="13" t="s">
        <v>127</v>
      </c>
      <c r="D203" s="13" t="s">
        <v>122</v>
      </c>
      <c r="E203" s="13" t="s">
        <v>366</v>
      </c>
      <c r="F203" s="13" t="s">
        <v>186</v>
      </c>
      <c r="G203" s="9">
        <v>100</v>
      </c>
      <c r="H203" s="9"/>
      <c r="I203" s="9">
        <v>200</v>
      </c>
      <c r="J203" s="9"/>
      <c r="K203" s="9">
        <f>L203+M203+N203</f>
        <v>200</v>
      </c>
      <c r="L203" s="9"/>
      <c r="M203" s="9">
        <v>200</v>
      </c>
      <c r="N203" s="9"/>
      <c r="O203" s="9">
        <f>P203+Q203+R203</f>
        <v>200</v>
      </c>
      <c r="P203" s="9"/>
      <c r="Q203" s="9">
        <v>200</v>
      </c>
      <c r="R203" s="9"/>
    </row>
    <row r="204" spans="1:18" ht="46.5" customHeight="1">
      <c r="A204" s="73" t="s">
        <v>480</v>
      </c>
      <c r="B204" s="74">
        <v>115</v>
      </c>
      <c r="C204" s="13" t="s">
        <v>127</v>
      </c>
      <c r="D204" s="13" t="s">
        <v>122</v>
      </c>
      <c r="E204" s="74" t="s">
        <v>275</v>
      </c>
      <c r="F204" s="13"/>
      <c r="G204" s="9">
        <f>G205</f>
        <v>419702.1000000001</v>
      </c>
      <c r="H204" s="9" t="e">
        <f aca="true" t="shared" si="93" ref="H204:R204">H205</f>
        <v>#REF!</v>
      </c>
      <c r="I204" s="9" t="e">
        <f t="shared" si="93"/>
        <v>#REF!</v>
      </c>
      <c r="J204" s="9" t="e">
        <f t="shared" si="93"/>
        <v>#REF!</v>
      </c>
      <c r="K204" s="9">
        <f t="shared" si="93"/>
        <v>404391.7</v>
      </c>
      <c r="L204" s="9">
        <f t="shared" si="93"/>
        <v>303155.80000000005</v>
      </c>
      <c r="M204" s="9">
        <f t="shared" si="93"/>
        <v>101235.90000000001</v>
      </c>
      <c r="N204" s="9">
        <f t="shared" si="93"/>
        <v>0</v>
      </c>
      <c r="O204" s="9">
        <f t="shared" si="93"/>
        <v>362406.1000000001</v>
      </c>
      <c r="P204" s="9" t="e">
        <f t="shared" si="93"/>
        <v>#REF!</v>
      </c>
      <c r="Q204" s="9" t="e">
        <f t="shared" si="93"/>
        <v>#REF!</v>
      </c>
      <c r="R204" s="9" t="e">
        <f t="shared" si="93"/>
        <v>#REF!</v>
      </c>
    </row>
    <row r="205" spans="1:18" ht="21.75" customHeight="1">
      <c r="A205" s="99" t="s">
        <v>18</v>
      </c>
      <c r="B205" s="74">
        <v>115</v>
      </c>
      <c r="C205" s="13" t="s">
        <v>127</v>
      </c>
      <c r="D205" s="13" t="s">
        <v>122</v>
      </c>
      <c r="E205" s="74" t="s">
        <v>276</v>
      </c>
      <c r="F205" s="13"/>
      <c r="G205" s="9">
        <f>G206+G215+G218+G221+G233+G236+G239+G226</f>
        <v>419702.1000000001</v>
      </c>
      <c r="H205" s="9" t="e">
        <f>H206+H215+H218+H221+H233+H236+H239+H226+#REF!</f>
        <v>#REF!</v>
      </c>
      <c r="I205" s="9" t="e">
        <f>I206+I215+I218+I221+I233+I236+I239+I226+#REF!</f>
        <v>#REF!</v>
      </c>
      <c r="J205" s="9" t="e">
        <f>J206+J215+J218+J221+J233+J236+J239+J226+#REF!</f>
        <v>#REF!</v>
      </c>
      <c r="K205" s="9">
        <f>K206+K215+K218+K221+K233+K236+K239+K226</f>
        <v>404391.7</v>
      </c>
      <c r="L205" s="9">
        <f>L206+L215+L218+L221+L233+L236+L239+L226</f>
        <v>303155.80000000005</v>
      </c>
      <c r="M205" s="9">
        <f>M206+M215+M218+M221+M233+M236+M239+M226</f>
        <v>101235.90000000001</v>
      </c>
      <c r="N205" s="9">
        <f>N206+N215+N218+N221+N233+N236+N239+N226</f>
        <v>0</v>
      </c>
      <c r="O205" s="9">
        <f>O206+O215+O218+O221+O233+O236+O239+O226</f>
        <v>362406.1000000001</v>
      </c>
      <c r="P205" s="9" t="e">
        <f>P206+P215+P218+P221+P233+P236+P239+P226+#REF!</f>
        <v>#REF!</v>
      </c>
      <c r="Q205" s="9" t="e">
        <f>Q206+Q215+Q218+Q221+Q233+Q236+Q239+Q226+#REF!</f>
        <v>#REF!</v>
      </c>
      <c r="R205" s="9" t="e">
        <f>R206+R215+R218+R221+R233+R236+R239+R226+#REF!</f>
        <v>#REF!</v>
      </c>
    </row>
    <row r="206" spans="1:18" ht="78.75" customHeight="1">
      <c r="A206" s="99" t="s">
        <v>287</v>
      </c>
      <c r="B206" s="74">
        <v>115</v>
      </c>
      <c r="C206" s="13" t="s">
        <v>127</v>
      </c>
      <c r="D206" s="13" t="s">
        <v>122</v>
      </c>
      <c r="E206" s="74" t="s">
        <v>277</v>
      </c>
      <c r="F206" s="13"/>
      <c r="G206" s="9">
        <f>G207+G213+G211+G209</f>
        <v>298355.9</v>
      </c>
      <c r="H206" s="9">
        <f aca="true" t="shared" si="94" ref="H206:R206">H207+H213+H211+H209</f>
        <v>218872.7</v>
      </c>
      <c r="I206" s="9">
        <f t="shared" si="94"/>
        <v>86607.4</v>
      </c>
      <c r="J206" s="9">
        <f t="shared" si="94"/>
        <v>0</v>
      </c>
      <c r="K206" s="9">
        <f t="shared" si="94"/>
        <v>307302.4</v>
      </c>
      <c r="L206" s="9">
        <f t="shared" si="94"/>
        <v>214641.60000000003</v>
      </c>
      <c r="M206" s="9">
        <f t="shared" si="94"/>
        <v>92660.8</v>
      </c>
      <c r="N206" s="9">
        <f t="shared" si="94"/>
        <v>0</v>
      </c>
      <c r="O206" s="9">
        <f t="shared" si="94"/>
        <v>308787.30000000005</v>
      </c>
      <c r="P206" s="9">
        <f t="shared" si="94"/>
        <v>214641.60000000003</v>
      </c>
      <c r="Q206" s="9">
        <f t="shared" si="94"/>
        <v>94145.7</v>
      </c>
      <c r="R206" s="9">
        <f t="shared" si="94"/>
        <v>0</v>
      </c>
    </row>
    <row r="207" spans="1:18" ht="22.5" customHeight="1">
      <c r="A207" s="73" t="s">
        <v>209</v>
      </c>
      <c r="B207" s="74">
        <v>115</v>
      </c>
      <c r="C207" s="13" t="s">
        <v>127</v>
      </c>
      <c r="D207" s="13" t="s">
        <v>122</v>
      </c>
      <c r="E207" s="74" t="s">
        <v>19</v>
      </c>
      <c r="F207" s="13"/>
      <c r="G207" s="9">
        <f>G208</f>
        <v>70882.7</v>
      </c>
      <c r="H207" s="9">
        <f aca="true" t="shared" si="95" ref="H207:O207">H208</f>
        <v>0</v>
      </c>
      <c r="I207" s="9">
        <f t="shared" si="95"/>
        <v>70882.7</v>
      </c>
      <c r="J207" s="9">
        <f t="shared" si="95"/>
        <v>0</v>
      </c>
      <c r="K207" s="9">
        <f t="shared" si="95"/>
        <v>76936.1</v>
      </c>
      <c r="L207" s="9">
        <f t="shared" si="95"/>
        <v>0</v>
      </c>
      <c r="M207" s="9">
        <f t="shared" si="95"/>
        <v>76936.1</v>
      </c>
      <c r="N207" s="9">
        <f t="shared" si="95"/>
        <v>0</v>
      </c>
      <c r="O207" s="9">
        <f t="shared" si="95"/>
        <v>78421</v>
      </c>
      <c r="P207" s="9">
        <f>P208</f>
        <v>0</v>
      </c>
      <c r="Q207" s="9">
        <f>Q208</f>
        <v>78421</v>
      </c>
      <c r="R207" s="9">
        <f>R208</f>
        <v>0</v>
      </c>
    </row>
    <row r="208" spans="1:18" ht="18.75">
      <c r="A208" s="73" t="s">
        <v>187</v>
      </c>
      <c r="B208" s="74">
        <v>115</v>
      </c>
      <c r="C208" s="13" t="s">
        <v>127</v>
      </c>
      <c r="D208" s="13" t="s">
        <v>122</v>
      </c>
      <c r="E208" s="74" t="s">
        <v>19</v>
      </c>
      <c r="F208" s="13" t="s">
        <v>186</v>
      </c>
      <c r="G208" s="9">
        <f>H208+I208+J208</f>
        <v>70882.7</v>
      </c>
      <c r="H208" s="9"/>
      <c r="I208" s="9">
        <v>70882.7</v>
      </c>
      <c r="J208" s="9"/>
      <c r="K208" s="9">
        <f>L208+M208+N208</f>
        <v>76936.1</v>
      </c>
      <c r="L208" s="9"/>
      <c r="M208" s="9">
        <v>76936.1</v>
      </c>
      <c r="N208" s="9"/>
      <c r="O208" s="9">
        <f>P208+Q208+R208</f>
        <v>78421</v>
      </c>
      <c r="P208" s="16"/>
      <c r="Q208" s="75">
        <v>78421</v>
      </c>
      <c r="R208" s="16"/>
    </row>
    <row r="209" spans="1:18" ht="140.25" customHeight="1">
      <c r="A209" s="8" t="s">
        <v>600</v>
      </c>
      <c r="B209" s="74">
        <v>115</v>
      </c>
      <c r="C209" s="13" t="s">
        <v>127</v>
      </c>
      <c r="D209" s="13" t="s">
        <v>122</v>
      </c>
      <c r="E209" s="74" t="s">
        <v>598</v>
      </c>
      <c r="F209" s="13"/>
      <c r="G209" s="9">
        <f>G210</f>
        <v>16530.2</v>
      </c>
      <c r="H209" s="9">
        <f aca="true" t="shared" si="96" ref="H209:R209">H210</f>
        <v>16530.2</v>
      </c>
      <c r="I209" s="9">
        <f t="shared" si="96"/>
        <v>0</v>
      </c>
      <c r="J209" s="9">
        <f t="shared" si="96"/>
        <v>0</v>
      </c>
      <c r="K209" s="9">
        <f t="shared" si="96"/>
        <v>16530.2</v>
      </c>
      <c r="L209" s="9">
        <f t="shared" si="96"/>
        <v>16530.2</v>
      </c>
      <c r="M209" s="9">
        <f t="shared" si="96"/>
        <v>0</v>
      </c>
      <c r="N209" s="9">
        <f t="shared" si="96"/>
        <v>0</v>
      </c>
      <c r="O209" s="9">
        <f t="shared" si="96"/>
        <v>16530.2</v>
      </c>
      <c r="P209" s="9">
        <f t="shared" si="96"/>
        <v>16530.2</v>
      </c>
      <c r="Q209" s="9">
        <f t="shared" si="96"/>
        <v>0</v>
      </c>
      <c r="R209" s="9">
        <f t="shared" si="96"/>
        <v>0</v>
      </c>
    </row>
    <row r="210" spans="1:18" ht="18.75">
      <c r="A210" s="73" t="s">
        <v>187</v>
      </c>
      <c r="B210" s="74">
        <v>115</v>
      </c>
      <c r="C210" s="13" t="s">
        <v>127</v>
      </c>
      <c r="D210" s="13" t="s">
        <v>122</v>
      </c>
      <c r="E210" s="74" t="s">
        <v>598</v>
      </c>
      <c r="F210" s="13" t="s">
        <v>186</v>
      </c>
      <c r="G210" s="9">
        <f>H210+I210+J210</f>
        <v>16530.2</v>
      </c>
      <c r="H210" s="9">
        <v>16530.2</v>
      </c>
      <c r="I210" s="9"/>
      <c r="J210" s="9"/>
      <c r="K210" s="9">
        <f>L210+M210+N210</f>
        <v>16530.2</v>
      </c>
      <c r="L210" s="9">
        <v>16530.2</v>
      </c>
      <c r="M210" s="9"/>
      <c r="N210" s="9"/>
      <c r="O210" s="9">
        <f>P210+Q210+R210</f>
        <v>16530.2</v>
      </c>
      <c r="P210" s="9">
        <v>16530.2</v>
      </c>
      <c r="Q210" s="75"/>
      <c r="R210" s="75"/>
    </row>
    <row r="211" spans="1:18" ht="56.25" customHeight="1">
      <c r="A211" s="73" t="s">
        <v>437</v>
      </c>
      <c r="B211" s="74">
        <v>115</v>
      </c>
      <c r="C211" s="13" t="s">
        <v>127</v>
      </c>
      <c r="D211" s="13" t="s">
        <v>122</v>
      </c>
      <c r="E211" s="13" t="s">
        <v>434</v>
      </c>
      <c r="F211" s="13"/>
      <c r="G211" s="9">
        <f>G212</f>
        <v>15724.7</v>
      </c>
      <c r="H211" s="9">
        <f aca="true" t="shared" si="97" ref="H211:R211">H212</f>
        <v>0</v>
      </c>
      <c r="I211" s="9">
        <f t="shared" si="97"/>
        <v>15724.7</v>
      </c>
      <c r="J211" s="9">
        <f t="shared" si="97"/>
        <v>0</v>
      </c>
      <c r="K211" s="9">
        <f t="shared" si="97"/>
        <v>15724.7</v>
      </c>
      <c r="L211" s="9">
        <f t="shared" si="97"/>
        <v>0</v>
      </c>
      <c r="M211" s="9">
        <f t="shared" si="97"/>
        <v>15724.7</v>
      </c>
      <c r="N211" s="9">
        <f t="shared" si="97"/>
        <v>0</v>
      </c>
      <c r="O211" s="9">
        <f t="shared" si="97"/>
        <v>15724.7</v>
      </c>
      <c r="P211" s="9">
        <f t="shared" si="97"/>
        <v>0</v>
      </c>
      <c r="Q211" s="9">
        <f t="shared" si="97"/>
        <v>15724.7</v>
      </c>
      <c r="R211" s="9">
        <f t="shared" si="97"/>
        <v>0</v>
      </c>
    </row>
    <row r="212" spans="1:18" ht="18.75">
      <c r="A212" s="73" t="s">
        <v>187</v>
      </c>
      <c r="B212" s="74">
        <v>115</v>
      </c>
      <c r="C212" s="13" t="s">
        <v>127</v>
      </c>
      <c r="D212" s="13" t="s">
        <v>122</v>
      </c>
      <c r="E212" s="13" t="s">
        <v>434</v>
      </c>
      <c r="F212" s="13" t="s">
        <v>186</v>
      </c>
      <c r="G212" s="9">
        <f>H212+I212+J212</f>
        <v>15724.7</v>
      </c>
      <c r="H212" s="9"/>
      <c r="I212" s="9">
        <v>15724.7</v>
      </c>
      <c r="J212" s="9"/>
      <c r="K212" s="9">
        <f>L212+M212+N212</f>
        <v>15724.7</v>
      </c>
      <c r="L212" s="9"/>
      <c r="M212" s="9">
        <v>15724.7</v>
      </c>
      <c r="N212" s="9"/>
      <c r="O212" s="9">
        <f>P212+Q212+R212</f>
        <v>15724.7</v>
      </c>
      <c r="P212" s="16"/>
      <c r="Q212" s="86">
        <v>15724.7</v>
      </c>
      <c r="R212" s="16"/>
    </row>
    <row r="213" spans="1:18" ht="99" customHeight="1">
      <c r="A213" s="117" t="s">
        <v>318</v>
      </c>
      <c r="B213" s="74">
        <v>115</v>
      </c>
      <c r="C213" s="13" t="s">
        <v>127</v>
      </c>
      <c r="D213" s="13" t="s">
        <v>122</v>
      </c>
      <c r="E213" s="74" t="s">
        <v>47</v>
      </c>
      <c r="F213" s="13"/>
      <c r="G213" s="9">
        <f>G214</f>
        <v>195218.3</v>
      </c>
      <c r="H213" s="9">
        <f aca="true" t="shared" si="98" ref="H213:R213">H214</f>
        <v>202342.5</v>
      </c>
      <c r="I213" s="9">
        <f t="shared" si="98"/>
        <v>0</v>
      </c>
      <c r="J213" s="9">
        <f t="shared" si="98"/>
        <v>0</v>
      </c>
      <c r="K213" s="9">
        <f t="shared" si="98"/>
        <v>198111.40000000002</v>
      </c>
      <c r="L213" s="9">
        <f t="shared" si="98"/>
        <v>198111.40000000002</v>
      </c>
      <c r="M213" s="9">
        <f t="shared" si="98"/>
        <v>0</v>
      </c>
      <c r="N213" s="9">
        <f t="shared" si="98"/>
        <v>0</v>
      </c>
      <c r="O213" s="9">
        <f t="shared" si="98"/>
        <v>198111.40000000002</v>
      </c>
      <c r="P213" s="9">
        <f t="shared" si="98"/>
        <v>198111.40000000002</v>
      </c>
      <c r="Q213" s="9">
        <f t="shared" si="98"/>
        <v>0</v>
      </c>
      <c r="R213" s="9">
        <f t="shared" si="98"/>
        <v>0</v>
      </c>
    </row>
    <row r="214" spans="1:18" ht="18.75">
      <c r="A214" s="73" t="s">
        <v>187</v>
      </c>
      <c r="B214" s="74">
        <v>115</v>
      </c>
      <c r="C214" s="13" t="s">
        <v>127</v>
      </c>
      <c r="D214" s="13" t="s">
        <v>122</v>
      </c>
      <c r="E214" s="74" t="s">
        <v>47</v>
      </c>
      <c r="F214" s="74">
        <v>610</v>
      </c>
      <c r="G214" s="9">
        <v>195218.3</v>
      </c>
      <c r="H214" s="9">
        <v>202342.5</v>
      </c>
      <c r="I214" s="9"/>
      <c r="J214" s="9"/>
      <c r="K214" s="9">
        <f>L214+M214+N214</f>
        <v>198111.40000000002</v>
      </c>
      <c r="L214" s="9">
        <f>198901.7-790.3</f>
        <v>198111.40000000002</v>
      </c>
      <c r="M214" s="9"/>
      <c r="N214" s="9"/>
      <c r="O214" s="9">
        <f>R214+Q214+P214</f>
        <v>198111.40000000002</v>
      </c>
      <c r="P214" s="9">
        <f>198901.7-790.3</f>
        <v>198111.40000000002</v>
      </c>
      <c r="Q214" s="9"/>
      <c r="R214" s="9"/>
    </row>
    <row r="215" spans="1:18" ht="42" customHeight="1">
      <c r="A215" s="99" t="s">
        <v>284</v>
      </c>
      <c r="B215" s="74">
        <v>115</v>
      </c>
      <c r="C215" s="13" t="s">
        <v>127</v>
      </c>
      <c r="D215" s="13" t="s">
        <v>122</v>
      </c>
      <c r="E215" s="74" t="s">
        <v>278</v>
      </c>
      <c r="F215" s="74"/>
      <c r="G215" s="9">
        <f>G216</f>
        <v>9206.2</v>
      </c>
      <c r="H215" s="9">
        <f aca="true" t="shared" si="99" ref="H215:R216">H216</f>
        <v>13006.2</v>
      </c>
      <c r="I215" s="9">
        <f t="shared" si="99"/>
        <v>0</v>
      </c>
      <c r="J215" s="9">
        <f t="shared" si="99"/>
        <v>0</v>
      </c>
      <c r="K215" s="9">
        <f t="shared" si="99"/>
        <v>13006.2</v>
      </c>
      <c r="L215" s="9">
        <f t="shared" si="99"/>
        <v>13006.2</v>
      </c>
      <c r="M215" s="9">
        <f t="shared" si="99"/>
        <v>0</v>
      </c>
      <c r="N215" s="9">
        <f t="shared" si="99"/>
        <v>0</v>
      </c>
      <c r="O215" s="9">
        <f t="shared" si="99"/>
        <v>13006.2</v>
      </c>
      <c r="P215" s="9">
        <f t="shared" si="99"/>
        <v>13006.2</v>
      </c>
      <c r="Q215" s="9">
        <f t="shared" si="99"/>
        <v>0</v>
      </c>
      <c r="R215" s="9">
        <f t="shared" si="99"/>
        <v>0</v>
      </c>
    </row>
    <row r="216" spans="1:18" ht="77.25" customHeight="1">
      <c r="A216" s="73" t="s">
        <v>97</v>
      </c>
      <c r="B216" s="74">
        <v>115</v>
      </c>
      <c r="C216" s="13" t="s">
        <v>127</v>
      </c>
      <c r="D216" s="13" t="s">
        <v>122</v>
      </c>
      <c r="E216" s="74" t="s">
        <v>17</v>
      </c>
      <c r="F216" s="13"/>
      <c r="G216" s="9">
        <f>G217</f>
        <v>9206.2</v>
      </c>
      <c r="H216" s="9">
        <f t="shared" si="99"/>
        <v>13006.2</v>
      </c>
      <c r="I216" s="9">
        <f t="shared" si="99"/>
        <v>0</v>
      </c>
      <c r="J216" s="9">
        <f t="shared" si="99"/>
        <v>0</v>
      </c>
      <c r="K216" s="9">
        <f t="shared" si="99"/>
        <v>13006.2</v>
      </c>
      <c r="L216" s="9">
        <f t="shared" si="99"/>
        <v>13006.2</v>
      </c>
      <c r="M216" s="9">
        <f t="shared" si="99"/>
        <v>0</v>
      </c>
      <c r="N216" s="9">
        <f t="shared" si="99"/>
        <v>0</v>
      </c>
      <c r="O216" s="9">
        <f t="shared" si="99"/>
        <v>13006.2</v>
      </c>
      <c r="P216" s="9">
        <f t="shared" si="99"/>
        <v>13006.2</v>
      </c>
      <c r="Q216" s="9">
        <f t="shared" si="99"/>
        <v>0</v>
      </c>
      <c r="R216" s="9">
        <f t="shared" si="99"/>
        <v>0</v>
      </c>
    </row>
    <row r="217" spans="1:18" ht="18.75">
      <c r="A217" s="73" t="s">
        <v>187</v>
      </c>
      <c r="B217" s="74">
        <v>115</v>
      </c>
      <c r="C217" s="13" t="s">
        <v>127</v>
      </c>
      <c r="D217" s="13" t="s">
        <v>122</v>
      </c>
      <c r="E217" s="74" t="s">
        <v>17</v>
      </c>
      <c r="F217" s="13" t="s">
        <v>186</v>
      </c>
      <c r="G217" s="9">
        <v>9206.2</v>
      </c>
      <c r="H217" s="9">
        <v>13006.2</v>
      </c>
      <c r="I217" s="9"/>
      <c r="J217" s="9"/>
      <c r="K217" s="9">
        <f>L217+M217+N217</f>
        <v>13006.2</v>
      </c>
      <c r="L217" s="9">
        <v>13006.2</v>
      </c>
      <c r="M217" s="9"/>
      <c r="N217" s="9"/>
      <c r="O217" s="9">
        <f>P217+Q217+R217</f>
        <v>13006.2</v>
      </c>
      <c r="P217" s="86">
        <v>13006.2</v>
      </c>
      <c r="Q217" s="16"/>
      <c r="R217" s="16"/>
    </row>
    <row r="218" spans="1:18" ht="59.25" customHeight="1">
      <c r="A218" s="99" t="s">
        <v>283</v>
      </c>
      <c r="B218" s="74">
        <v>115</v>
      </c>
      <c r="C218" s="13" t="s">
        <v>127</v>
      </c>
      <c r="D218" s="13" t="s">
        <v>122</v>
      </c>
      <c r="E218" s="74" t="s">
        <v>48</v>
      </c>
      <c r="F218" s="13"/>
      <c r="G218" s="9">
        <f>G219</f>
        <v>3363.5</v>
      </c>
      <c r="H218" s="9">
        <f aca="true" t="shared" si="100" ref="H218:R219">H219</f>
        <v>3363.5</v>
      </c>
      <c r="I218" s="9">
        <f t="shared" si="100"/>
        <v>0</v>
      </c>
      <c r="J218" s="9">
        <f t="shared" si="100"/>
        <v>0</v>
      </c>
      <c r="K218" s="9">
        <f t="shared" si="100"/>
        <v>3362.5</v>
      </c>
      <c r="L218" s="9">
        <f t="shared" si="100"/>
        <v>3362.5</v>
      </c>
      <c r="M218" s="9">
        <f t="shared" si="100"/>
        <v>0</v>
      </c>
      <c r="N218" s="9">
        <f t="shared" si="100"/>
        <v>0</v>
      </c>
      <c r="O218" s="9">
        <f t="shared" si="100"/>
        <v>3362.5</v>
      </c>
      <c r="P218" s="9">
        <f t="shared" si="100"/>
        <v>3362.5</v>
      </c>
      <c r="Q218" s="9">
        <f t="shared" si="100"/>
        <v>0</v>
      </c>
      <c r="R218" s="9">
        <f t="shared" si="100"/>
        <v>0</v>
      </c>
    </row>
    <row r="219" spans="1:18" ht="78" customHeight="1">
      <c r="A219" s="73" t="s">
        <v>97</v>
      </c>
      <c r="B219" s="74">
        <v>115</v>
      </c>
      <c r="C219" s="13" t="s">
        <v>127</v>
      </c>
      <c r="D219" s="13" t="s">
        <v>122</v>
      </c>
      <c r="E219" s="74" t="s">
        <v>49</v>
      </c>
      <c r="F219" s="13"/>
      <c r="G219" s="9">
        <f>G220</f>
        <v>3363.5</v>
      </c>
      <c r="H219" s="9">
        <f t="shared" si="100"/>
        <v>3363.5</v>
      </c>
      <c r="I219" s="9">
        <f t="shared" si="100"/>
        <v>0</v>
      </c>
      <c r="J219" s="9">
        <f t="shared" si="100"/>
        <v>0</v>
      </c>
      <c r="K219" s="9">
        <f t="shared" si="100"/>
        <v>3362.5</v>
      </c>
      <c r="L219" s="9">
        <f t="shared" si="100"/>
        <v>3362.5</v>
      </c>
      <c r="M219" s="9">
        <f t="shared" si="100"/>
        <v>0</v>
      </c>
      <c r="N219" s="9">
        <f t="shared" si="100"/>
        <v>0</v>
      </c>
      <c r="O219" s="9">
        <f t="shared" si="100"/>
        <v>3362.5</v>
      </c>
      <c r="P219" s="9">
        <f t="shared" si="100"/>
        <v>3362.5</v>
      </c>
      <c r="Q219" s="9">
        <f t="shared" si="100"/>
        <v>0</v>
      </c>
      <c r="R219" s="9">
        <f t="shared" si="100"/>
        <v>0</v>
      </c>
    </row>
    <row r="220" spans="1:18" ht="18.75">
      <c r="A220" s="73" t="s">
        <v>187</v>
      </c>
      <c r="B220" s="74">
        <v>115</v>
      </c>
      <c r="C220" s="13" t="s">
        <v>127</v>
      </c>
      <c r="D220" s="13" t="s">
        <v>122</v>
      </c>
      <c r="E220" s="74" t="s">
        <v>49</v>
      </c>
      <c r="F220" s="13" t="s">
        <v>186</v>
      </c>
      <c r="G220" s="9">
        <f>H220+I220+J220</f>
        <v>3363.5</v>
      </c>
      <c r="H220" s="9">
        <f>3362.5+1</f>
        <v>3363.5</v>
      </c>
      <c r="I220" s="9"/>
      <c r="J220" s="9"/>
      <c r="K220" s="9">
        <f>L220+M220+N220</f>
        <v>3362.5</v>
      </c>
      <c r="L220" s="9">
        <v>3362.5</v>
      </c>
      <c r="M220" s="9"/>
      <c r="N220" s="9"/>
      <c r="O220" s="9">
        <f>P220+Q220+R220</f>
        <v>3362.5</v>
      </c>
      <c r="P220" s="86">
        <v>3362.5</v>
      </c>
      <c r="Q220" s="16"/>
      <c r="R220" s="16"/>
    </row>
    <row r="221" spans="1:18" ht="80.25" customHeight="1">
      <c r="A221" s="99" t="s">
        <v>288</v>
      </c>
      <c r="B221" s="74">
        <v>115</v>
      </c>
      <c r="C221" s="13" t="s">
        <v>127</v>
      </c>
      <c r="D221" s="13" t="s">
        <v>122</v>
      </c>
      <c r="E221" s="74" t="s">
        <v>279</v>
      </c>
      <c r="F221" s="13"/>
      <c r="G221" s="9">
        <f>G222+G224</f>
        <v>4761.7</v>
      </c>
      <c r="H221" s="9">
        <f aca="true" t="shared" si="101" ref="H221:R221">H222+H224</f>
        <v>0</v>
      </c>
      <c r="I221" s="9">
        <f t="shared" si="101"/>
        <v>4761.7</v>
      </c>
      <c r="J221" s="9">
        <f t="shared" si="101"/>
        <v>0</v>
      </c>
      <c r="K221" s="9">
        <f t="shared" si="101"/>
        <v>5041.3</v>
      </c>
      <c r="L221" s="9">
        <f t="shared" si="101"/>
        <v>0</v>
      </c>
      <c r="M221" s="9">
        <f t="shared" si="101"/>
        <v>5041.3</v>
      </c>
      <c r="N221" s="9">
        <f t="shared" si="101"/>
        <v>0</v>
      </c>
      <c r="O221" s="9">
        <f t="shared" si="101"/>
        <v>5109.9</v>
      </c>
      <c r="P221" s="9">
        <f t="shared" si="101"/>
        <v>0</v>
      </c>
      <c r="Q221" s="9">
        <f t="shared" si="101"/>
        <v>5109.9</v>
      </c>
      <c r="R221" s="9">
        <f t="shared" si="101"/>
        <v>0</v>
      </c>
    </row>
    <row r="222" spans="1:18" ht="57.75" customHeight="1">
      <c r="A222" s="73" t="s">
        <v>289</v>
      </c>
      <c r="B222" s="74">
        <v>115</v>
      </c>
      <c r="C222" s="13" t="s">
        <v>127</v>
      </c>
      <c r="D222" s="13" t="s">
        <v>122</v>
      </c>
      <c r="E222" s="74" t="s">
        <v>50</v>
      </c>
      <c r="F222" s="13"/>
      <c r="G222" s="9">
        <f>G223</f>
        <v>3274.4</v>
      </c>
      <c r="H222" s="9">
        <f aca="true" t="shared" si="102" ref="H222:R222">H223</f>
        <v>0</v>
      </c>
      <c r="I222" s="9">
        <f t="shared" si="102"/>
        <v>3274.4</v>
      </c>
      <c r="J222" s="9">
        <f t="shared" si="102"/>
        <v>0</v>
      </c>
      <c r="K222" s="9">
        <f t="shared" si="102"/>
        <v>3554</v>
      </c>
      <c r="L222" s="9">
        <f t="shared" si="102"/>
        <v>0</v>
      </c>
      <c r="M222" s="9">
        <f t="shared" si="102"/>
        <v>3554</v>
      </c>
      <c r="N222" s="9">
        <f t="shared" si="102"/>
        <v>0</v>
      </c>
      <c r="O222" s="9">
        <f t="shared" si="102"/>
        <v>3622.6</v>
      </c>
      <c r="P222" s="9">
        <f t="shared" si="102"/>
        <v>0</v>
      </c>
      <c r="Q222" s="9">
        <f t="shared" si="102"/>
        <v>3622.6</v>
      </c>
      <c r="R222" s="9">
        <f t="shared" si="102"/>
        <v>0</v>
      </c>
    </row>
    <row r="223" spans="1:18" ht="18.75">
      <c r="A223" s="73" t="s">
        <v>187</v>
      </c>
      <c r="B223" s="74">
        <v>115</v>
      </c>
      <c r="C223" s="13" t="s">
        <v>127</v>
      </c>
      <c r="D223" s="13" t="s">
        <v>122</v>
      </c>
      <c r="E223" s="74" t="s">
        <v>50</v>
      </c>
      <c r="F223" s="13" t="s">
        <v>186</v>
      </c>
      <c r="G223" s="9">
        <f>H223+I223+J223</f>
        <v>3274.4</v>
      </c>
      <c r="H223" s="9"/>
      <c r="I223" s="9">
        <v>3274.4</v>
      </c>
      <c r="J223" s="9"/>
      <c r="K223" s="9">
        <f>L223+M223+N223</f>
        <v>3554</v>
      </c>
      <c r="L223" s="9"/>
      <c r="M223" s="9">
        <v>3554</v>
      </c>
      <c r="N223" s="9"/>
      <c r="O223" s="9">
        <f>P223+Q223+R223</f>
        <v>3622.6</v>
      </c>
      <c r="P223" s="16"/>
      <c r="Q223" s="100">
        <v>3622.6</v>
      </c>
      <c r="R223" s="16"/>
    </row>
    <row r="224" spans="1:18" ht="58.5" customHeight="1">
      <c r="A224" s="73" t="s">
        <v>437</v>
      </c>
      <c r="B224" s="74">
        <v>115</v>
      </c>
      <c r="C224" s="13" t="s">
        <v>127</v>
      </c>
      <c r="D224" s="13" t="s">
        <v>122</v>
      </c>
      <c r="E224" s="13" t="s">
        <v>435</v>
      </c>
      <c r="F224" s="13"/>
      <c r="G224" s="9">
        <f>G225</f>
        <v>1487.3</v>
      </c>
      <c r="H224" s="9">
        <f aca="true" t="shared" si="103" ref="H224:R224">H225</f>
        <v>0</v>
      </c>
      <c r="I224" s="9">
        <f t="shared" si="103"/>
        <v>1487.3</v>
      </c>
      <c r="J224" s="9">
        <f t="shared" si="103"/>
        <v>0</v>
      </c>
      <c r="K224" s="9">
        <f t="shared" si="103"/>
        <v>1487.3</v>
      </c>
      <c r="L224" s="9">
        <f t="shared" si="103"/>
        <v>0</v>
      </c>
      <c r="M224" s="9">
        <f t="shared" si="103"/>
        <v>1487.3</v>
      </c>
      <c r="N224" s="9">
        <f t="shared" si="103"/>
        <v>0</v>
      </c>
      <c r="O224" s="9">
        <f t="shared" si="103"/>
        <v>1487.3</v>
      </c>
      <c r="P224" s="9">
        <f t="shared" si="103"/>
        <v>0</v>
      </c>
      <c r="Q224" s="9">
        <f t="shared" si="103"/>
        <v>1487.3</v>
      </c>
      <c r="R224" s="9">
        <f t="shared" si="103"/>
        <v>0</v>
      </c>
    </row>
    <row r="225" spans="1:18" ht="18.75">
      <c r="A225" s="73" t="s">
        <v>187</v>
      </c>
      <c r="B225" s="74">
        <v>115</v>
      </c>
      <c r="C225" s="13" t="s">
        <v>127</v>
      </c>
      <c r="D225" s="13" t="s">
        <v>122</v>
      </c>
      <c r="E225" s="13" t="s">
        <v>435</v>
      </c>
      <c r="F225" s="13" t="s">
        <v>186</v>
      </c>
      <c r="G225" s="9">
        <f>H225+I225+J225</f>
        <v>1487.3</v>
      </c>
      <c r="H225" s="9"/>
      <c r="I225" s="9">
        <v>1487.3</v>
      </c>
      <c r="J225" s="9"/>
      <c r="K225" s="9">
        <f>L225+M225+N225</f>
        <v>1487.3</v>
      </c>
      <c r="L225" s="9"/>
      <c r="M225" s="9">
        <v>1487.3</v>
      </c>
      <c r="N225" s="9"/>
      <c r="O225" s="9">
        <f>P225+Q225+R225</f>
        <v>1487.3</v>
      </c>
      <c r="P225" s="16"/>
      <c r="Q225" s="86">
        <v>1487.3</v>
      </c>
      <c r="R225" s="16"/>
    </row>
    <row r="226" spans="1:18" ht="56.25">
      <c r="A226" s="73" t="s">
        <v>684</v>
      </c>
      <c r="B226" s="74">
        <v>115</v>
      </c>
      <c r="C226" s="13" t="s">
        <v>127</v>
      </c>
      <c r="D226" s="13" t="s">
        <v>122</v>
      </c>
      <c r="E226" s="74" t="s">
        <v>415</v>
      </c>
      <c r="F226" s="13"/>
      <c r="G226" s="9">
        <f>G227+G229+G231</f>
        <v>87401.4</v>
      </c>
      <c r="H226" s="9">
        <f aca="true" t="shared" si="104" ref="H226:Q226">H227+H229+H231</f>
        <v>82891</v>
      </c>
      <c r="I226" s="9">
        <f t="shared" si="104"/>
        <v>4510.4</v>
      </c>
      <c r="J226" s="9">
        <f t="shared" si="104"/>
        <v>0</v>
      </c>
      <c r="K226" s="9">
        <f t="shared" si="104"/>
        <v>54754.1</v>
      </c>
      <c r="L226" s="9">
        <f t="shared" si="104"/>
        <v>51656.5</v>
      </c>
      <c r="M226" s="9">
        <f t="shared" si="104"/>
        <v>3097.6</v>
      </c>
      <c r="N226" s="9">
        <f t="shared" si="104"/>
        <v>0</v>
      </c>
      <c r="O226" s="9">
        <f t="shared" si="104"/>
        <v>1500</v>
      </c>
      <c r="P226" s="9">
        <f t="shared" si="104"/>
        <v>0</v>
      </c>
      <c r="Q226" s="9">
        <f t="shared" si="104"/>
        <v>1500</v>
      </c>
      <c r="R226" s="9">
        <f>R227</f>
        <v>0</v>
      </c>
    </row>
    <row r="227" spans="1:18" ht="75">
      <c r="A227" s="102" t="s">
        <v>683</v>
      </c>
      <c r="B227" s="74">
        <v>115</v>
      </c>
      <c r="C227" s="13" t="s">
        <v>127</v>
      </c>
      <c r="D227" s="13" t="s">
        <v>122</v>
      </c>
      <c r="E227" s="74" t="s">
        <v>530</v>
      </c>
      <c r="F227" s="13"/>
      <c r="G227" s="9">
        <f>G228</f>
        <v>2050</v>
      </c>
      <c r="H227" s="9">
        <f aca="true" t="shared" si="105" ref="H227:Q227">H228</f>
        <v>0</v>
      </c>
      <c r="I227" s="9">
        <f t="shared" si="105"/>
        <v>2050</v>
      </c>
      <c r="J227" s="9">
        <f t="shared" si="105"/>
        <v>0</v>
      </c>
      <c r="K227" s="9">
        <f t="shared" si="105"/>
        <v>1500</v>
      </c>
      <c r="L227" s="9">
        <f t="shared" si="105"/>
        <v>0</v>
      </c>
      <c r="M227" s="9">
        <f t="shared" si="105"/>
        <v>1500</v>
      </c>
      <c r="N227" s="9">
        <f t="shared" si="105"/>
        <v>0</v>
      </c>
      <c r="O227" s="9">
        <f t="shared" si="105"/>
        <v>1500</v>
      </c>
      <c r="P227" s="9">
        <f t="shared" si="105"/>
        <v>0</v>
      </c>
      <c r="Q227" s="9">
        <f t="shared" si="105"/>
        <v>1500</v>
      </c>
      <c r="R227" s="16"/>
    </row>
    <row r="228" spans="1:18" ht="18.75">
      <c r="A228" s="73" t="s">
        <v>187</v>
      </c>
      <c r="B228" s="74">
        <v>115</v>
      </c>
      <c r="C228" s="13" t="s">
        <v>127</v>
      </c>
      <c r="D228" s="13" t="s">
        <v>122</v>
      </c>
      <c r="E228" s="74" t="s">
        <v>530</v>
      </c>
      <c r="F228" s="13" t="s">
        <v>186</v>
      </c>
      <c r="G228" s="9">
        <f>H228+I228+J228</f>
        <v>2050</v>
      </c>
      <c r="H228" s="9"/>
      <c r="I228" s="9">
        <f>150+1500+400</f>
        <v>2050</v>
      </c>
      <c r="J228" s="9"/>
      <c r="K228" s="9">
        <f>L228+M228+N228</f>
        <v>1500</v>
      </c>
      <c r="L228" s="9"/>
      <c r="M228" s="9">
        <v>1500</v>
      </c>
      <c r="N228" s="9"/>
      <c r="O228" s="9">
        <f>P228+Q228+R228</f>
        <v>1500</v>
      </c>
      <c r="P228" s="16"/>
      <c r="Q228" s="98">
        <v>1500</v>
      </c>
      <c r="R228" s="16"/>
    </row>
    <row r="229" spans="1:18" ht="37.5">
      <c r="A229" s="73" t="s">
        <v>650</v>
      </c>
      <c r="B229" s="74">
        <v>115</v>
      </c>
      <c r="C229" s="13" t="s">
        <v>127</v>
      </c>
      <c r="D229" s="13" t="s">
        <v>122</v>
      </c>
      <c r="E229" s="74" t="s">
        <v>651</v>
      </c>
      <c r="F229" s="13"/>
      <c r="G229" s="9">
        <f>G230</f>
        <v>81895.9</v>
      </c>
      <c r="H229" s="9">
        <f>H230</f>
        <v>79439</v>
      </c>
      <c r="I229" s="9">
        <f aca="true" t="shared" si="106" ref="I229:R229">I230</f>
        <v>2456.9</v>
      </c>
      <c r="J229" s="9">
        <f t="shared" si="106"/>
        <v>0</v>
      </c>
      <c r="K229" s="9">
        <f t="shared" si="106"/>
        <v>53254.1</v>
      </c>
      <c r="L229" s="9">
        <f t="shared" si="106"/>
        <v>51656.5</v>
      </c>
      <c r="M229" s="9">
        <f t="shared" si="106"/>
        <v>1597.6</v>
      </c>
      <c r="N229" s="9">
        <f t="shared" si="106"/>
        <v>0</v>
      </c>
      <c r="O229" s="9">
        <f t="shared" si="106"/>
        <v>0</v>
      </c>
      <c r="P229" s="9">
        <f t="shared" si="106"/>
        <v>0</v>
      </c>
      <c r="Q229" s="9">
        <f t="shared" si="106"/>
        <v>0</v>
      </c>
      <c r="R229" s="9">
        <f t="shared" si="106"/>
        <v>0</v>
      </c>
    </row>
    <row r="230" spans="1:18" ht="18.75">
      <c r="A230" s="73" t="s">
        <v>187</v>
      </c>
      <c r="B230" s="74">
        <v>115</v>
      </c>
      <c r="C230" s="13" t="s">
        <v>127</v>
      </c>
      <c r="D230" s="13" t="s">
        <v>122</v>
      </c>
      <c r="E230" s="74" t="s">
        <v>651</v>
      </c>
      <c r="F230" s="13" t="s">
        <v>186</v>
      </c>
      <c r="G230" s="9">
        <f>H230+I230+J230</f>
        <v>81895.9</v>
      </c>
      <c r="H230" s="9">
        <v>79439</v>
      </c>
      <c r="I230" s="9">
        <v>2456.9</v>
      </c>
      <c r="J230" s="9"/>
      <c r="K230" s="9">
        <f>L230+M230+N230</f>
        <v>53254.1</v>
      </c>
      <c r="L230" s="9">
        <v>51656.5</v>
      </c>
      <c r="M230" s="9">
        <v>1597.6</v>
      </c>
      <c r="N230" s="9"/>
      <c r="O230" s="9">
        <f>P230+Q230+R230</f>
        <v>0</v>
      </c>
      <c r="P230" s="16"/>
      <c r="Q230" s="16"/>
      <c r="R230" s="16"/>
    </row>
    <row r="231" spans="1:18" ht="27" customHeight="1">
      <c r="A231" s="31" t="s">
        <v>655</v>
      </c>
      <c r="B231" s="74">
        <v>115</v>
      </c>
      <c r="C231" s="13" t="s">
        <v>127</v>
      </c>
      <c r="D231" s="13" t="s">
        <v>122</v>
      </c>
      <c r="E231" s="74" t="s">
        <v>681</v>
      </c>
      <c r="F231" s="13"/>
      <c r="G231" s="9">
        <f>G232</f>
        <v>3455.5</v>
      </c>
      <c r="H231" s="9">
        <f aca="true" t="shared" si="107" ref="H231:R231">H232</f>
        <v>3452</v>
      </c>
      <c r="I231" s="9">
        <f t="shared" si="107"/>
        <v>3.5</v>
      </c>
      <c r="J231" s="9">
        <f t="shared" si="107"/>
        <v>0</v>
      </c>
      <c r="K231" s="9">
        <f t="shared" si="107"/>
        <v>0</v>
      </c>
      <c r="L231" s="9">
        <f t="shared" si="107"/>
        <v>0</v>
      </c>
      <c r="M231" s="9">
        <f t="shared" si="107"/>
        <v>0</v>
      </c>
      <c r="N231" s="9">
        <f t="shared" si="107"/>
        <v>0</v>
      </c>
      <c r="O231" s="9">
        <f t="shared" si="107"/>
        <v>0</v>
      </c>
      <c r="P231" s="9">
        <f t="shared" si="107"/>
        <v>0</v>
      </c>
      <c r="Q231" s="9">
        <f t="shared" si="107"/>
        <v>0</v>
      </c>
      <c r="R231" s="9">
        <f t="shared" si="107"/>
        <v>0</v>
      </c>
    </row>
    <row r="232" spans="1:18" ht="18.75">
      <c r="A232" s="73" t="s">
        <v>187</v>
      </c>
      <c r="B232" s="74">
        <v>115</v>
      </c>
      <c r="C232" s="13" t="s">
        <v>127</v>
      </c>
      <c r="D232" s="13" t="s">
        <v>122</v>
      </c>
      <c r="E232" s="74" t="s">
        <v>681</v>
      </c>
      <c r="F232" s="13" t="s">
        <v>186</v>
      </c>
      <c r="G232" s="9">
        <f>H232+I232+J232</f>
        <v>3455.5</v>
      </c>
      <c r="H232" s="9">
        <v>3452</v>
      </c>
      <c r="I232" s="9">
        <v>3.5</v>
      </c>
      <c r="J232" s="9"/>
      <c r="K232" s="9">
        <f>L232+M232+N232</f>
        <v>0</v>
      </c>
      <c r="L232" s="9"/>
      <c r="M232" s="9"/>
      <c r="N232" s="9"/>
      <c r="O232" s="9">
        <f>P232+Q232+R232</f>
        <v>0</v>
      </c>
      <c r="P232" s="16"/>
      <c r="Q232" s="16"/>
      <c r="R232" s="16"/>
    </row>
    <row r="233" spans="1:18" ht="37.5">
      <c r="A233" s="99" t="s">
        <v>559</v>
      </c>
      <c r="B233" s="74">
        <v>115</v>
      </c>
      <c r="C233" s="13" t="s">
        <v>127</v>
      </c>
      <c r="D233" s="92" t="s">
        <v>122</v>
      </c>
      <c r="E233" s="69" t="s">
        <v>490</v>
      </c>
      <c r="F233" s="13"/>
      <c r="G233" s="9">
        <f>G234</f>
        <v>3135.4</v>
      </c>
      <c r="H233" s="9">
        <f aca="true" t="shared" si="108" ref="H233:R234">H234</f>
        <v>3135.1</v>
      </c>
      <c r="I233" s="9">
        <f t="shared" si="108"/>
        <v>0.3</v>
      </c>
      <c r="J233" s="9">
        <f t="shared" si="108"/>
        <v>0</v>
      </c>
      <c r="K233" s="9">
        <f t="shared" si="108"/>
        <v>4706.1</v>
      </c>
      <c r="L233" s="9">
        <f t="shared" si="108"/>
        <v>4705.6</v>
      </c>
      <c r="M233" s="9">
        <f t="shared" si="108"/>
        <v>0.5</v>
      </c>
      <c r="N233" s="9">
        <f t="shared" si="108"/>
        <v>0</v>
      </c>
      <c r="O233" s="9">
        <f t="shared" si="108"/>
        <v>9000.9</v>
      </c>
      <c r="P233" s="9">
        <f t="shared" si="108"/>
        <v>9000</v>
      </c>
      <c r="Q233" s="9">
        <f t="shared" si="108"/>
        <v>0.9</v>
      </c>
      <c r="R233" s="9">
        <f t="shared" si="108"/>
        <v>0</v>
      </c>
    </row>
    <row r="234" spans="1:18" ht="78" customHeight="1">
      <c r="A234" s="99" t="s">
        <v>627</v>
      </c>
      <c r="B234" s="74">
        <v>115</v>
      </c>
      <c r="C234" s="13" t="s">
        <v>127</v>
      </c>
      <c r="D234" s="13" t="s">
        <v>122</v>
      </c>
      <c r="E234" s="74" t="s">
        <v>489</v>
      </c>
      <c r="F234" s="13"/>
      <c r="G234" s="9">
        <f>G235</f>
        <v>3135.4</v>
      </c>
      <c r="H234" s="9">
        <f t="shared" si="108"/>
        <v>3135.1</v>
      </c>
      <c r="I234" s="9">
        <f t="shared" si="108"/>
        <v>0.3</v>
      </c>
      <c r="J234" s="9">
        <f t="shared" si="108"/>
        <v>0</v>
      </c>
      <c r="K234" s="9">
        <f t="shared" si="108"/>
        <v>4706.1</v>
      </c>
      <c r="L234" s="9">
        <f t="shared" si="108"/>
        <v>4705.6</v>
      </c>
      <c r="M234" s="9">
        <f t="shared" si="108"/>
        <v>0.5</v>
      </c>
      <c r="N234" s="9">
        <f t="shared" si="108"/>
        <v>0</v>
      </c>
      <c r="O234" s="9">
        <f t="shared" si="108"/>
        <v>9000.9</v>
      </c>
      <c r="P234" s="9">
        <f t="shared" si="108"/>
        <v>9000</v>
      </c>
      <c r="Q234" s="9">
        <f t="shared" si="108"/>
        <v>0.9</v>
      </c>
      <c r="R234" s="9">
        <f t="shared" si="108"/>
        <v>0</v>
      </c>
    </row>
    <row r="235" spans="1:18" ht="18.75">
      <c r="A235" s="73" t="s">
        <v>187</v>
      </c>
      <c r="B235" s="74">
        <v>115</v>
      </c>
      <c r="C235" s="13" t="s">
        <v>127</v>
      </c>
      <c r="D235" s="13" t="s">
        <v>122</v>
      </c>
      <c r="E235" s="74" t="s">
        <v>489</v>
      </c>
      <c r="F235" s="13" t="s">
        <v>186</v>
      </c>
      <c r="G235" s="9">
        <f>H235+I235+J235</f>
        <v>3135.4</v>
      </c>
      <c r="H235" s="9">
        <v>3135.1</v>
      </c>
      <c r="I235" s="9">
        <v>0.3</v>
      </c>
      <c r="J235" s="9"/>
      <c r="K235" s="9">
        <f>L235+M235+N235</f>
        <v>4706.1</v>
      </c>
      <c r="L235" s="9">
        <v>4705.6</v>
      </c>
      <c r="M235" s="9">
        <v>0.5</v>
      </c>
      <c r="N235" s="9"/>
      <c r="O235" s="9">
        <f>P235+Q235+R235</f>
        <v>9000.9</v>
      </c>
      <c r="P235" s="9">
        <v>9000</v>
      </c>
      <c r="Q235" s="9">
        <v>0.9</v>
      </c>
      <c r="R235" s="9"/>
    </row>
    <row r="236" spans="1:18" ht="43.5" customHeight="1">
      <c r="A236" s="73" t="s">
        <v>560</v>
      </c>
      <c r="B236" s="74">
        <v>115</v>
      </c>
      <c r="C236" s="13" t="s">
        <v>127</v>
      </c>
      <c r="D236" s="13" t="s">
        <v>122</v>
      </c>
      <c r="E236" s="74" t="s">
        <v>491</v>
      </c>
      <c r="F236" s="13"/>
      <c r="G236" s="9">
        <f>G237</f>
        <v>1655.6000000000001</v>
      </c>
      <c r="H236" s="9">
        <f aca="true" t="shared" si="109" ref="H236:R237">H237</f>
        <v>1584.9</v>
      </c>
      <c r="I236" s="9">
        <f t="shared" si="109"/>
        <v>70.7</v>
      </c>
      <c r="J236" s="9">
        <f t="shared" si="109"/>
        <v>0</v>
      </c>
      <c r="K236" s="9">
        <f t="shared" si="109"/>
        <v>4904.7</v>
      </c>
      <c r="L236" s="9">
        <f t="shared" si="109"/>
        <v>4695.3</v>
      </c>
      <c r="M236" s="9">
        <f t="shared" si="109"/>
        <v>209.4</v>
      </c>
      <c r="N236" s="9">
        <f t="shared" si="109"/>
        <v>0</v>
      </c>
      <c r="O236" s="9">
        <f t="shared" si="109"/>
        <v>10005.300000000001</v>
      </c>
      <c r="P236" s="9">
        <f t="shared" si="109"/>
        <v>9578.2</v>
      </c>
      <c r="Q236" s="9">
        <f t="shared" si="109"/>
        <v>427.1</v>
      </c>
      <c r="R236" s="9">
        <f t="shared" si="109"/>
        <v>0</v>
      </c>
    </row>
    <row r="237" spans="1:18" ht="42.75" customHeight="1">
      <c r="A237" s="73" t="s">
        <v>628</v>
      </c>
      <c r="B237" s="74">
        <v>115</v>
      </c>
      <c r="C237" s="13" t="s">
        <v>127</v>
      </c>
      <c r="D237" s="13" t="s">
        <v>122</v>
      </c>
      <c r="E237" s="74" t="s">
        <v>492</v>
      </c>
      <c r="F237" s="13"/>
      <c r="G237" s="9">
        <f>G238</f>
        <v>1655.6000000000001</v>
      </c>
      <c r="H237" s="9">
        <f t="shared" si="109"/>
        <v>1584.9</v>
      </c>
      <c r="I237" s="9">
        <f t="shared" si="109"/>
        <v>70.7</v>
      </c>
      <c r="J237" s="9">
        <f t="shared" si="109"/>
        <v>0</v>
      </c>
      <c r="K237" s="9">
        <f t="shared" si="109"/>
        <v>4904.7</v>
      </c>
      <c r="L237" s="9">
        <f t="shared" si="109"/>
        <v>4695.3</v>
      </c>
      <c r="M237" s="9">
        <f t="shared" si="109"/>
        <v>209.4</v>
      </c>
      <c r="N237" s="9">
        <f t="shared" si="109"/>
        <v>0</v>
      </c>
      <c r="O237" s="9">
        <f t="shared" si="109"/>
        <v>10005.300000000001</v>
      </c>
      <c r="P237" s="9">
        <f t="shared" si="109"/>
        <v>9578.2</v>
      </c>
      <c r="Q237" s="9">
        <f t="shared" si="109"/>
        <v>427.1</v>
      </c>
      <c r="R237" s="9">
        <f t="shared" si="109"/>
        <v>0</v>
      </c>
    </row>
    <row r="238" spans="1:18" ht="18.75">
      <c r="A238" s="73" t="s">
        <v>187</v>
      </c>
      <c r="B238" s="74">
        <v>115</v>
      </c>
      <c r="C238" s="13" t="s">
        <v>127</v>
      </c>
      <c r="D238" s="13" t="s">
        <v>122</v>
      </c>
      <c r="E238" s="74" t="s">
        <v>492</v>
      </c>
      <c r="F238" s="13" t="s">
        <v>186</v>
      </c>
      <c r="G238" s="9">
        <f>H238+I238+J238</f>
        <v>1655.6000000000001</v>
      </c>
      <c r="H238" s="9">
        <v>1584.9</v>
      </c>
      <c r="I238" s="9">
        <v>70.7</v>
      </c>
      <c r="J238" s="9"/>
      <c r="K238" s="9">
        <f>L238+M238+N238</f>
        <v>4904.7</v>
      </c>
      <c r="L238" s="9">
        <v>4695.3</v>
      </c>
      <c r="M238" s="9">
        <v>209.4</v>
      </c>
      <c r="N238" s="9"/>
      <c r="O238" s="9">
        <f>P238+Q238+R238</f>
        <v>10005.300000000001</v>
      </c>
      <c r="P238" s="9">
        <v>9578.2</v>
      </c>
      <c r="Q238" s="9">
        <v>427.1</v>
      </c>
      <c r="R238" s="9"/>
    </row>
    <row r="239" spans="1:18" ht="58.5" customHeight="1">
      <c r="A239" s="73" t="s">
        <v>582</v>
      </c>
      <c r="B239" s="74">
        <v>115</v>
      </c>
      <c r="C239" s="13" t="s">
        <v>127</v>
      </c>
      <c r="D239" s="13" t="s">
        <v>122</v>
      </c>
      <c r="E239" s="74" t="s">
        <v>581</v>
      </c>
      <c r="F239" s="13"/>
      <c r="G239" s="9">
        <f>G240</f>
        <v>11822.4</v>
      </c>
      <c r="H239" s="9">
        <f aca="true" t="shared" si="110" ref="H239:R240">H240</f>
        <v>11586</v>
      </c>
      <c r="I239" s="9">
        <f t="shared" si="110"/>
        <v>236.4</v>
      </c>
      <c r="J239" s="9">
        <f t="shared" si="110"/>
        <v>0</v>
      </c>
      <c r="K239" s="9">
        <f t="shared" si="110"/>
        <v>11314.4</v>
      </c>
      <c r="L239" s="9">
        <f t="shared" si="110"/>
        <v>11088.1</v>
      </c>
      <c r="M239" s="9">
        <f t="shared" si="110"/>
        <v>226.3</v>
      </c>
      <c r="N239" s="9">
        <f t="shared" si="110"/>
        <v>0</v>
      </c>
      <c r="O239" s="9">
        <f t="shared" si="110"/>
        <v>11634</v>
      </c>
      <c r="P239" s="9">
        <f t="shared" si="110"/>
        <v>11401.3</v>
      </c>
      <c r="Q239" s="9">
        <f t="shared" si="110"/>
        <v>232.7</v>
      </c>
      <c r="R239" s="9">
        <f t="shared" si="110"/>
        <v>0</v>
      </c>
    </row>
    <row r="240" spans="1:18" ht="58.5" customHeight="1">
      <c r="A240" s="73" t="s">
        <v>570</v>
      </c>
      <c r="B240" s="74">
        <v>115</v>
      </c>
      <c r="C240" s="13" t="s">
        <v>127</v>
      </c>
      <c r="D240" s="13" t="s">
        <v>122</v>
      </c>
      <c r="E240" s="74" t="s">
        <v>583</v>
      </c>
      <c r="F240" s="13"/>
      <c r="G240" s="9">
        <f>G241</f>
        <v>11822.4</v>
      </c>
      <c r="H240" s="9">
        <f t="shared" si="110"/>
        <v>11586</v>
      </c>
      <c r="I240" s="9">
        <f t="shared" si="110"/>
        <v>236.4</v>
      </c>
      <c r="J240" s="9">
        <f t="shared" si="110"/>
        <v>0</v>
      </c>
      <c r="K240" s="9">
        <f t="shared" si="110"/>
        <v>11314.4</v>
      </c>
      <c r="L240" s="9">
        <f t="shared" si="110"/>
        <v>11088.1</v>
      </c>
      <c r="M240" s="9">
        <f t="shared" si="110"/>
        <v>226.3</v>
      </c>
      <c r="N240" s="9">
        <f t="shared" si="110"/>
        <v>0</v>
      </c>
      <c r="O240" s="9">
        <f t="shared" si="110"/>
        <v>11634</v>
      </c>
      <c r="P240" s="9">
        <f t="shared" si="110"/>
        <v>11401.3</v>
      </c>
      <c r="Q240" s="9">
        <f t="shared" si="110"/>
        <v>232.7</v>
      </c>
      <c r="R240" s="9">
        <f t="shared" si="110"/>
        <v>0</v>
      </c>
    </row>
    <row r="241" spans="1:18" ht="18.75">
      <c r="A241" s="73" t="s">
        <v>187</v>
      </c>
      <c r="B241" s="74">
        <v>115</v>
      </c>
      <c r="C241" s="13" t="s">
        <v>127</v>
      </c>
      <c r="D241" s="13" t="s">
        <v>122</v>
      </c>
      <c r="E241" s="74" t="s">
        <v>583</v>
      </c>
      <c r="F241" s="13" t="s">
        <v>186</v>
      </c>
      <c r="G241" s="9">
        <f>H241+I241+J241</f>
        <v>11822.4</v>
      </c>
      <c r="H241" s="9">
        <v>11586</v>
      </c>
      <c r="I241" s="9">
        <v>236.4</v>
      </c>
      <c r="J241" s="9"/>
      <c r="K241" s="9">
        <f>L241+M241+N241</f>
        <v>11314.4</v>
      </c>
      <c r="L241" s="9">
        <v>11088.1</v>
      </c>
      <c r="M241" s="9">
        <v>226.3</v>
      </c>
      <c r="N241" s="9"/>
      <c r="O241" s="9">
        <f>P241+Q241+R241</f>
        <v>11634</v>
      </c>
      <c r="P241" s="9">
        <v>11401.3</v>
      </c>
      <c r="Q241" s="9">
        <v>232.7</v>
      </c>
      <c r="R241" s="9"/>
    </row>
    <row r="242" spans="1:18" ht="18.75">
      <c r="A242" s="73" t="s">
        <v>104</v>
      </c>
      <c r="B242" s="74">
        <v>115</v>
      </c>
      <c r="C242" s="13" t="s">
        <v>127</v>
      </c>
      <c r="D242" s="13" t="s">
        <v>121</v>
      </c>
      <c r="E242" s="74"/>
      <c r="F242" s="13"/>
      <c r="G242" s="9">
        <f>G243</f>
        <v>23362.2</v>
      </c>
      <c r="H242" s="9">
        <f aca="true" t="shared" si="111" ref="H242:R242">H243</f>
        <v>5152.3</v>
      </c>
      <c r="I242" s="9">
        <f t="shared" si="111"/>
        <v>18209.9</v>
      </c>
      <c r="J242" s="9">
        <f t="shared" si="111"/>
        <v>0</v>
      </c>
      <c r="K242" s="9">
        <f t="shared" si="111"/>
        <v>18922</v>
      </c>
      <c r="L242" s="9">
        <f t="shared" si="111"/>
        <v>0</v>
      </c>
      <c r="M242" s="9">
        <f t="shared" si="111"/>
        <v>18922</v>
      </c>
      <c r="N242" s="9">
        <f t="shared" si="111"/>
        <v>0</v>
      </c>
      <c r="O242" s="9">
        <f t="shared" si="111"/>
        <v>19132.5</v>
      </c>
      <c r="P242" s="9">
        <f t="shared" si="111"/>
        <v>0</v>
      </c>
      <c r="Q242" s="9">
        <f t="shared" si="111"/>
        <v>19132.5</v>
      </c>
      <c r="R242" s="9">
        <f t="shared" si="111"/>
        <v>0</v>
      </c>
    </row>
    <row r="243" spans="1:18" ht="37.5">
      <c r="A243" s="73" t="s">
        <v>480</v>
      </c>
      <c r="B243" s="74">
        <v>115</v>
      </c>
      <c r="C243" s="13" t="s">
        <v>127</v>
      </c>
      <c r="D243" s="13" t="s">
        <v>121</v>
      </c>
      <c r="E243" s="74" t="s">
        <v>275</v>
      </c>
      <c r="F243" s="13"/>
      <c r="G243" s="9">
        <f>G244</f>
        <v>23362.2</v>
      </c>
      <c r="H243" s="9">
        <f aca="true" t="shared" si="112" ref="H243:R243">H244</f>
        <v>5152.3</v>
      </c>
      <c r="I243" s="9">
        <f t="shared" si="112"/>
        <v>18209.9</v>
      </c>
      <c r="J243" s="9">
        <f t="shared" si="112"/>
        <v>0</v>
      </c>
      <c r="K243" s="9">
        <f t="shared" si="112"/>
        <v>18922</v>
      </c>
      <c r="L243" s="9">
        <f t="shared" si="112"/>
        <v>0</v>
      </c>
      <c r="M243" s="9">
        <f t="shared" si="112"/>
        <v>18922</v>
      </c>
      <c r="N243" s="9">
        <f t="shared" si="112"/>
        <v>0</v>
      </c>
      <c r="O243" s="9">
        <f t="shared" si="112"/>
        <v>19132.5</v>
      </c>
      <c r="P243" s="9">
        <f t="shared" si="112"/>
        <v>0</v>
      </c>
      <c r="Q243" s="9">
        <f t="shared" si="112"/>
        <v>19132.5</v>
      </c>
      <c r="R243" s="9">
        <f t="shared" si="112"/>
        <v>0</v>
      </c>
    </row>
    <row r="244" spans="1:18" ht="24" customHeight="1">
      <c r="A244" s="99" t="s">
        <v>18</v>
      </c>
      <c r="B244" s="74">
        <v>115</v>
      </c>
      <c r="C244" s="13" t="s">
        <v>127</v>
      </c>
      <c r="D244" s="13" t="s">
        <v>121</v>
      </c>
      <c r="E244" s="74" t="s">
        <v>276</v>
      </c>
      <c r="F244" s="13"/>
      <c r="G244" s="9">
        <f>G245+G250+G255</f>
        <v>23362.2</v>
      </c>
      <c r="H244" s="9">
        <f>H245+H250+H255</f>
        <v>5152.3</v>
      </c>
      <c r="I244" s="9">
        <f>I245+I250+I255</f>
        <v>18209.9</v>
      </c>
      <c r="J244" s="9">
        <f>J245+J250+J255</f>
        <v>0</v>
      </c>
      <c r="K244" s="9">
        <f aca="true" t="shared" si="113" ref="K244:R244">K245+K250</f>
        <v>18922</v>
      </c>
      <c r="L244" s="9">
        <f t="shared" si="113"/>
        <v>0</v>
      </c>
      <c r="M244" s="9">
        <f t="shared" si="113"/>
        <v>18922</v>
      </c>
      <c r="N244" s="9">
        <f t="shared" si="113"/>
        <v>0</v>
      </c>
      <c r="O244" s="9">
        <f t="shared" si="113"/>
        <v>19132.5</v>
      </c>
      <c r="P244" s="9">
        <f t="shared" si="113"/>
        <v>0</v>
      </c>
      <c r="Q244" s="9">
        <f t="shared" si="113"/>
        <v>19132.5</v>
      </c>
      <c r="R244" s="9">
        <f t="shared" si="113"/>
        <v>0</v>
      </c>
    </row>
    <row r="245" spans="1:18" ht="60.75" customHeight="1">
      <c r="A245" s="73" t="s">
        <v>52</v>
      </c>
      <c r="B245" s="74">
        <v>115</v>
      </c>
      <c r="C245" s="13" t="s">
        <v>127</v>
      </c>
      <c r="D245" s="13" t="s">
        <v>121</v>
      </c>
      <c r="E245" s="13" t="s">
        <v>53</v>
      </c>
      <c r="F245" s="13"/>
      <c r="G245" s="9">
        <f>G246+G248</f>
        <v>10793.5</v>
      </c>
      <c r="H245" s="9">
        <f aca="true" t="shared" si="114" ref="H245:R245">H246+H248</f>
        <v>0</v>
      </c>
      <c r="I245" s="9">
        <f t="shared" si="114"/>
        <v>10493.5</v>
      </c>
      <c r="J245" s="9">
        <f t="shared" si="114"/>
        <v>0</v>
      </c>
      <c r="K245" s="9">
        <f t="shared" si="114"/>
        <v>10935.2</v>
      </c>
      <c r="L245" s="9">
        <f t="shared" si="114"/>
        <v>0</v>
      </c>
      <c r="M245" s="9">
        <f t="shared" si="114"/>
        <v>10935.2</v>
      </c>
      <c r="N245" s="9">
        <f t="shared" si="114"/>
        <v>0</v>
      </c>
      <c r="O245" s="9">
        <f t="shared" si="114"/>
        <v>11043.7</v>
      </c>
      <c r="P245" s="9">
        <f t="shared" si="114"/>
        <v>0</v>
      </c>
      <c r="Q245" s="9">
        <f t="shared" si="114"/>
        <v>11043.7</v>
      </c>
      <c r="R245" s="9">
        <f t="shared" si="114"/>
        <v>0</v>
      </c>
    </row>
    <row r="246" spans="1:18" ht="18.75">
      <c r="A246" s="73" t="s">
        <v>147</v>
      </c>
      <c r="B246" s="74">
        <v>115</v>
      </c>
      <c r="C246" s="13" t="s">
        <v>127</v>
      </c>
      <c r="D246" s="13" t="s">
        <v>121</v>
      </c>
      <c r="E246" s="13" t="s">
        <v>54</v>
      </c>
      <c r="F246" s="13"/>
      <c r="G246" s="9">
        <f>G247</f>
        <v>5478.6</v>
      </c>
      <c r="H246" s="9">
        <f aca="true" t="shared" si="115" ref="H246:R246">H247</f>
        <v>0</v>
      </c>
      <c r="I246" s="9">
        <f t="shared" si="115"/>
        <v>5178.6</v>
      </c>
      <c r="J246" s="9">
        <f t="shared" si="115"/>
        <v>0</v>
      </c>
      <c r="K246" s="9">
        <f t="shared" si="115"/>
        <v>5620.3</v>
      </c>
      <c r="L246" s="9">
        <f t="shared" si="115"/>
        <v>0</v>
      </c>
      <c r="M246" s="9">
        <f t="shared" si="115"/>
        <v>5620.3</v>
      </c>
      <c r="N246" s="9">
        <f t="shared" si="115"/>
        <v>0</v>
      </c>
      <c r="O246" s="9">
        <f t="shared" si="115"/>
        <v>5728.8</v>
      </c>
      <c r="P246" s="9">
        <f t="shared" si="115"/>
        <v>0</v>
      </c>
      <c r="Q246" s="9">
        <f t="shared" si="115"/>
        <v>5728.8</v>
      </c>
      <c r="R246" s="9">
        <f t="shared" si="115"/>
        <v>0</v>
      </c>
    </row>
    <row r="247" spans="1:18" ht="18.75">
      <c r="A247" s="73" t="s">
        <v>187</v>
      </c>
      <c r="B247" s="74">
        <v>115</v>
      </c>
      <c r="C247" s="13" t="s">
        <v>127</v>
      </c>
      <c r="D247" s="13" t="s">
        <v>121</v>
      </c>
      <c r="E247" s="13" t="s">
        <v>54</v>
      </c>
      <c r="F247" s="13" t="s">
        <v>186</v>
      </c>
      <c r="G247" s="9">
        <v>5478.6</v>
      </c>
      <c r="H247" s="9"/>
      <c r="I247" s="9">
        <v>5178.6</v>
      </c>
      <c r="J247" s="9"/>
      <c r="K247" s="9">
        <f>L247+M247+N247</f>
        <v>5620.3</v>
      </c>
      <c r="L247" s="9"/>
      <c r="M247" s="9">
        <v>5620.3</v>
      </c>
      <c r="N247" s="9"/>
      <c r="O247" s="9">
        <f>P247+Q247+R247</f>
        <v>5728.8</v>
      </c>
      <c r="P247" s="16"/>
      <c r="Q247" s="9">
        <v>5728.8</v>
      </c>
      <c r="R247" s="16"/>
    </row>
    <row r="248" spans="1:18" ht="56.25">
      <c r="A248" s="73" t="s">
        <v>437</v>
      </c>
      <c r="B248" s="74">
        <v>115</v>
      </c>
      <c r="C248" s="13" t="s">
        <v>127</v>
      </c>
      <c r="D248" s="13" t="s">
        <v>121</v>
      </c>
      <c r="E248" s="13" t="s">
        <v>438</v>
      </c>
      <c r="F248" s="13"/>
      <c r="G248" s="9">
        <f>G249</f>
        <v>5314.9</v>
      </c>
      <c r="H248" s="9">
        <f aca="true" t="shared" si="116" ref="H248:R248">H249</f>
        <v>0</v>
      </c>
      <c r="I248" s="9">
        <f t="shared" si="116"/>
        <v>5314.9</v>
      </c>
      <c r="J248" s="9">
        <f t="shared" si="116"/>
        <v>0</v>
      </c>
      <c r="K248" s="9">
        <f t="shared" si="116"/>
        <v>5314.9</v>
      </c>
      <c r="L248" s="9">
        <f t="shared" si="116"/>
        <v>0</v>
      </c>
      <c r="M248" s="9">
        <f t="shared" si="116"/>
        <v>5314.9</v>
      </c>
      <c r="N248" s="9">
        <f t="shared" si="116"/>
        <v>0</v>
      </c>
      <c r="O248" s="9">
        <f t="shared" si="116"/>
        <v>5314.9</v>
      </c>
      <c r="P248" s="9">
        <f t="shared" si="116"/>
        <v>0</v>
      </c>
      <c r="Q248" s="9">
        <f t="shared" si="116"/>
        <v>5314.9</v>
      </c>
      <c r="R248" s="9">
        <f t="shared" si="116"/>
        <v>0</v>
      </c>
    </row>
    <row r="249" spans="1:18" ht="18.75">
      <c r="A249" s="73" t="s">
        <v>187</v>
      </c>
      <c r="B249" s="74">
        <v>115</v>
      </c>
      <c r="C249" s="13" t="s">
        <v>127</v>
      </c>
      <c r="D249" s="13" t="s">
        <v>121</v>
      </c>
      <c r="E249" s="13" t="s">
        <v>438</v>
      </c>
      <c r="F249" s="13" t="s">
        <v>186</v>
      </c>
      <c r="G249" s="9">
        <f>H249+I249+J249</f>
        <v>5314.9</v>
      </c>
      <c r="H249" s="9"/>
      <c r="I249" s="9">
        <v>5314.9</v>
      </c>
      <c r="J249" s="9"/>
      <c r="K249" s="9">
        <f>L249+M249+N249</f>
        <v>5314.9</v>
      </c>
      <c r="L249" s="9"/>
      <c r="M249" s="9">
        <v>5314.9</v>
      </c>
      <c r="N249" s="9"/>
      <c r="O249" s="9">
        <f>P249+Q249+R249</f>
        <v>5314.9</v>
      </c>
      <c r="P249" s="16"/>
      <c r="Q249" s="86">
        <v>5314.9</v>
      </c>
      <c r="R249" s="16"/>
    </row>
    <row r="250" spans="1:18" ht="56.25">
      <c r="A250" s="73" t="s">
        <v>402</v>
      </c>
      <c r="B250" s="74">
        <v>115</v>
      </c>
      <c r="C250" s="13" t="s">
        <v>127</v>
      </c>
      <c r="D250" s="13" t="s">
        <v>121</v>
      </c>
      <c r="E250" s="74" t="s">
        <v>345</v>
      </c>
      <c r="F250" s="13"/>
      <c r="G250" s="9">
        <f>G251+G253</f>
        <v>7257</v>
      </c>
      <c r="H250" s="9">
        <f aca="true" t="shared" si="117" ref="H250:R250">H251+H253</f>
        <v>0</v>
      </c>
      <c r="I250" s="9">
        <f t="shared" si="117"/>
        <v>7557</v>
      </c>
      <c r="J250" s="9">
        <f t="shared" si="117"/>
        <v>0</v>
      </c>
      <c r="K250" s="9">
        <f t="shared" si="117"/>
        <v>7986.8</v>
      </c>
      <c r="L250" s="9">
        <f t="shared" si="117"/>
        <v>0</v>
      </c>
      <c r="M250" s="9">
        <f t="shared" si="117"/>
        <v>7986.8</v>
      </c>
      <c r="N250" s="9">
        <f t="shared" si="117"/>
        <v>0</v>
      </c>
      <c r="O250" s="9">
        <f t="shared" si="117"/>
        <v>8088.8</v>
      </c>
      <c r="P250" s="9">
        <f t="shared" si="117"/>
        <v>0</v>
      </c>
      <c r="Q250" s="9">
        <f t="shared" si="117"/>
        <v>8088.8</v>
      </c>
      <c r="R250" s="9">
        <f t="shared" si="117"/>
        <v>0</v>
      </c>
    </row>
    <row r="251" spans="1:18" ht="18.75">
      <c r="A251" s="73" t="s">
        <v>147</v>
      </c>
      <c r="B251" s="74">
        <v>115</v>
      </c>
      <c r="C251" s="13" t="s">
        <v>127</v>
      </c>
      <c r="D251" s="13" t="s">
        <v>121</v>
      </c>
      <c r="E251" s="13" t="s">
        <v>344</v>
      </c>
      <c r="F251" s="13"/>
      <c r="G251" s="9">
        <f>G252</f>
        <v>4757</v>
      </c>
      <c r="H251" s="9">
        <f aca="true" t="shared" si="118" ref="H251:R251">H252</f>
        <v>0</v>
      </c>
      <c r="I251" s="9">
        <f t="shared" si="118"/>
        <v>5057</v>
      </c>
      <c r="J251" s="9">
        <f t="shared" si="118"/>
        <v>0</v>
      </c>
      <c r="K251" s="9">
        <f t="shared" si="118"/>
        <v>5486.8</v>
      </c>
      <c r="L251" s="9">
        <f t="shared" si="118"/>
        <v>0</v>
      </c>
      <c r="M251" s="9">
        <f t="shared" si="118"/>
        <v>5486.8</v>
      </c>
      <c r="N251" s="9">
        <f t="shared" si="118"/>
        <v>0</v>
      </c>
      <c r="O251" s="9">
        <f t="shared" si="118"/>
        <v>5588.8</v>
      </c>
      <c r="P251" s="9">
        <f t="shared" si="118"/>
        <v>0</v>
      </c>
      <c r="Q251" s="9">
        <f t="shared" si="118"/>
        <v>5588.8</v>
      </c>
      <c r="R251" s="9">
        <f t="shared" si="118"/>
        <v>0</v>
      </c>
    </row>
    <row r="252" spans="1:18" ht="37.5">
      <c r="A252" s="73" t="s">
        <v>91</v>
      </c>
      <c r="B252" s="74">
        <v>115</v>
      </c>
      <c r="C252" s="13" t="s">
        <v>127</v>
      </c>
      <c r="D252" s="13" t="s">
        <v>121</v>
      </c>
      <c r="E252" s="13" t="s">
        <v>344</v>
      </c>
      <c r="F252" s="13" t="s">
        <v>184</v>
      </c>
      <c r="G252" s="9">
        <v>4757</v>
      </c>
      <c r="H252" s="9"/>
      <c r="I252" s="9">
        <v>5057</v>
      </c>
      <c r="J252" s="9"/>
      <c r="K252" s="9">
        <f>L252+M252+N252</f>
        <v>5486.8</v>
      </c>
      <c r="L252" s="9"/>
      <c r="M252" s="9">
        <v>5486.8</v>
      </c>
      <c r="N252" s="9"/>
      <c r="O252" s="9">
        <f>P252+Q252+R252</f>
        <v>5588.8</v>
      </c>
      <c r="P252" s="75"/>
      <c r="Q252" s="9">
        <v>5588.8</v>
      </c>
      <c r="R252" s="75"/>
    </row>
    <row r="253" spans="1:18" ht="56.25">
      <c r="A253" s="73" t="s">
        <v>437</v>
      </c>
      <c r="B253" s="74">
        <v>115</v>
      </c>
      <c r="C253" s="13" t="s">
        <v>127</v>
      </c>
      <c r="D253" s="13" t="s">
        <v>121</v>
      </c>
      <c r="E253" s="13" t="s">
        <v>575</v>
      </c>
      <c r="F253" s="13"/>
      <c r="G253" s="9">
        <f>G254</f>
        <v>2500</v>
      </c>
      <c r="H253" s="9">
        <f aca="true" t="shared" si="119" ref="H253:R253">H254</f>
        <v>0</v>
      </c>
      <c r="I253" s="9">
        <f t="shared" si="119"/>
        <v>2500</v>
      </c>
      <c r="J253" s="9">
        <f t="shared" si="119"/>
        <v>0</v>
      </c>
      <c r="K253" s="9">
        <f t="shared" si="119"/>
        <v>2500</v>
      </c>
      <c r="L253" s="9">
        <f t="shared" si="119"/>
        <v>0</v>
      </c>
      <c r="M253" s="9">
        <f t="shared" si="119"/>
        <v>2500</v>
      </c>
      <c r="N253" s="9">
        <f t="shared" si="119"/>
        <v>0</v>
      </c>
      <c r="O253" s="9">
        <f t="shared" si="119"/>
        <v>2500</v>
      </c>
      <c r="P253" s="9">
        <f t="shared" si="119"/>
        <v>0</v>
      </c>
      <c r="Q253" s="9">
        <f t="shared" si="119"/>
        <v>2500</v>
      </c>
      <c r="R253" s="9">
        <f t="shared" si="119"/>
        <v>0</v>
      </c>
    </row>
    <row r="254" spans="1:18" ht="37.5">
      <c r="A254" s="73" t="s">
        <v>91</v>
      </c>
      <c r="B254" s="74">
        <v>115</v>
      </c>
      <c r="C254" s="13" t="s">
        <v>127</v>
      </c>
      <c r="D254" s="13" t="s">
        <v>121</v>
      </c>
      <c r="E254" s="13" t="s">
        <v>575</v>
      </c>
      <c r="F254" s="13" t="s">
        <v>184</v>
      </c>
      <c r="G254" s="9">
        <f>H254+I254+J254</f>
        <v>2500</v>
      </c>
      <c r="H254" s="9"/>
      <c r="I254" s="9">
        <v>2500</v>
      </c>
      <c r="J254" s="9"/>
      <c r="K254" s="9">
        <f>L254+M254+N254</f>
        <v>2500</v>
      </c>
      <c r="L254" s="9"/>
      <c r="M254" s="9">
        <v>2500</v>
      </c>
      <c r="N254" s="9"/>
      <c r="O254" s="9">
        <f>P254+Q254+R254</f>
        <v>2500</v>
      </c>
      <c r="P254" s="75"/>
      <c r="Q254" s="9">
        <v>2500</v>
      </c>
      <c r="R254" s="75"/>
    </row>
    <row r="255" spans="1:18" ht="64.5" customHeight="1">
      <c r="A255" s="73" t="s">
        <v>684</v>
      </c>
      <c r="B255" s="74">
        <v>115</v>
      </c>
      <c r="C255" s="13" t="s">
        <v>127</v>
      </c>
      <c r="D255" s="13" t="s">
        <v>121</v>
      </c>
      <c r="E255" s="74" t="s">
        <v>415</v>
      </c>
      <c r="F255" s="13"/>
      <c r="G255" s="9">
        <f>G256</f>
        <v>5311.7</v>
      </c>
      <c r="H255" s="9">
        <f aca="true" t="shared" si="120" ref="H255:R256">H256</f>
        <v>5152.3</v>
      </c>
      <c r="I255" s="9">
        <f t="shared" si="120"/>
        <v>159.4</v>
      </c>
      <c r="J255" s="9">
        <f t="shared" si="120"/>
        <v>0</v>
      </c>
      <c r="K255" s="9">
        <f t="shared" si="120"/>
        <v>0</v>
      </c>
      <c r="L255" s="9">
        <f t="shared" si="120"/>
        <v>0</v>
      </c>
      <c r="M255" s="9">
        <f t="shared" si="120"/>
        <v>0</v>
      </c>
      <c r="N255" s="9">
        <f t="shared" si="120"/>
        <v>0</v>
      </c>
      <c r="O255" s="9">
        <f t="shared" si="120"/>
        <v>0</v>
      </c>
      <c r="P255" s="9">
        <f t="shared" si="120"/>
        <v>0</v>
      </c>
      <c r="Q255" s="9">
        <f t="shared" si="120"/>
        <v>0</v>
      </c>
      <c r="R255" s="9">
        <f t="shared" si="120"/>
        <v>0</v>
      </c>
    </row>
    <row r="256" spans="1:18" ht="37.5">
      <c r="A256" s="73" t="s">
        <v>650</v>
      </c>
      <c r="B256" s="74">
        <v>115</v>
      </c>
      <c r="C256" s="13" t="s">
        <v>127</v>
      </c>
      <c r="D256" s="13" t="s">
        <v>121</v>
      </c>
      <c r="E256" s="74" t="s">
        <v>651</v>
      </c>
      <c r="F256" s="13"/>
      <c r="G256" s="9">
        <f>G257</f>
        <v>5311.7</v>
      </c>
      <c r="H256" s="9">
        <f t="shared" si="120"/>
        <v>5152.3</v>
      </c>
      <c r="I256" s="9">
        <f t="shared" si="120"/>
        <v>159.4</v>
      </c>
      <c r="J256" s="9">
        <f t="shared" si="120"/>
        <v>0</v>
      </c>
      <c r="K256" s="9">
        <f t="shared" si="120"/>
        <v>0</v>
      </c>
      <c r="L256" s="9">
        <f t="shared" si="120"/>
        <v>0</v>
      </c>
      <c r="M256" s="9">
        <f t="shared" si="120"/>
        <v>0</v>
      </c>
      <c r="N256" s="9">
        <f t="shared" si="120"/>
        <v>0</v>
      </c>
      <c r="O256" s="9">
        <f t="shared" si="120"/>
        <v>0</v>
      </c>
      <c r="P256" s="9">
        <f t="shared" si="120"/>
        <v>0</v>
      </c>
      <c r="Q256" s="9">
        <f t="shared" si="120"/>
        <v>0</v>
      </c>
      <c r="R256" s="9">
        <f t="shared" si="120"/>
        <v>0</v>
      </c>
    </row>
    <row r="257" spans="1:18" ht="18.75">
      <c r="A257" s="73" t="s">
        <v>187</v>
      </c>
      <c r="B257" s="74">
        <v>115</v>
      </c>
      <c r="C257" s="13" t="s">
        <v>127</v>
      </c>
      <c r="D257" s="13" t="s">
        <v>121</v>
      </c>
      <c r="E257" s="74" t="s">
        <v>651</v>
      </c>
      <c r="F257" s="13" t="s">
        <v>186</v>
      </c>
      <c r="G257" s="9">
        <v>5311.7</v>
      </c>
      <c r="H257" s="9">
        <v>5152.3</v>
      </c>
      <c r="I257" s="9">
        <v>159.4</v>
      </c>
      <c r="J257" s="9"/>
      <c r="K257" s="9">
        <f>L257+M257+N257</f>
        <v>0</v>
      </c>
      <c r="L257" s="9"/>
      <c r="M257" s="9"/>
      <c r="N257" s="9"/>
      <c r="O257" s="9">
        <f>P257+Q257+R257</f>
        <v>0</v>
      </c>
      <c r="P257" s="75"/>
      <c r="Q257" s="9"/>
      <c r="R257" s="75"/>
    </row>
    <row r="258" spans="1:18" ht="18.75">
      <c r="A258" s="73" t="s">
        <v>105</v>
      </c>
      <c r="B258" s="74">
        <v>115</v>
      </c>
      <c r="C258" s="13" t="s">
        <v>127</v>
      </c>
      <c r="D258" s="13" t="s">
        <v>127</v>
      </c>
      <c r="E258" s="13"/>
      <c r="F258" s="13"/>
      <c r="G258" s="9">
        <f>G259+G270</f>
        <v>1266.6</v>
      </c>
      <c r="H258" s="9">
        <f aca="true" t="shared" si="121" ref="H258:R258">H259+H270</f>
        <v>0</v>
      </c>
      <c r="I258" s="9">
        <f t="shared" si="121"/>
        <v>1261.6</v>
      </c>
      <c r="J258" s="9">
        <f t="shared" si="121"/>
        <v>0</v>
      </c>
      <c r="K258" s="9">
        <f t="shared" si="121"/>
        <v>1181.6</v>
      </c>
      <c r="L258" s="9">
        <f t="shared" si="121"/>
        <v>0</v>
      </c>
      <c r="M258" s="9">
        <f>M259+M270</f>
        <v>1181.6</v>
      </c>
      <c r="N258" s="9">
        <f t="shared" si="121"/>
        <v>0</v>
      </c>
      <c r="O258" s="9">
        <f t="shared" si="121"/>
        <v>1181.6</v>
      </c>
      <c r="P258" s="9">
        <f t="shared" si="121"/>
        <v>0</v>
      </c>
      <c r="Q258" s="9">
        <f t="shared" si="121"/>
        <v>1181.6</v>
      </c>
      <c r="R258" s="9">
        <f t="shared" si="121"/>
        <v>0</v>
      </c>
    </row>
    <row r="259" spans="1:18" ht="41.25" customHeight="1">
      <c r="A259" s="73" t="s">
        <v>501</v>
      </c>
      <c r="B259" s="74">
        <v>115</v>
      </c>
      <c r="C259" s="13" t="s">
        <v>127</v>
      </c>
      <c r="D259" s="13" t="s">
        <v>127</v>
      </c>
      <c r="E259" s="13" t="s">
        <v>9</v>
      </c>
      <c r="F259" s="13"/>
      <c r="G259" s="9">
        <f>G260</f>
        <v>1065</v>
      </c>
      <c r="H259" s="9">
        <f aca="true" t="shared" si="122" ref="H259:R259">H260</f>
        <v>0</v>
      </c>
      <c r="I259" s="9">
        <f t="shared" si="122"/>
        <v>1060</v>
      </c>
      <c r="J259" s="9">
        <f t="shared" si="122"/>
        <v>0</v>
      </c>
      <c r="K259" s="9">
        <f t="shared" si="122"/>
        <v>980</v>
      </c>
      <c r="L259" s="9">
        <f t="shared" si="122"/>
        <v>0</v>
      </c>
      <c r="M259" s="9">
        <f t="shared" si="122"/>
        <v>980</v>
      </c>
      <c r="N259" s="9">
        <f t="shared" si="122"/>
        <v>0</v>
      </c>
      <c r="O259" s="9">
        <f t="shared" si="122"/>
        <v>980</v>
      </c>
      <c r="P259" s="9">
        <f t="shared" si="122"/>
        <v>0</v>
      </c>
      <c r="Q259" s="9">
        <f t="shared" si="122"/>
        <v>980</v>
      </c>
      <c r="R259" s="9">
        <f t="shared" si="122"/>
        <v>0</v>
      </c>
    </row>
    <row r="260" spans="1:18" ht="41.25" customHeight="1">
      <c r="A260" s="73" t="s">
        <v>507</v>
      </c>
      <c r="B260" s="74">
        <v>115</v>
      </c>
      <c r="C260" s="13" t="s">
        <v>127</v>
      </c>
      <c r="D260" s="13" t="s">
        <v>127</v>
      </c>
      <c r="E260" s="13" t="s">
        <v>10</v>
      </c>
      <c r="F260" s="13"/>
      <c r="G260" s="9">
        <f>G261+G264+G267</f>
        <v>1065</v>
      </c>
      <c r="H260" s="9">
        <f aca="true" t="shared" si="123" ref="H260:R260">H261+H264+H267</f>
        <v>0</v>
      </c>
      <c r="I260" s="9">
        <f t="shared" si="123"/>
        <v>1060</v>
      </c>
      <c r="J260" s="9">
        <f t="shared" si="123"/>
        <v>0</v>
      </c>
      <c r="K260" s="9">
        <f t="shared" si="123"/>
        <v>980</v>
      </c>
      <c r="L260" s="9">
        <f t="shared" si="123"/>
        <v>0</v>
      </c>
      <c r="M260" s="9">
        <f t="shared" si="123"/>
        <v>980</v>
      </c>
      <c r="N260" s="9">
        <f t="shared" si="123"/>
        <v>0</v>
      </c>
      <c r="O260" s="9">
        <f t="shared" si="123"/>
        <v>980</v>
      </c>
      <c r="P260" s="9">
        <f t="shared" si="123"/>
        <v>0</v>
      </c>
      <c r="Q260" s="9">
        <f t="shared" si="123"/>
        <v>980</v>
      </c>
      <c r="R260" s="9">
        <f t="shared" si="123"/>
        <v>0</v>
      </c>
    </row>
    <row r="261" spans="1:18" ht="39.75" customHeight="1">
      <c r="A261" s="73" t="s">
        <v>349</v>
      </c>
      <c r="B261" s="74">
        <v>115</v>
      </c>
      <c r="C261" s="13" t="s">
        <v>127</v>
      </c>
      <c r="D261" s="13" t="s">
        <v>127</v>
      </c>
      <c r="E261" s="13" t="s">
        <v>11</v>
      </c>
      <c r="F261" s="13"/>
      <c r="G261" s="9">
        <f>G262</f>
        <v>684.6</v>
      </c>
      <c r="H261" s="9">
        <f aca="true" t="shared" si="124" ref="H261:R262">H262</f>
        <v>0</v>
      </c>
      <c r="I261" s="9">
        <f t="shared" si="124"/>
        <v>705</v>
      </c>
      <c r="J261" s="9">
        <f t="shared" si="124"/>
        <v>0</v>
      </c>
      <c r="K261" s="9">
        <f t="shared" si="124"/>
        <v>625</v>
      </c>
      <c r="L261" s="9">
        <f t="shared" si="124"/>
        <v>0</v>
      </c>
      <c r="M261" s="9">
        <f t="shared" si="124"/>
        <v>625</v>
      </c>
      <c r="N261" s="9">
        <f t="shared" si="124"/>
        <v>0</v>
      </c>
      <c r="O261" s="9">
        <f t="shared" si="124"/>
        <v>625</v>
      </c>
      <c r="P261" s="9">
        <f t="shared" si="124"/>
        <v>0</v>
      </c>
      <c r="Q261" s="9">
        <f t="shared" si="124"/>
        <v>625</v>
      </c>
      <c r="R261" s="9">
        <f t="shared" si="124"/>
        <v>0</v>
      </c>
    </row>
    <row r="262" spans="1:18" ht="37.5">
      <c r="A262" s="73" t="s">
        <v>39</v>
      </c>
      <c r="B262" s="74">
        <v>115</v>
      </c>
      <c r="C262" s="13" t="s">
        <v>127</v>
      </c>
      <c r="D262" s="13" t="s">
        <v>127</v>
      </c>
      <c r="E262" s="13" t="s">
        <v>38</v>
      </c>
      <c r="F262" s="13"/>
      <c r="G262" s="9">
        <f>G263</f>
        <v>684.6</v>
      </c>
      <c r="H262" s="9">
        <f t="shared" si="124"/>
        <v>0</v>
      </c>
      <c r="I262" s="9">
        <f t="shared" si="124"/>
        <v>705</v>
      </c>
      <c r="J262" s="9">
        <f t="shared" si="124"/>
        <v>0</v>
      </c>
      <c r="K262" s="9">
        <f t="shared" si="124"/>
        <v>625</v>
      </c>
      <c r="L262" s="9">
        <f t="shared" si="124"/>
        <v>0</v>
      </c>
      <c r="M262" s="9">
        <f t="shared" si="124"/>
        <v>625</v>
      </c>
      <c r="N262" s="9">
        <f t="shared" si="124"/>
        <v>0</v>
      </c>
      <c r="O262" s="9">
        <f t="shared" si="124"/>
        <v>625</v>
      </c>
      <c r="P262" s="9">
        <f t="shared" si="124"/>
        <v>0</v>
      </c>
      <c r="Q262" s="9">
        <f t="shared" si="124"/>
        <v>625</v>
      </c>
      <c r="R262" s="9">
        <f t="shared" si="124"/>
        <v>0</v>
      </c>
    </row>
    <row r="263" spans="1:18" ht="18.75">
      <c r="A263" s="73" t="s">
        <v>187</v>
      </c>
      <c r="B263" s="74">
        <v>115</v>
      </c>
      <c r="C263" s="13" t="s">
        <v>127</v>
      </c>
      <c r="D263" s="13" t="s">
        <v>127</v>
      </c>
      <c r="E263" s="13" t="s">
        <v>38</v>
      </c>
      <c r="F263" s="13" t="s">
        <v>186</v>
      </c>
      <c r="G263" s="9">
        <v>684.6</v>
      </c>
      <c r="H263" s="9"/>
      <c r="I263" s="9">
        <f>625+80</f>
        <v>705</v>
      </c>
      <c r="J263" s="9"/>
      <c r="K263" s="9">
        <f>L263+M263+N263</f>
        <v>625</v>
      </c>
      <c r="L263" s="9"/>
      <c r="M263" s="9">
        <v>625</v>
      </c>
      <c r="N263" s="9"/>
      <c r="O263" s="9">
        <f>P263+Q263+R263</f>
        <v>625</v>
      </c>
      <c r="P263" s="75"/>
      <c r="Q263" s="9">
        <v>625</v>
      </c>
      <c r="R263" s="75"/>
    </row>
    <row r="264" spans="1:18" ht="66" customHeight="1">
      <c r="A264" s="73" t="s">
        <v>20</v>
      </c>
      <c r="B264" s="74">
        <v>115</v>
      </c>
      <c r="C264" s="13" t="s">
        <v>127</v>
      </c>
      <c r="D264" s="13" t="s">
        <v>127</v>
      </c>
      <c r="E264" s="13" t="s">
        <v>510</v>
      </c>
      <c r="F264" s="13"/>
      <c r="G264" s="9">
        <f>G265</f>
        <v>350.4</v>
      </c>
      <c r="H264" s="9">
        <f aca="true" t="shared" si="125" ref="H264:R265">H265</f>
        <v>0</v>
      </c>
      <c r="I264" s="9">
        <f t="shared" si="125"/>
        <v>325</v>
      </c>
      <c r="J264" s="9">
        <f t="shared" si="125"/>
        <v>0</v>
      </c>
      <c r="K264" s="9">
        <f t="shared" si="125"/>
        <v>325</v>
      </c>
      <c r="L264" s="9">
        <f t="shared" si="125"/>
        <v>0</v>
      </c>
      <c r="M264" s="9">
        <f t="shared" si="125"/>
        <v>325</v>
      </c>
      <c r="N264" s="9">
        <f t="shared" si="125"/>
        <v>0</v>
      </c>
      <c r="O264" s="9">
        <f t="shared" si="125"/>
        <v>325</v>
      </c>
      <c r="P264" s="9">
        <f t="shared" si="125"/>
        <v>0</v>
      </c>
      <c r="Q264" s="9">
        <f t="shared" si="125"/>
        <v>325</v>
      </c>
      <c r="R264" s="9">
        <f t="shared" si="125"/>
        <v>0</v>
      </c>
    </row>
    <row r="265" spans="1:18" ht="41.25" customHeight="1">
      <c r="A265" s="73" t="s">
        <v>39</v>
      </c>
      <c r="B265" s="74">
        <v>115</v>
      </c>
      <c r="C265" s="13" t="s">
        <v>127</v>
      </c>
      <c r="D265" s="13" t="s">
        <v>127</v>
      </c>
      <c r="E265" s="13" t="s">
        <v>511</v>
      </c>
      <c r="F265" s="13"/>
      <c r="G265" s="9">
        <f>G266</f>
        <v>350.4</v>
      </c>
      <c r="H265" s="9">
        <f t="shared" si="125"/>
        <v>0</v>
      </c>
      <c r="I265" s="9">
        <f t="shared" si="125"/>
        <v>325</v>
      </c>
      <c r="J265" s="9">
        <f t="shared" si="125"/>
        <v>0</v>
      </c>
      <c r="K265" s="9">
        <f t="shared" si="125"/>
        <v>325</v>
      </c>
      <c r="L265" s="9">
        <f t="shared" si="125"/>
        <v>0</v>
      </c>
      <c r="M265" s="9">
        <f t="shared" si="125"/>
        <v>325</v>
      </c>
      <c r="N265" s="9">
        <f t="shared" si="125"/>
        <v>0</v>
      </c>
      <c r="O265" s="9">
        <f t="shared" si="125"/>
        <v>325</v>
      </c>
      <c r="P265" s="9">
        <f t="shared" si="125"/>
        <v>0</v>
      </c>
      <c r="Q265" s="9">
        <f t="shared" si="125"/>
        <v>325</v>
      </c>
      <c r="R265" s="9">
        <f t="shared" si="125"/>
        <v>0</v>
      </c>
    </row>
    <row r="266" spans="1:18" ht="18.75">
      <c r="A266" s="73" t="s">
        <v>187</v>
      </c>
      <c r="B266" s="74">
        <v>115</v>
      </c>
      <c r="C266" s="13" t="s">
        <v>127</v>
      </c>
      <c r="D266" s="13" t="s">
        <v>127</v>
      </c>
      <c r="E266" s="13" t="s">
        <v>511</v>
      </c>
      <c r="F266" s="13" t="s">
        <v>186</v>
      </c>
      <c r="G266" s="9">
        <v>350.4</v>
      </c>
      <c r="H266" s="9"/>
      <c r="I266" s="9">
        <v>325</v>
      </c>
      <c r="J266" s="9"/>
      <c r="K266" s="9">
        <f>L266+N266+M266</f>
        <v>325</v>
      </c>
      <c r="L266" s="9"/>
      <c r="M266" s="9">
        <v>325</v>
      </c>
      <c r="N266" s="9"/>
      <c r="O266" s="9">
        <f>P266+R266+Q266</f>
        <v>325</v>
      </c>
      <c r="P266" s="75"/>
      <c r="Q266" s="9">
        <v>325</v>
      </c>
      <c r="R266" s="75"/>
    </row>
    <row r="267" spans="1:18" ht="60.75" customHeight="1">
      <c r="A267" s="73" t="s">
        <v>353</v>
      </c>
      <c r="B267" s="74">
        <v>115</v>
      </c>
      <c r="C267" s="13" t="s">
        <v>127</v>
      </c>
      <c r="D267" s="13" t="s">
        <v>127</v>
      </c>
      <c r="E267" s="13" t="s">
        <v>36</v>
      </c>
      <c r="F267" s="13"/>
      <c r="G267" s="9">
        <f>G268</f>
        <v>30</v>
      </c>
      <c r="H267" s="9">
        <f aca="true" t="shared" si="126" ref="H267:R268">H268</f>
        <v>0</v>
      </c>
      <c r="I267" s="9">
        <f t="shared" si="126"/>
        <v>30</v>
      </c>
      <c r="J267" s="9">
        <f t="shared" si="126"/>
        <v>0</v>
      </c>
      <c r="K267" s="9">
        <f t="shared" si="126"/>
        <v>30</v>
      </c>
      <c r="L267" s="9">
        <f t="shared" si="126"/>
        <v>0</v>
      </c>
      <c r="M267" s="9">
        <f t="shared" si="126"/>
        <v>30</v>
      </c>
      <c r="N267" s="9">
        <f t="shared" si="126"/>
        <v>0</v>
      </c>
      <c r="O267" s="9">
        <f t="shared" si="126"/>
        <v>30</v>
      </c>
      <c r="P267" s="9">
        <f t="shared" si="126"/>
        <v>0</v>
      </c>
      <c r="Q267" s="9">
        <f t="shared" si="126"/>
        <v>30</v>
      </c>
      <c r="R267" s="9">
        <f t="shared" si="126"/>
        <v>0</v>
      </c>
    </row>
    <row r="268" spans="1:18" ht="44.25" customHeight="1">
      <c r="A268" s="73" t="s">
        <v>39</v>
      </c>
      <c r="B268" s="74">
        <v>115</v>
      </c>
      <c r="C268" s="13" t="s">
        <v>127</v>
      </c>
      <c r="D268" s="13" t="s">
        <v>127</v>
      </c>
      <c r="E268" s="13" t="s">
        <v>37</v>
      </c>
      <c r="F268" s="13"/>
      <c r="G268" s="9">
        <f>G269</f>
        <v>30</v>
      </c>
      <c r="H268" s="9">
        <f t="shared" si="126"/>
        <v>0</v>
      </c>
      <c r="I268" s="9">
        <f t="shared" si="126"/>
        <v>30</v>
      </c>
      <c r="J268" s="9">
        <f t="shared" si="126"/>
        <v>0</v>
      </c>
      <c r="K268" s="9">
        <f t="shared" si="126"/>
        <v>30</v>
      </c>
      <c r="L268" s="9">
        <f t="shared" si="126"/>
        <v>0</v>
      </c>
      <c r="M268" s="9">
        <f t="shared" si="126"/>
        <v>30</v>
      </c>
      <c r="N268" s="9">
        <f t="shared" si="126"/>
        <v>0</v>
      </c>
      <c r="O268" s="9">
        <f t="shared" si="126"/>
        <v>30</v>
      </c>
      <c r="P268" s="9">
        <f t="shared" si="126"/>
        <v>0</v>
      </c>
      <c r="Q268" s="9">
        <f t="shared" si="126"/>
        <v>30</v>
      </c>
      <c r="R268" s="9">
        <f t="shared" si="126"/>
        <v>0</v>
      </c>
    </row>
    <row r="269" spans="1:18" ht="18.75">
      <c r="A269" s="73" t="s">
        <v>187</v>
      </c>
      <c r="B269" s="74">
        <v>115</v>
      </c>
      <c r="C269" s="13" t="s">
        <v>127</v>
      </c>
      <c r="D269" s="13" t="s">
        <v>127</v>
      </c>
      <c r="E269" s="13" t="s">
        <v>512</v>
      </c>
      <c r="F269" s="13" t="s">
        <v>186</v>
      </c>
      <c r="G269" s="9">
        <f>H269+I269+J269</f>
        <v>30</v>
      </c>
      <c r="H269" s="9"/>
      <c r="I269" s="9">
        <v>30</v>
      </c>
      <c r="J269" s="9"/>
      <c r="K269" s="9">
        <f>L269+M269+N269</f>
        <v>30</v>
      </c>
      <c r="L269" s="9"/>
      <c r="M269" s="9">
        <v>30</v>
      </c>
      <c r="N269" s="9"/>
      <c r="O269" s="9">
        <f>P269+Q269+R269</f>
        <v>30</v>
      </c>
      <c r="P269" s="16"/>
      <c r="Q269" s="79">
        <v>30</v>
      </c>
      <c r="R269" s="16"/>
    </row>
    <row r="270" spans="1:18" ht="41.25" customHeight="1">
      <c r="A270" s="73" t="s">
        <v>476</v>
      </c>
      <c r="B270" s="74">
        <v>115</v>
      </c>
      <c r="C270" s="13" t="s">
        <v>127</v>
      </c>
      <c r="D270" s="13" t="s">
        <v>127</v>
      </c>
      <c r="E270" s="13" t="s">
        <v>246</v>
      </c>
      <c r="F270" s="13"/>
      <c r="G270" s="9">
        <f>G271+G274+G277+G280</f>
        <v>201.60000000000002</v>
      </c>
      <c r="H270" s="9">
        <f aca="true" t="shared" si="127" ref="H270:R270">H271+H274+H277+H280</f>
        <v>0</v>
      </c>
      <c r="I270" s="9">
        <f t="shared" si="127"/>
        <v>201.60000000000002</v>
      </c>
      <c r="J270" s="9">
        <f t="shared" si="127"/>
        <v>0</v>
      </c>
      <c r="K270" s="9">
        <f t="shared" si="127"/>
        <v>201.60000000000002</v>
      </c>
      <c r="L270" s="9">
        <f t="shared" si="127"/>
        <v>0</v>
      </c>
      <c r="M270" s="9">
        <f t="shared" si="127"/>
        <v>201.60000000000002</v>
      </c>
      <c r="N270" s="9">
        <f t="shared" si="127"/>
        <v>0</v>
      </c>
      <c r="O270" s="9">
        <f t="shared" si="127"/>
        <v>201.60000000000002</v>
      </c>
      <c r="P270" s="9">
        <f t="shared" si="127"/>
        <v>0</v>
      </c>
      <c r="Q270" s="9">
        <f t="shared" si="127"/>
        <v>201.60000000000002</v>
      </c>
      <c r="R270" s="9">
        <f t="shared" si="127"/>
        <v>0</v>
      </c>
    </row>
    <row r="271" spans="1:18" ht="42" customHeight="1">
      <c r="A271" s="73" t="s">
        <v>247</v>
      </c>
      <c r="B271" s="74">
        <v>115</v>
      </c>
      <c r="C271" s="13" t="s">
        <v>127</v>
      </c>
      <c r="D271" s="13" t="s">
        <v>127</v>
      </c>
      <c r="E271" s="13" t="s">
        <v>478</v>
      </c>
      <c r="F271" s="13"/>
      <c r="G271" s="9">
        <f>G272</f>
        <v>140.8</v>
      </c>
      <c r="H271" s="9">
        <f aca="true" t="shared" si="128" ref="H271:R272">H272</f>
        <v>0</v>
      </c>
      <c r="I271" s="9">
        <f t="shared" si="128"/>
        <v>140.8</v>
      </c>
      <c r="J271" s="9">
        <f t="shared" si="128"/>
        <v>0</v>
      </c>
      <c r="K271" s="9">
        <f t="shared" si="128"/>
        <v>140.8</v>
      </c>
      <c r="L271" s="9">
        <f t="shared" si="128"/>
        <v>0</v>
      </c>
      <c r="M271" s="9">
        <f t="shared" si="128"/>
        <v>140.8</v>
      </c>
      <c r="N271" s="9">
        <f t="shared" si="128"/>
        <v>0</v>
      </c>
      <c r="O271" s="9">
        <f t="shared" si="128"/>
        <v>140.8</v>
      </c>
      <c r="P271" s="9">
        <f t="shared" si="128"/>
        <v>0</v>
      </c>
      <c r="Q271" s="9">
        <f t="shared" si="128"/>
        <v>140.8</v>
      </c>
      <c r="R271" s="9">
        <f t="shared" si="128"/>
        <v>0</v>
      </c>
    </row>
    <row r="272" spans="1:18" ht="21.75" customHeight="1">
      <c r="A272" s="73" t="s">
        <v>176</v>
      </c>
      <c r="B272" s="74">
        <v>115</v>
      </c>
      <c r="C272" s="13" t="s">
        <v>127</v>
      </c>
      <c r="D272" s="13" t="s">
        <v>127</v>
      </c>
      <c r="E272" s="13" t="s">
        <v>479</v>
      </c>
      <c r="F272" s="13"/>
      <c r="G272" s="9">
        <f>G273</f>
        <v>140.8</v>
      </c>
      <c r="H272" s="9">
        <f t="shared" si="128"/>
        <v>0</v>
      </c>
      <c r="I272" s="9">
        <f t="shared" si="128"/>
        <v>140.8</v>
      </c>
      <c r="J272" s="9">
        <f t="shared" si="128"/>
        <v>0</v>
      </c>
      <c r="K272" s="9">
        <f t="shared" si="128"/>
        <v>140.8</v>
      </c>
      <c r="L272" s="9">
        <f t="shared" si="128"/>
        <v>0</v>
      </c>
      <c r="M272" s="9">
        <f t="shared" si="128"/>
        <v>140.8</v>
      </c>
      <c r="N272" s="9">
        <f t="shared" si="128"/>
        <v>0</v>
      </c>
      <c r="O272" s="9">
        <f t="shared" si="128"/>
        <v>140.8</v>
      </c>
      <c r="P272" s="9">
        <f t="shared" si="128"/>
        <v>0</v>
      </c>
      <c r="Q272" s="9">
        <f t="shared" si="128"/>
        <v>140.8</v>
      </c>
      <c r="R272" s="9">
        <f t="shared" si="128"/>
        <v>0</v>
      </c>
    </row>
    <row r="273" spans="1:18" ht="18.75">
      <c r="A273" s="73" t="s">
        <v>187</v>
      </c>
      <c r="B273" s="74">
        <v>115</v>
      </c>
      <c r="C273" s="13" t="s">
        <v>127</v>
      </c>
      <c r="D273" s="13" t="s">
        <v>127</v>
      </c>
      <c r="E273" s="13" t="s">
        <v>479</v>
      </c>
      <c r="F273" s="13" t="s">
        <v>186</v>
      </c>
      <c r="G273" s="9">
        <f>H273+I273+J273</f>
        <v>140.8</v>
      </c>
      <c r="H273" s="9"/>
      <c r="I273" s="9">
        <v>140.8</v>
      </c>
      <c r="J273" s="9"/>
      <c r="K273" s="9">
        <f>L273+M273+N273</f>
        <v>140.8</v>
      </c>
      <c r="L273" s="9"/>
      <c r="M273" s="9">
        <v>140.8</v>
      </c>
      <c r="N273" s="9"/>
      <c r="O273" s="9">
        <f>P273+Q273+R273</f>
        <v>140.8</v>
      </c>
      <c r="P273" s="9"/>
      <c r="Q273" s="9">
        <v>140.8</v>
      </c>
      <c r="R273" s="9"/>
    </row>
    <row r="274" spans="1:18" ht="48" customHeight="1">
      <c r="A274" s="73" t="s">
        <v>477</v>
      </c>
      <c r="B274" s="74">
        <v>115</v>
      </c>
      <c r="C274" s="13" t="s">
        <v>127</v>
      </c>
      <c r="D274" s="13" t="s">
        <v>127</v>
      </c>
      <c r="E274" s="13" t="s">
        <v>248</v>
      </c>
      <c r="F274" s="13"/>
      <c r="G274" s="9">
        <f>G275</f>
        <v>3.6</v>
      </c>
      <c r="H274" s="9">
        <f aca="true" t="shared" si="129" ref="H274:R275">H275</f>
        <v>0</v>
      </c>
      <c r="I274" s="9">
        <f t="shared" si="129"/>
        <v>3.6</v>
      </c>
      <c r="J274" s="9">
        <f t="shared" si="129"/>
        <v>0</v>
      </c>
      <c r="K274" s="9">
        <f t="shared" si="129"/>
        <v>3.6</v>
      </c>
      <c r="L274" s="9">
        <f t="shared" si="129"/>
        <v>0</v>
      </c>
      <c r="M274" s="9">
        <f t="shared" si="129"/>
        <v>3.6</v>
      </c>
      <c r="N274" s="9">
        <f t="shared" si="129"/>
        <v>0</v>
      </c>
      <c r="O274" s="9">
        <f t="shared" si="129"/>
        <v>3.6</v>
      </c>
      <c r="P274" s="9">
        <f t="shared" si="129"/>
        <v>0</v>
      </c>
      <c r="Q274" s="9">
        <f t="shared" si="129"/>
        <v>3.6</v>
      </c>
      <c r="R274" s="9">
        <f t="shared" si="129"/>
        <v>0</v>
      </c>
    </row>
    <row r="275" spans="1:18" ht="18.75">
      <c r="A275" s="73" t="s">
        <v>176</v>
      </c>
      <c r="B275" s="74">
        <v>115</v>
      </c>
      <c r="C275" s="13" t="s">
        <v>127</v>
      </c>
      <c r="D275" s="13" t="s">
        <v>127</v>
      </c>
      <c r="E275" s="13" t="s">
        <v>249</v>
      </c>
      <c r="F275" s="13"/>
      <c r="G275" s="9">
        <f>G276</f>
        <v>3.6</v>
      </c>
      <c r="H275" s="9">
        <f t="shared" si="129"/>
        <v>0</v>
      </c>
      <c r="I275" s="9">
        <f t="shared" si="129"/>
        <v>3.6</v>
      </c>
      <c r="J275" s="9">
        <f t="shared" si="129"/>
        <v>0</v>
      </c>
      <c r="K275" s="9">
        <f t="shared" si="129"/>
        <v>3.6</v>
      </c>
      <c r="L275" s="9">
        <f t="shared" si="129"/>
        <v>0</v>
      </c>
      <c r="M275" s="9">
        <f t="shared" si="129"/>
        <v>3.6</v>
      </c>
      <c r="N275" s="9">
        <f t="shared" si="129"/>
        <v>0</v>
      </c>
      <c r="O275" s="9">
        <f t="shared" si="129"/>
        <v>3.6</v>
      </c>
      <c r="P275" s="9">
        <f t="shared" si="129"/>
        <v>0</v>
      </c>
      <c r="Q275" s="9">
        <f t="shared" si="129"/>
        <v>3.6</v>
      </c>
      <c r="R275" s="9">
        <f t="shared" si="129"/>
        <v>0</v>
      </c>
    </row>
    <row r="276" spans="1:18" ht="18.75">
      <c r="A276" s="73" t="s">
        <v>187</v>
      </c>
      <c r="B276" s="74">
        <v>115</v>
      </c>
      <c r="C276" s="13" t="s">
        <v>127</v>
      </c>
      <c r="D276" s="13" t="s">
        <v>127</v>
      </c>
      <c r="E276" s="13" t="s">
        <v>249</v>
      </c>
      <c r="F276" s="13" t="s">
        <v>186</v>
      </c>
      <c r="G276" s="9">
        <f>H276+I276+J276</f>
        <v>3.6</v>
      </c>
      <c r="H276" s="9"/>
      <c r="I276" s="9">
        <v>3.6</v>
      </c>
      <c r="J276" s="9"/>
      <c r="K276" s="9">
        <f>L276+N276+M276</f>
        <v>3.6</v>
      </c>
      <c r="L276" s="9"/>
      <c r="M276" s="9">
        <v>3.6</v>
      </c>
      <c r="N276" s="9"/>
      <c r="O276" s="9">
        <f>P276+R276+Q276</f>
        <v>3.6</v>
      </c>
      <c r="P276" s="9"/>
      <c r="Q276" s="9">
        <v>3.6</v>
      </c>
      <c r="R276" s="9"/>
    </row>
    <row r="277" spans="1:18" ht="41.25" customHeight="1">
      <c r="A277" s="73" t="s">
        <v>31</v>
      </c>
      <c r="B277" s="74">
        <v>115</v>
      </c>
      <c r="C277" s="13" t="s">
        <v>127</v>
      </c>
      <c r="D277" s="13" t="s">
        <v>127</v>
      </c>
      <c r="E277" s="13" t="s">
        <v>250</v>
      </c>
      <c r="F277" s="13"/>
      <c r="G277" s="9">
        <f>G278</f>
        <v>15</v>
      </c>
      <c r="H277" s="9">
        <f aca="true" t="shared" si="130" ref="H277:R278">H278</f>
        <v>0</v>
      </c>
      <c r="I277" s="9">
        <f t="shared" si="130"/>
        <v>15</v>
      </c>
      <c r="J277" s="9">
        <f t="shared" si="130"/>
        <v>0</v>
      </c>
      <c r="K277" s="9">
        <f t="shared" si="130"/>
        <v>15</v>
      </c>
      <c r="L277" s="9">
        <f t="shared" si="130"/>
        <v>0</v>
      </c>
      <c r="M277" s="9">
        <f t="shared" si="130"/>
        <v>15</v>
      </c>
      <c r="N277" s="9">
        <f t="shared" si="130"/>
        <v>0</v>
      </c>
      <c r="O277" s="9">
        <f t="shared" si="130"/>
        <v>15</v>
      </c>
      <c r="P277" s="9">
        <f t="shared" si="130"/>
        <v>0</v>
      </c>
      <c r="Q277" s="9">
        <f t="shared" si="130"/>
        <v>15</v>
      </c>
      <c r="R277" s="9">
        <f t="shared" si="130"/>
        <v>0</v>
      </c>
    </row>
    <row r="278" spans="1:18" ht="23.25" customHeight="1">
      <c r="A278" s="73" t="s">
        <v>176</v>
      </c>
      <c r="B278" s="74">
        <v>115</v>
      </c>
      <c r="C278" s="13" t="s">
        <v>127</v>
      </c>
      <c r="D278" s="13" t="s">
        <v>127</v>
      </c>
      <c r="E278" s="13" t="s">
        <v>251</v>
      </c>
      <c r="F278" s="13"/>
      <c r="G278" s="9">
        <f>G279</f>
        <v>15</v>
      </c>
      <c r="H278" s="9">
        <f t="shared" si="130"/>
        <v>0</v>
      </c>
      <c r="I278" s="9">
        <f t="shared" si="130"/>
        <v>15</v>
      </c>
      <c r="J278" s="9">
        <f t="shared" si="130"/>
        <v>0</v>
      </c>
      <c r="K278" s="9">
        <f t="shared" si="130"/>
        <v>15</v>
      </c>
      <c r="L278" s="9">
        <f t="shared" si="130"/>
        <v>0</v>
      </c>
      <c r="M278" s="9">
        <f t="shared" si="130"/>
        <v>15</v>
      </c>
      <c r="N278" s="9">
        <f t="shared" si="130"/>
        <v>0</v>
      </c>
      <c r="O278" s="9">
        <f t="shared" si="130"/>
        <v>15</v>
      </c>
      <c r="P278" s="9">
        <f t="shared" si="130"/>
        <v>0</v>
      </c>
      <c r="Q278" s="9">
        <f t="shared" si="130"/>
        <v>15</v>
      </c>
      <c r="R278" s="9">
        <f t="shared" si="130"/>
        <v>0</v>
      </c>
    </row>
    <row r="279" spans="1:18" ht="18.75">
      <c r="A279" s="73" t="s">
        <v>187</v>
      </c>
      <c r="B279" s="74">
        <v>115</v>
      </c>
      <c r="C279" s="13" t="s">
        <v>127</v>
      </c>
      <c r="D279" s="13" t="s">
        <v>127</v>
      </c>
      <c r="E279" s="13" t="s">
        <v>251</v>
      </c>
      <c r="F279" s="13" t="s">
        <v>186</v>
      </c>
      <c r="G279" s="9">
        <f>H279+I279+J279</f>
        <v>15</v>
      </c>
      <c r="H279" s="9"/>
      <c r="I279" s="9">
        <v>15</v>
      </c>
      <c r="J279" s="9"/>
      <c r="K279" s="9">
        <f>L279+M279+N279</f>
        <v>15</v>
      </c>
      <c r="L279" s="9"/>
      <c r="M279" s="9">
        <v>15</v>
      </c>
      <c r="N279" s="9"/>
      <c r="O279" s="9">
        <f>P279+Q279+R279</f>
        <v>15</v>
      </c>
      <c r="P279" s="9"/>
      <c r="Q279" s="9">
        <v>15</v>
      </c>
      <c r="R279" s="9"/>
    </row>
    <row r="280" spans="1:18" ht="41.25" customHeight="1">
      <c r="A280" s="73" t="s">
        <v>254</v>
      </c>
      <c r="B280" s="74">
        <v>115</v>
      </c>
      <c r="C280" s="13" t="s">
        <v>127</v>
      </c>
      <c r="D280" s="13" t="s">
        <v>127</v>
      </c>
      <c r="E280" s="13" t="s">
        <v>252</v>
      </c>
      <c r="F280" s="13"/>
      <c r="G280" s="9">
        <f>G281</f>
        <v>42.2</v>
      </c>
      <c r="H280" s="9">
        <f aca="true" t="shared" si="131" ref="H280:R281">H281</f>
        <v>0</v>
      </c>
      <c r="I280" s="9">
        <f t="shared" si="131"/>
        <v>42.2</v>
      </c>
      <c r="J280" s="9">
        <f t="shared" si="131"/>
        <v>0</v>
      </c>
      <c r="K280" s="9">
        <f t="shared" si="131"/>
        <v>42.2</v>
      </c>
      <c r="L280" s="9">
        <f t="shared" si="131"/>
        <v>0</v>
      </c>
      <c r="M280" s="9">
        <f t="shared" si="131"/>
        <v>42.2</v>
      </c>
      <c r="N280" s="9">
        <f t="shared" si="131"/>
        <v>0</v>
      </c>
      <c r="O280" s="9">
        <f t="shared" si="131"/>
        <v>42.2</v>
      </c>
      <c r="P280" s="9">
        <f t="shared" si="131"/>
        <v>0</v>
      </c>
      <c r="Q280" s="9">
        <f t="shared" si="131"/>
        <v>42.2</v>
      </c>
      <c r="R280" s="9">
        <f t="shared" si="131"/>
        <v>0</v>
      </c>
    </row>
    <row r="281" spans="1:18" ht="18.75">
      <c r="A281" s="73" t="s">
        <v>176</v>
      </c>
      <c r="B281" s="74">
        <v>115</v>
      </c>
      <c r="C281" s="13" t="s">
        <v>127</v>
      </c>
      <c r="D281" s="13" t="s">
        <v>127</v>
      </c>
      <c r="E281" s="13" t="s">
        <v>253</v>
      </c>
      <c r="F281" s="13"/>
      <c r="G281" s="9">
        <f>G282</f>
        <v>42.2</v>
      </c>
      <c r="H281" s="9">
        <f t="shared" si="131"/>
        <v>0</v>
      </c>
      <c r="I281" s="9">
        <f t="shared" si="131"/>
        <v>42.2</v>
      </c>
      <c r="J281" s="9">
        <f t="shared" si="131"/>
        <v>0</v>
      </c>
      <c r="K281" s="9">
        <f t="shared" si="131"/>
        <v>42.2</v>
      </c>
      <c r="L281" s="9">
        <f t="shared" si="131"/>
        <v>0</v>
      </c>
      <c r="M281" s="9">
        <f t="shared" si="131"/>
        <v>42.2</v>
      </c>
      <c r="N281" s="9">
        <f t="shared" si="131"/>
        <v>0</v>
      </c>
      <c r="O281" s="9">
        <f t="shared" si="131"/>
        <v>42.2</v>
      </c>
      <c r="P281" s="9">
        <f t="shared" si="131"/>
        <v>0</v>
      </c>
      <c r="Q281" s="9">
        <f t="shared" si="131"/>
        <v>42.2</v>
      </c>
      <c r="R281" s="9">
        <f t="shared" si="131"/>
        <v>0</v>
      </c>
    </row>
    <row r="282" spans="1:18" ht="18.75">
      <c r="A282" s="73" t="s">
        <v>187</v>
      </c>
      <c r="B282" s="74">
        <v>115</v>
      </c>
      <c r="C282" s="13" t="s">
        <v>127</v>
      </c>
      <c r="D282" s="13" t="s">
        <v>127</v>
      </c>
      <c r="E282" s="13" t="s">
        <v>253</v>
      </c>
      <c r="F282" s="13" t="s">
        <v>186</v>
      </c>
      <c r="G282" s="9">
        <f>H282+I282+J282</f>
        <v>42.2</v>
      </c>
      <c r="H282" s="9"/>
      <c r="I282" s="9">
        <v>42.2</v>
      </c>
      <c r="J282" s="9"/>
      <c r="K282" s="9">
        <f>L282+M282+N282</f>
        <v>42.2</v>
      </c>
      <c r="L282" s="9"/>
      <c r="M282" s="9">
        <v>42.2</v>
      </c>
      <c r="N282" s="9"/>
      <c r="O282" s="9">
        <f>P282+Q282+R282</f>
        <v>42.2</v>
      </c>
      <c r="P282" s="9"/>
      <c r="Q282" s="9">
        <v>42.2</v>
      </c>
      <c r="R282" s="9"/>
    </row>
    <row r="283" spans="1:18" ht="18.75">
      <c r="A283" s="73" t="s">
        <v>151</v>
      </c>
      <c r="B283" s="74">
        <v>115</v>
      </c>
      <c r="C283" s="13" t="s">
        <v>127</v>
      </c>
      <c r="D283" s="13" t="s">
        <v>123</v>
      </c>
      <c r="E283" s="13"/>
      <c r="F283" s="13"/>
      <c r="G283" s="9">
        <f aca="true" t="shared" si="132" ref="G283:R283">G284+G303</f>
        <v>5432.2</v>
      </c>
      <c r="H283" s="9">
        <f t="shared" si="132"/>
        <v>91.2</v>
      </c>
      <c r="I283" s="9">
        <f t="shared" si="132"/>
        <v>3839.3</v>
      </c>
      <c r="J283" s="9">
        <f t="shared" si="132"/>
        <v>0</v>
      </c>
      <c r="K283" s="9">
        <f t="shared" si="132"/>
        <v>4019.5</v>
      </c>
      <c r="L283" s="9">
        <f t="shared" si="132"/>
        <v>91.2</v>
      </c>
      <c r="M283" s="9">
        <f t="shared" si="132"/>
        <v>3928.3</v>
      </c>
      <c r="N283" s="9">
        <f t="shared" si="132"/>
        <v>0</v>
      </c>
      <c r="O283" s="9">
        <f t="shared" si="132"/>
        <v>4129.5</v>
      </c>
      <c r="P283" s="9">
        <f t="shared" si="132"/>
        <v>91.2</v>
      </c>
      <c r="Q283" s="9">
        <f t="shared" si="132"/>
        <v>4038.3</v>
      </c>
      <c r="R283" s="9">
        <f t="shared" si="132"/>
        <v>0</v>
      </c>
    </row>
    <row r="284" spans="1:18" ht="42.75" customHeight="1">
      <c r="A284" s="73" t="s">
        <v>480</v>
      </c>
      <c r="B284" s="74">
        <v>115</v>
      </c>
      <c r="C284" s="13" t="s">
        <v>127</v>
      </c>
      <c r="D284" s="13" t="s">
        <v>123</v>
      </c>
      <c r="E284" s="74" t="s">
        <v>275</v>
      </c>
      <c r="F284" s="13"/>
      <c r="G284" s="9">
        <f aca="true" t="shared" si="133" ref="G284:R284">G285+G295</f>
        <v>5409.7</v>
      </c>
      <c r="H284" s="9">
        <f t="shared" si="133"/>
        <v>91.2</v>
      </c>
      <c r="I284" s="9">
        <f t="shared" si="133"/>
        <v>3816.8</v>
      </c>
      <c r="J284" s="9">
        <f t="shared" si="133"/>
        <v>0</v>
      </c>
      <c r="K284" s="9">
        <f t="shared" si="133"/>
        <v>3997</v>
      </c>
      <c r="L284" s="9">
        <f t="shared" si="133"/>
        <v>91.2</v>
      </c>
      <c r="M284" s="9">
        <f t="shared" si="133"/>
        <v>3905.8</v>
      </c>
      <c r="N284" s="9">
        <f t="shared" si="133"/>
        <v>0</v>
      </c>
      <c r="O284" s="9">
        <f t="shared" si="133"/>
        <v>4107</v>
      </c>
      <c r="P284" s="9">
        <f t="shared" si="133"/>
        <v>91.2</v>
      </c>
      <c r="Q284" s="9">
        <f t="shared" si="133"/>
        <v>4015.8</v>
      </c>
      <c r="R284" s="9">
        <f t="shared" si="133"/>
        <v>0</v>
      </c>
    </row>
    <row r="285" spans="1:18" ht="21.75" customHeight="1">
      <c r="A285" s="99" t="s">
        <v>18</v>
      </c>
      <c r="B285" s="74">
        <v>115</v>
      </c>
      <c r="C285" s="13" t="s">
        <v>127</v>
      </c>
      <c r="D285" s="13" t="s">
        <v>123</v>
      </c>
      <c r="E285" s="74" t="s">
        <v>276</v>
      </c>
      <c r="F285" s="13"/>
      <c r="G285" s="9">
        <f>G286+G289+G292</f>
        <v>1592.8999999999999</v>
      </c>
      <c r="H285" s="9">
        <f aca="true" t="shared" si="134" ref="H285:R285">H286+H289</f>
        <v>91.2</v>
      </c>
      <c r="I285" s="9">
        <f t="shared" si="134"/>
        <v>0</v>
      </c>
      <c r="J285" s="9">
        <f t="shared" si="134"/>
        <v>0</v>
      </c>
      <c r="K285" s="9">
        <f>K286+K289+K292</f>
        <v>91.2</v>
      </c>
      <c r="L285" s="9">
        <f>L286+L289+L292</f>
        <v>91.2</v>
      </c>
      <c r="M285" s="9">
        <f>M286+M289+M292</f>
        <v>0</v>
      </c>
      <c r="N285" s="9">
        <f>N286+N289+N292</f>
        <v>0</v>
      </c>
      <c r="O285" s="9">
        <f>O286+O289+O292</f>
        <v>91.2</v>
      </c>
      <c r="P285" s="9">
        <f t="shared" si="134"/>
        <v>91.2</v>
      </c>
      <c r="Q285" s="9">
        <f t="shared" si="134"/>
        <v>0</v>
      </c>
      <c r="R285" s="9">
        <f t="shared" si="134"/>
        <v>0</v>
      </c>
    </row>
    <row r="286" spans="1:18" ht="64.5" customHeight="1">
      <c r="A286" s="99" t="s">
        <v>283</v>
      </c>
      <c r="B286" s="74">
        <v>115</v>
      </c>
      <c r="C286" s="13" t="s">
        <v>127</v>
      </c>
      <c r="D286" s="13" t="s">
        <v>123</v>
      </c>
      <c r="E286" s="74" t="s">
        <v>48</v>
      </c>
      <c r="F286" s="13"/>
      <c r="G286" s="9">
        <f>G287</f>
        <v>7.8</v>
      </c>
      <c r="H286" s="9">
        <f aca="true" t="shared" si="135" ref="H286:R287">H287</f>
        <v>31.2</v>
      </c>
      <c r="I286" s="9">
        <f t="shared" si="135"/>
        <v>0</v>
      </c>
      <c r="J286" s="9">
        <f t="shared" si="135"/>
        <v>0</v>
      </c>
      <c r="K286" s="9">
        <f t="shared" si="135"/>
        <v>31.2</v>
      </c>
      <c r="L286" s="9">
        <f t="shared" si="135"/>
        <v>31.2</v>
      </c>
      <c r="M286" s="9">
        <f t="shared" si="135"/>
        <v>0</v>
      </c>
      <c r="N286" s="9">
        <f t="shared" si="135"/>
        <v>0</v>
      </c>
      <c r="O286" s="9">
        <f t="shared" si="135"/>
        <v>31.2</v>
      </c>
      <c r="P286" s="9">
        <f t="shared" si="135"/>
        <v>31.2</v>
      </c>
      <c r="Q286" s="9">
        <f t="shared" si="135"/>
        <v>0</v>
      </c>
      <c r="R286" s="9">
        <f t="shared" si="135"/>
        <v>0</v>
      </c>
    </row>
    <row r="287" spans="1:18" ht="78.75" customHeight="1">
      <c r="A287" s="73" t="s">
        <v>97</v>
      </c>
      <c r="B287" s="74">
        <v>115</v>
      </c>
      <c r="C287" s="13" t="s">
        <v>127</v>
      </c>
      <c r="D287" s="13" t="s">
        <v>123</v>
      </c>
      <c r="E287" s="74" t="s">
        <v>49</v>
      </c>
      <c r="F287" s="13"/>
      <c r="G287" s="9">
        <f>G288</f>
        <v>7.8</v>
      </c>
      <c r="H287" s="9">
        <f t="shared" si="135"/>
        <v>31.2</v>
      </c>
      <c r="I287" s="9">
        <f t="shared" si="135"/>
        <v>0</v>
      </c>
      <c r="J287" s="9">
        <f t="shared" si="135"/>
        <v>0</v>
      </c>
      <c r="K287" s="9">
        <f t="shared" si="135"/>
        <v>31.2</v>
      </c>
      <c r="L287" s="9">
        <f t="shared" si="135"/>
        <v>31.2</v>
      </c>
      <c r="M287" s="9">
        <f t="shared" si="135"/>
        <v>0</v>
      </c>
      <c r="N287" s="9">
        <f t="shared" si="135"/>
        <v>0</v>
      </c>
      <c r="O287" s="9">
        <f t="shared" si="135"/>
        <v>31.2</v>
      </c>
      <c r="P287" s="9">
        <f t="shared" si="135"/>
        <v>31.2</v>
      </c>
      <c r="Q287" s="9">
        <f t="shared" si="135"/>
        <v>0</v>
      </c>
      <c r="R287" s="9">
        <f t="shared" si="135"/>
        <v>0</v>
      </c>
    </row>
    <row r="288" spans="1:18" ht="37.5">
      <c r="A288" s="73" t="s">
        <v>217</v>
      </c>
      <c r="B288" s="74">
        <v>115</v>
      </c>
      <c r="C288" s="13" t="s">
        <v>127</v>
      </c>
      <c r="D288" s="13" t="s">
        <v>123</v>
      </c>
      <c r="E288" s="74" t="s">
        <v>49</v>
      </c>
      <c r="F288" s="13" t="s">
        <v>216</v>
      </c>
      <c r="G288" s="9">
        <v>7.8</v>
      </c>
      <c r="H288" s="9">
        <v>31.2</v>
      </c>
      <c r="I288" s="9"/>
      <c r="J288" s="9"/>
      <c r="K288" s="9">
        <f>L288+M288+N288</f>
        <v>31.2</v>
      </c>
      <c r="L288" s="9">
        <v>31.2</v>
      </c>
      <c r="M288" s="9"/>
      <c r="N288" s="9"/>
      <c r="O288" s="9">
        <f>P288+Q288+R288</f>
        <v>31.2</v>
      </c>
      <c r="P288" s="86">
        <v>31.2</v>
      </c>
      <c r="Q288" s="16"/>
      <c r="R288" s="16"/>
    </row>
    <row r="289" spans="1:18" ht="64.5" customHeight="1">
      <c r="A289" s="73" t="s">
        <v>346</v>
      </c>
      <c r="B289" s="74">
        <v>115</v>
      </c>
      <c r="C289" s="13" t="s">
        <v>127</v>
      </c>
      <c r="D289" s="13" t="s">
        <v>123</v>
      </c>
      <c r="E289" s="74" t="s">
        <v>280</v>
      </c>
      <c r="F289" s="13"/>
      <c r="G289" s="9">
        <f>G290</f>
        <v>50</v>
      </c>
      <c r="H289" s="9">
        <f aca="true" t="shared" si="136" ref="H289:R290">H290</f>
        <v>60</v>
      </c>
      <c r="I289" s="9">
        <f t="shared" si="136"/>
        <v>0</v>
      </c>
      <c r="J289" s="9">
        <f t="shared" si="136"/>
        <v>0</v>
      </c>
      <c r="K289" s="9">
        <f t="shared" si="136"/>
        <v>60</v>
      </c>
      <c r="L289" s="9">
        <f>L290</f>
        <v>60</v>
      </c>
      <c r="M289" s="9">
        <f t="shared" si="136"/>
        <v>0</v>
      </c>
      <c r="N289" s="9">
        <f t="shared" si="136"/>
        <v>0</v>
      </c>
      <c r="O289" s="9">
        <f t="shared" si="136"/>
        <v>60</v>
      </c>
      <c r="P289" s="9">
        <f t="shared" si="136"/>
        <v>60</v>
      </c>
      <c r="Q289" s="9">
        <f t="shared" si="136"/>
        <v>0</v>
      </c>
      <c r="R289" s="9">
        <f t="shared" si="136"/>
        <v>0</v>
      </c>
    </row>
    <row r="290" spans="1:18" ht="83.25" customHeight="1">
      <c r="A290" s="73" t="s">
        <v>97</v>
      </c>
      <c r="B290" s="74">
        <v>115</v>
      </c>
      <c r="C290" s="13" t="s">
        <v>127</v>
      </c>
      <c r="D290" s="13" t="s">
        <v>123</v>
      </c>
      <c r="E290" s="74" t="s">
        <v>51</v>
      </c>
      <c r="F290" s="13"/>
      <c r="G290" s="9">
        <f>G291</f>
        <v>50</v>
      </c>
      <c r="H290" s="9">
        <f t="shared" si="136"/>
        <v>60</v>
      </c>
      <c r="I290" s="9">
        <f t="shared" si="136"/>
        <v>0</v>
      </c>
      <c r="J290" s="9">
        <f t="shared" si="136"/>
        <v>0</v>
      </c>
      <c r="K290" s="9">
        <f t="shared" si="136"/>
        <v>60</v>
      </c>
      <c r="L290" s="9">
        <f t="shared" si="136"/>
        <v>60</v>
      </c>
      <c r="M290" s="9">
        <f t="shared" si="136"/>
        <v>0</v>
      </c>
      <c r="N290" s="9">
        <f t="shared" si="136"/>
        <v>0</v>
      </c>
      <c r="O290" s="9">
        <f t="shared" si="136"/>
        <v>60</v>
      </c>
      <c r="P290" s="9">
        <f t="shared" si="136"/>
        <v>60</v>
      </c>
      <c r="Q290" s="9">
        <f t="shared" si="136"/>
        <v>0</v>
      </c>
      <c r="R290" s="9">
        <f t="shared" si="136"/>
        <v>0</v>
      </c>
    </row>
    <row r="291" spans="1:18" ht="42" customHeight="1">
      <c r="A291" s="73" t="s">
        <v>217</v>
      </c>
      <c r="B291" s="74">
        <v>115</v>
      </c>
      <c r="C291" s="13" t="s">
        <v>127</v>
      </c>
      <c r="D291" s="13" t="s">
        <v>123</v>
      </c>
      <c r="E291" s="74" t="s">
        <v>51</v>
      </c>
      <c r="F291" s="13" t="s">
        <v>216</v>
      </c>
      <c r="G291" s="9">
        <v>50</v>
      </c>
      <c r="H291" s="9">
        <v>60</v>
      </c>
      <c r="I291" s="9"/>
      <c r="J291" s="9"/>
      <c r="K291" s="9">
        <f>L291+M291+N291</f>
        <v>60</v>
      </c>
      <c r="L291" s="9">
        <v>60</v>
      </c>
      <c r="M291" s="9"/>
      <c r="N291" s="9"/>
      <c r="O291" s="9">
        <f>P291+Q291+R291</f>
        <v>60</v>
      </c>
      <c r="P291" s="9">
        <v>60</v>
      </c>
      <c r="Q291" s="9"/>
      <c r="R291" s="9"/>
    </row>
    <row r="292" spans="1:18" ht="42" customHeight="1">
      <c r="A292" s="73" t="s">
        <v>723</v>
      </c>
      <c r="B292" s="74">
        <v>115</v>
      </c>
      <c r="C292" s="13" t="s">
        <v>127</v>
      </c>
      <c r="D292" s="13" t="s">
        <v>123</v>
      </c>
      <c r="E292" s="74" t="s">
        <v>726</v>
      </c>
      <c r="F292" s="13"/>
      <c r="G292" s="9">
        <f>G293</f>
        <v>1535.1</v>
      </c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spans="1:18" ht="42" customHeight="1">
      <c r="A293" s="73" t="s">
        <v>724</v>
      </c>
      <c r="B293" s="74">
        <v>115</v>
      </c>
      <c r="C293" s="13" t="s">
        <v>127</v>
      </c>
      <c r="D293" s="13" t="s">
        <v>123</v>
      </c>
      <c r="E293" s="74" t="s">
        <v>725</v>
      </c>
      <c r="F293" s="13"/>
      <c r="G293" s="9">
        <f>G294</f>
        <v>1535.1</v>
      </c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spans="1:18" ht="42" customHeight="1">
      <c r="A294" s="133" t="s">
        <v>187</v>
      </c>
      <c r="B294" s="74">
        <v>115</v>
      </c>
      <c r="C294" s="13" t="s">
        <v>127</v>
      </c>
      <c r="D294" s="13" t="s">
        <v>123</v>
      </c>
      <c r="E294" s="74" t="s">
        <v>725</v>
      </c>
      <c r="F294" s="13" t="s">
        <v>186</v>
      </c>
      <c r="G294" s="9">
        <v>1535.1</v>
      </c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ht="27.75" customHeight="1">
      <c r="A295" s="106" t="s">
        <v>29</v>
      </c>
      <c r="B295" s="74">
        <v>115</v>
      </c>
      <c r="C295" s="13" t="s">
        <v>127</v>
      </c>
      <c r="D295" s="13" t="s">
        <v>123</v>
      </c>
      <c r="E295" s="13" t="s">
        <v>76</v>
      </c>
      <c r="F295" s="13"/>
      <c r="G295" s="9">
        <f>G296</f>
        <v>3816.8</v>
      </c>
      <c r="H295" s="9">
        <f aca="true" t="shared" si="137" ref="H295:R295">H296</f>
        <v>0</v>
      </c>
      <c r="I295" s="9">
        <f t="shared" si="137"/>
        <v>3816.8</v>
      </c>
      <c r="J295" s="9">
        <f t="shared" si="137"/>
        <v>0</v>
      </c>
      <c r="K295" s="9">
        <f t="shared" si="137"/>
        <v>3905.8</v>
      </c>
      <c r="L295" s="9">
        <f t="shared" si="137"/>
        <v>0</v>
      </c>
      <c r="M295" s="9">
        <f t="shared" si="137"/>
        <v>3905.8</v>
      </c>
      <c r="N295" s="9">
        <f t="shared" si="137"/>
        <v>0</v>
      </c>
      <c r="O295" s="9">
        <f t="shared" si="137"/>
        <v>4015.8</v>
      </c>
      <c r="P295" s="9">
        <f t="shared" si="137"/>
        <v>0</v>
      </c>
      <c r="Q295" s="9">
        <f t="shared" si="137"/>
        <v>4015.8</v>
      </c>
      <c r="R295" s="9">
        <f t="shared" si="137"/>
        <v>0</v>
      </c>
    </row>
    <row r="296" spans="1:18" ht="48.75" customHeight="1">
      <c r="A296" s="73" t="s">
        <v>326</v>
      </c>
      <c r="B296" s="74">
        <v>115</v>
      </c>
      <c r="C296" s="13" t="s">
        <v>127</v>
      </c>
      <c r="D296" s="13" t="s">
        <v>123</v>
      </c>
      <c r="E296" s="13" t="s">
        <v>109</v>
      </c>
      <c r="F296" s="13"/>
      <c r="G296" s="9">
        <f>G297+G301</f>
        <v>3816.8</v>
      </c>
      <c r="H296" s="9">
        <f aca="true" t="shared" si="138" ref="H296:R296">H297+H301</f>
        <v>0</v>
      </c>
      <c r="I296" s="9">
        <f t="shared" si="138"/>
        <v>3816.8</v>
      </c>
      <c r="J296" s="9">
        <f t="shared" si="138"/>
        <v>0</v>
      </c>
      <c r="K296" s="9">
        <f t="shared" si="138"/>
        <v>3905.8</v>
      </c>
      <c r="L296" s="9">
        <f t="shared" si="138"/>
        <v>0</v>
      </c>
      <c r="M296" s="9">
        <f t="shared" si="138"/>
        <v>3905.8</v>
      </c>
      <c r="N296" s="9">
        <f t="shared" si="138"/>
        <v>0</v>
      </c>
      <c r="O296" s="9">
        <f t="shared" si="138"/>
        <v>4015.8</v>
      </c>
      <c r="P296" s="9">
        <f t="shared" si="138"/>
        <v>0</v>
      </c>
      <c r="Q296" s="9">
        <f t="shared" si="138"/>
        <v>4015.8</v>
      </c>
      <c r="R296" s="9">
        <f t="shared" si="138"/>
        <v>0</v>
      </c>
    </row>
    <row r="297" spans="1:18" ht="30" customHeight="1">
      <c r="A297" s="73" t="s">
        <v>185</v>
      </c>
      <c r="B297" s="74">
        <v>115</v>
      </c>
      <c r="C297" s="13" t="s">
        <v>127</v>
      </c>
      <c r="D297" s="13" t="s">
        <v>123</v>
      </c>
      <c r="E297" s="13" t="s">
        <v>110</v>
      </c>
      <c r="F297" s="13"/>
      <c r="G297" s="9">
        <f>G298+G299+G300</f>
        <v>2948</v>
      </c>
      <c r="H297" s="9">
        <f aca="true" t="shared" si="139" ref="H297:R297">H298+H299+H300</f>
        <v>0</v>
      </c>
      <c r="I297" s="9">
        <f t="shared" si="139"/>
        <v>2948</v>
      </c>
      <c r="J297" s="9">
        <f t="shared" si="139"/>
        <v>0</v>
      </c>
      <c r="K297" s="9">
        <f t="shared" si="139"/>
        <v>3037</v>
      </c>
      <c r="L297" s="9">
        <f t="shared" si="139"/>
        <v>0</v>
      </c>
      <c r="M297" s="9">
        <f t="shared" si="139"/>
        <v>3037</v>
      </c>
      <c r="N297" s="9">
        <f t="shared" si="139"/>
        <v>0</v>
      </c>
      <c r="O297" s="9">
        <f t="shared" si="139"/>
        <v>3147</v>
      </c>
      <c r="P297" s="9">
        <f t="shared" si="139"/>
        <v>0</v>
      </c>
      <c r="Q297" s="9">
        <f t="shared" si="139"/>
        <v>3147</v>
      </c>
      <c r="R297" s="9">
        <f t="shared" si="139"/>
        <v>0</v>
      </c>
    </row>
    <row r="298" spans="1:18" ht="26.25" customHeight="1">
      <c r="A298" s="73" t="s">
        <v>171</v>
      </c>
      <c r="B298" s="74">
        <v>115</v>
      </c>
      <c r="C298" s="13" t="s">
        <v>127</v>
      </c>
      <c r="D298" s="13" t="s">
        <v>123</v>
      </c>
      <c r="E298" s="13" t="s">
        <v>110</v>
      </c>
      <c r="F298" s="13" t="s">
        <v>172</v>
      </c>
      <c r="G298" s="9">
        <f>H298+I298+J298</f>
        <v>2382.5</v>
      </c>
      <c r="H298" s="9"/>
      <c r="I298" s="9">
        <v>2382.5</v>
      </c>
      <c r="J298" s="9"/>
      <c r="K298" s="9">
        <f>L298+M298+N298</f>
        <v>2312.5</v>
      </c>
      <c r="L298" s="9"/>
      <c r="M298" s="9">
        <v>2312.5</v>
      </c>
      <c r="N298" s="9"/>
      <c r="O298" s="9">
        <f>P298+Q298+R298</f>
        <v>2312.5</v>
      </c>
      <c r="P298" s="75"/>
      <c r="Q298" s="9">
        <v>2312.5</v>
      </c>
      <c r="R298" s="75"/>
    </row>
    <row r="299" spans="1:18" ht="41.25" customHeight="1">
      <c r="A299" s="73" t="s">
        <v>92</v>
      </c>
      <c r="B299" s="74">
        <v>115</v>
      </c>
      <c r="C299" s="13" t="s">
        <v>127</v>
      </c>
      <c r="D299" s="13" t="s">
        <v>123</v>
      </c>
      <c r="E299" s="13" t="s">
        <v>110</v>
      </c>
      <c r="F299" s="13" t="s">
        <v>175</v>
      </c>
      <c r="G299" s="9">
        <f>H299+I299+J299</f>
        <v>555</v>
      </c>
      <c r="H299" s="9"/>
      <c r="I299" s="9">
        <v>555</v>
      </c>
      <c r="J299" s="9"/>
      <c r="K299" s="9">
        <f>L299+M299+N299</f>
        <v>714</v>
      </c>
      <c r="L299" s="9"/>
      <c r="M299" s="9">
        <v>714</v>
      </c>
      <c r="N299" s="9"/>
      <c r="O299" s="9">
        <f>P299+Q299+R299</f>
        <v>824</v>
      </c>
      <c r="P299" s="75"/>
      <c r="Q299" s="9">
        <v>824</v>
      </c>
      <c r="R299" s="75"/>
    </row>
    <row r="300" spans="1:18" ht="18.75">
      <c r="A300" s="73" t="s">
        <v>173</v>
      </c>
      <c r="B300" s="74">
        <v>115</v>
      </c>
      <c r="C300" s="13" t="s">
        <v>127</v>
      </c>
      <c r="D300" s="13" t="s">
        <v>123</v>
      </c>
      <c r="E300" s="13" t="s">
        <v>110</v>
      </c>
      <c r="F300" s="13" t="s">
        <v>174</v>
      </c>
      <c r="G300" s="9">
        <f>H300+I300+J300</f>
        <v>10.5</v>
      </c>
      <c r="H300" s="9"/>
      <c r="I300" s="9">
        <v>10.5</v>
      </c>
      <c r="J300" s="9"/>
      <c r="K300" s="9">
        <f>L300+M300+N300</f>
        <v>10.5</v>
      </c>
      <c r="L300" s="9"/>
      <c r="M300" s="9">
        <v>10.5</v>
      </c>
      <c r="N300" s="9"/>
      <c r="O300" s="9">
        <f>P300+Q300+R300</f>
        <v>10.5</v>
      </c>
      <c r="P300" s="75"/>
      <c r="Q300" s="9">
        <v>10.5</v>
      </c>
      <c r="R300" s="75"/>
    </row>
    <row r="301" spans="1:18" ht="60" customHeight="1">
      <c r="A301" s="73" t="s">
        <v>437</v>
      </c>
      <c r="B301" s="74">
        <v>115</v>
      </c>
      <c r="C301" s="13" t="s">
        <v>127</v>
      </c>
      <c r="D301" s="13" t="s">
        <v>123</v>
      </c>
      <c r="E301" s="13" t="s">
        <v>448</v>
      </c>
      <c r="F301" s="13"/>
      <c r="G301" s="9">
        <f>G302</f>
        <v>868.8</v>
      </c>
      <c r="H301" s="9">
        <f aca="true" t="shared" si="140" ref="H301:R301">H302</f>
        <v>0</v>
      </c>
      <c r="I301" s="9">
        <f t="shared" si="140"/>
        <v>868.8</v>
      </c>
      <c r="J301" s="9">
        <f t="shared" si="140"/>
        <v>0</v>
      </c>
      <c r="K301" s="9">
        <f t="shared" si="140"/>
        <v>868.8</v>
      </c>
      <c r="L301" s="9">
        <f t="shared" si="140"/>
        <v>0</v>
      </c>
      <c r="M301" s="9">
        <f t="shared" si="140"/>
        <v>868.8</v>
      </c>
      <c r="N301" s="9">
        <f t="shared" si="140"/>
        <v>0</v>
      </c>
      <c r="O301" s="9">
        <f t="shared" si="140"/>
        <v>868.8</v>
      </c>
      <c r="P301" s="9">
        <f t="shared" si="140"/>
        <v>0</v>
      </c>
      <c r="Q301" s="9">
        <f t="shared" si="140"/>
        <v>868.8</v>
      </c>
      <c r="R301" s="9">
        <f t="shared" si="140"/>
        <v>0</v>
      </c>
    </row>
    <row r="302" spans="1:18" ht="25.5" customHeight="1">
      <c r="A302" s="73" t="s">
        <v>171</v>
      </c>
      <c r="B302" s="118">
        <v>115</v>
      </c>
      <c r="C302" s="13" t="s">
        <v>127</v>
      </c>
      <c r="D302" s="13" t="s">
        <v>123</v>
      </c>
      <c r="E302" s="13" t="s">
        <v>448</v>
      </c>
      <c r="F302" s="13" t="s">
        <v>172</v>
      </c>
      <c r="G302" s="9">
        <f>H302+I302+J302</f>
        <v>868.8</v>
      </c>
      <c r="H302" s="9"/>
      <c r="I302" s="9">
        <v>868.8</v>
      </c>
      <c r="J302" s="9"/>
      <c r="K302" s="9">
        <f>L302+M302+N302</f>
        <v>868.8</v>
      </c>
      <c r="L302" s="9"/>
      <c r="M302" s="9">
        <v>868.8</v>
      </c>
      <c r="N302" s="9"/>
      <c r="O302" s="9">
        <f>P302+Q302+R302</f>
        <v>868.8</v>
      </c>
      <c r="P302" s="75"/>
      <c r="Q302" s="9">
        <v>868.8</v>
      </c>
      <c r="R302" s="75"/>
    </row>
    <row r="303" spans="1:18" ht="64.5" customHeight="1">
      <c r="A303" s="73" t="s">
        <v>515</v>
      </c>
      <c r="B303" s="74">
        <v>115</v>
      </c>
      <c r="C303" s="13" t="s">
        <v>127</v>
      </c>
      <c r="D303" s="13" t="s">
        <v>123</v>
      </c>
      <c r="E303" s="13" t="s">
        <v>239</v>
      </c>
      <c r="F303" s="13"/>
      <c r="G303" s="9">
        <f aca="true" t="shared" si="141" ref="G303:R303">G304+G308+G312</f>
        <v>22.5</v>
      </c>
      <c r="H303" s="9">
        <f t="shared" si="141"/>
        <v>0</v>
      </c>
      <c r="I303" s="9">
        <f t="shared" si="141"/>
        <v>22.5</v>
      </c>
      <c r="J303" s="9">
        <f t="shared" si="141"/>
        <v>0</v>
      </c>
      <c r="K303" s="9">
        <f t="shared" si="141"/>
        <v>22.5</v>
      </c>
      <c r="L303" s="9">
        <f t="shared" si="141"/>
        <v>0</v>
      </c>
      <c r="M303" s="9">
        <f t="shared" si="141"/>
        <v>22.5</v>
      </c>
      <c r="N303" s="9">
        <f t="shared" si="141"/>
        <v>0</v>
      </c>
      <c r="O303" s="9">
        <f t="shared" si="141"/>
        <v>22.5</v>
      </c>
      <c r="P303" s="9">
        <f t="shared" si="141"/>
        <v>0</v>
      </c>
      <c r="Q303" s="9">
        <f t="shared" si="141"/>
        <v>22.5</v>
      </c>
      <c r="R303" s="9">
        <f t="shared" si="141"/>
        <v>0</v>
      </c>
    </row>
    <row r="304" spans="1:18" ht="25.5" customHeight="1">
      <c r="A304" s="73" t="s">
        <v>192</v>
      </c>
      <c r="B304" s="74">
        <v>115</v>
      </c>
      <c r="C304" s="13" t="s">
        <v>127</v>
      </c>
      <c r="D304" s="13" t="s">
        <v>123</v>
      </c>
      <c r="E304" s="13" t="s">
        <v>61</v>
      </c>
      <c r="F304" s="13"/>
      <c r="G304" s="9">
        <f aca="true" t="shared" si="142" ref="G304:R306">G305</f>
        <v>5</v>
      </c>
      <c r="H304" s="9">
        <f t="shared" si="142"/>
        <v>0</v>
      </c>
      <c r="I304" s="9">
        <f t="shared" si="142"/>
        <v>5</v>
      </c>
      <c r="J304" s="9">
        <f t="shared" si="142"/>
        <v>0</v>
      </c>
      <c r="K304" s="9">
        <f t="shared" si="142"/>
        <v>5</v>
      </c>
      <c r="L304" s="9">
        <f t="shared" si="142"/>
        <v>0</v>
      </c>
      <c r="M304" s="9">
        <f t="shared" si="142"/>
        <v>5</v>
      </c>
      <c r="N304" s="9">
        <f t="shared" si="142"/>
        <v>0</v>
      </c>
      <c r="O304" s="9">
        <f t="shared" si="142"/>
        <v>5</v>
      </c>
      <c r="P304" s="9">
        <f t="shared" si="142"/>
        <v>0</v>
      </c>
      <c r="Q304" s="9">
        <f t="shared" si="142"/>
        <v>5</v>
      </c>
      <c r="R304" s="9">
        <f t="shared" si="142"/>
        <v>0</v>
      </c>
    </row>
    <row r="305" spans="1:18" ht="45.75" customHeight="1">
      <c r="A305" s="73" t="s">
        <v>394</v>
      </c>
      <c r="B305" s="74">
        <v>115</v>
      </c>
      <c r="C305" s="13" t="s">
        <v>127</v>
      </c>
      <c r="D305" s="13" t="s">
        <v>123</v>
      </c>
      <c r="E305" s="13" t="s">
        <v>393</v>
      </c>
      <c r="F305" s="13"/>
      <c r="G305" s="9">
        <f t="shared" si="142"/>
        <v>5</v>
      </c>
      <c r="H305" s="9">
        <f t="shared" si="142"/>
        <v>0</v>
      </c>
      <c r="I305" s="9">
        <f t="shared" si="142"/>
        <v>5</v>
      </c>
      <c r="J305" s="9">
        <f t="shared" si="142"/>
        <v>0</v>
      </c>
      <c r="K305" s="9">
        <f t="shared" si="142"/>
        <v>5</v>
      </c>
      <c r="L305" s="9">
        <f t="shared" si="142"/>
        <v>0</v>
      </c>
      <c r="M305" s="9">
        <f t="shared" si="142"/>
        <v>5</v>
      </c>
      <c r="N305" s="9">
        <f t="shared" si="142"/>
        <v>0</v>
      </c>
      <c r="O305" s="9">
        <f t="shared" si="142"/>
        <v>5</v>
      </c>
      <c r="P305" s="9">
        <f t="shared" si="142"/>
        <v>0</v>
      </c>
      <c r="Q305" s="9">
        <f t="shared" si="142"/>
        <v>5</v>
      </c>
      <c r="R305" s="9">
        <f t="shared" si="142"/>
        <v>0</v>
      </c>
    </row>
    <row r="306" spans="1:18" ht="34.5" customHeight="1">
      <c r="A306" s="8" t="s">
        <v>325</v>
      </c>
      <c r="B306" s="74">
        <v>115</v>
      </c>
      <c r="C306" s="13" t="s">
        <v>127</v>
      </c>
      <c r="D306" s="13" t="s">
        <v>123</v>
      </c>
      <c r="E306" s="13" t="s">
        <v>574</v>
      </c>
      <c r="F306" s="13"/>
      <c r="G306" s="9">
        <f>G307</f>
        <v>5</v>
      </c>
      <c r="H306" s="9">
        <f t="shared" si="142"/>
        <v>0</v>
      </c>
      <c r="I306" s="9">
        <f t="shared" si="142"/>
        <v>5</v>
      </c>
      <c r="J306" s="9">
        <f t="shared" si="142"/>
        <v>0</v>
      </c>
      <c r="K306" s="9">
        <f t="shared" si="142"/>
        <v>5</v>
      </c>
      <c r="L306" s="9">
        <f t="shared" si="142"/>
        <v>0</v>
      </c>
      <c r="M306" s="9">
        <f t="shared" si="142"/>
        <v>5</v>
      </c>
      <c r="N306" s="9">
        <f t="shared" si="142"/>
        <v>0</v>
      </c>
      <c r="O306" s="9">
        <f t="shared" si="142"/>
        <v>5</v>
      </c>
      <c r="P306" s="9">
        <f t="shared" si="142"/>
        <v>0</v>
      </c>
      <c r="Q306" s="9">
        <f t="shared" si="142"/>
        <v>5</v>
      </c>
      <c r="R306" s="9">
        <f t="shared" si="142"/>
        <v>0</v>
      </c>
    </row>
    <row r="307" spans="1:18" ht="18.75">
      <c r="A307" s="16" t="s">
        <v>187</v>
      </c>
      <c r="B307" s="74">
        <v>115</v>
      </c>
      <c r="C307" s="13" t="s">
        <v>127</v>
      </c>
      <c r="D307" s="13" t="s">
        <v>123</v>
      </c>
      <c r="E307" s="13" t="s">
        <v>574</v>
      </c>
      <c r="F307" s="13" t="s">
        <v>186</v>
      </c>
      <c r="G307" s="9">
        <f>H307+I307+J307</f>
        <v>5</v>
      </c>
      <c r="H307" s="9"/>
      <c r="I307" s="9">
        <v>5</v>
      </c>
      <c r="J307" s="9"/>
      <c r="K307" s="9">
        <f>L307+M307+N307</f>
        <v>5</v>
      </c>
      <c r="L307" s="9"/>
      <c r="M307" s="9">
        <v>5</v>
      </c>
      <c r="N307" s="9"/>
      <c r="O307" s="9">
        <f>P307+Q307+R307</f>
        <v>5</v>
      </c>
      <c r="P307" s="9"/>
      <c r="Q307" s="9">
        <v>5</v>
      </c>
      <c r="R307" s="9"/>
    </row>
    <row r="308" spans="1:18" ht="43.5" customHeight="1">
      <c r="A308" s="73" t="s">
        <v>400</v>
      </c>
      <c r="B308" s="74">
        <v>115</v>
      </c>
      <c r="C308" s="13" t="s">
        <v>127</v>
      </c>
      <c r="D308" s="13" t="s">
        <v>123</v>
      </c>
      <c r="E308" s="13" t="s">
        <v>63</v>
      </c>
      <c r="F308" s="13"/>
      <c r="G308" s="9">
        <f>G309</f>
        <v>4.5</v>
      </c>
      <c r="H308" s="9">
        <f aca="true" t="shared" si="143" ref="H308:Q308">H309</f>
        <v>0</v>
      </c>
      <c r="I308" s="9">
        <f t="shared" si="143"/>
        <v>4.5</v>
      </c>
      <c r="J308" s="9">
        <f t="shared" si="143"/>
        <v>0</v>
      </c>
      <c r="K308" s="9">
        <f t="shared" si="143"/>
        <v>4.5</v>
      </c>
      <c r="L308" s="9">
        <f t="shared" si="143"/>
        <v>0</v>
      </c>
      <c r="M308" s="9">
        <f t="shared" si="143"/>
        <v>4.5</v>
      </c>
      <c r="N308" s="9">
        <f t="shared" si="143"/>
        <v>0</v>
      </c>
      <c r="O308" s="9">
        <f t="shared" si="143"/>
        <v>4.5</v>
      </c>
      <c r="P308" s="9">
        <f t="shared" si="143"/>
        <v>0</v>
      </c>
      <c r="Q308" s="9">
        <f t="shared" si="143"/>
        <v>4.5</v>
      </c>
      <c r="R308" s="9">
        <f>R309</f>
        <v>0</v>
      </c>
    </row>
    <row r="309" spans="1:18" ht="67.5" customHeight="1">
      <c r="A309" s="73" t="s">
        <v>64</v>
      </c>
      <c r="B309" s="74">
        <v>115</v>
      </c>
      <c r="C309" s="13" t="s">
        <v>127</v>
      </c>
      <c r="D309" s="13" t="s">
        <v>123</v>
      </c>
      <c r="E309" s="13" t="s">
        <v>523</v>
      </c>
      <c r="F309" s="13"/>
      <c r="G309" s="9">
        <f>G310</f>
        <v>4.5</v>
      </c>
      <c r="H309" s="9">
        <f aca="true" t="shared" si="144" ref="H309:R310">H310</f>
        <v>0</v>
      </c>
      <c r="I309" s="9">
        <f t="shared" si="144"/>
        <v>4.5</v>
      </c>
      <c r="J309" s="9">
        <f t="shared" si="144"/>
        <v>0</v>
      </c>
      <c r="K309" s="9">
        <f t="shared" si="144"/>
        <v>4.5</v>
      </c>
      <c r="L309" s="9">
        <f t="shared" si="144"/>
        <v>0</v>
      </c>
      <c r="M309" s="9">
        <f t="shared" si="144"/>
        <v>4.5</v>
      </c>
      <c r="N309" s="9">
        <f t="shared" si="144"/>
        <v>0</v>
      </c>
      <c r="O309" s="9">
        <f t="shared" si="144"/>
        <v>4.5</v>
      </c>
      <c r="P309" s="9">
        <f t="shared" si="144"/>
        <v>0</v>
      </c>
      <c r="Q309" s="9">
        <f t="shared" si="144"/>
        <v>4.5</v>
      </c>
      <c r="R309" s="9">
        <f t="shared" si="144"/>
        <v>0</v>
      </c>
    </row>
    <row r="310" spans="1:18" ht="27" customHeight="1">
      <c r="A310" s="73" t="s">
        <v>208</v>
      </c>
      <c r="B310" s="74">
        <v>115</v>
      </c>
      <c r="C310" s="13" t="s">
        <v>127</v>
      </c>
      <c r="D310" s="13" t="s">
        <v>123</v>
      </c>
      <c r="E310" s="13" t="s">
        <v>524</v>
      </c>
      <c r="F310" s="13"/>
      <c r="G310" s="9">
        <f>G311</f>
        <v>4.5</v>
      </c>
      <c r="H310" s="9">
        <f t="shared" si="144"/>
        <v>0</v>
      </c>
      <c r="I310" s="9">
        <f t="shared" si="144"/>
        <v>4.5</v>
      </c>
      <c r="J310" s="9">
        <f t="shared" si="144"/>
        <v>0</v>
      </c>
      <c r="K310" s="9">
        <f t="shared" si="144"/>
        <v>4.5</v>
      </c>
      <c r="L310" s="9">
        <f t="shared" si="144"/>
        <v>0</v>
      </c>
      <c r="M310" s="9">
        <f t="shared" si="144"/>
        <v>4.5</v>
      </c>
      <c r="N310" s="9">
        <f t="shared" si="144"/>
        <v>0</v>
      </c>
      <c r="O310" s="9">
        <f t="shared" si="144"/>
        <v>4.5</v>
      </c>
      <c r="P310" s="9">
        <f t="shared" si="144"/>
        <v>0</v>
      </c>
      <c r="Q310" s="9">
        <f t="shared" si="144"/>
        <v>4.5</v>
      </c>
      <c r="R310" s="9">
        <f t="shared" si="144"/>
        <v>0</v>
      </c>
    </row>
    <row r="311" spans="1:18" ht="24.75" customHeight="1">
      <c r="A311" s="73" t="s">
        <v>187</v>
      </c>
      <c r="B311" s="74">
        <v>115</v>
      </c>
      <c r="C311" s="13" t="s">
        <v>127</v>
      </c>
      <c r="D311" s="13" t="s">
        <v>123</v>
      </c>
      <c r="E311" s="13" t="s">
        <v>524</v>
      </c>
      <c r="F311" s="13" t="s">
        <v>186</v>
      </c>
      <c r="G311" s="9">
        <f>H311+I311+J311</f>
        <v>4.5</v>
      </c>
      <c r="H311" s="9"/>
      <c r="I311" s="9">
        <v>4.5</v>
      </c>
      <c r="J311" s="9"/>
      <c r="K311" s="9">
        <f>L311+M311+N311</f>
        <v>4.5</v>
      </c>
      <c r="L311" s="9"/>
      <c r="M311" s="9">
        <v>4.5</v>
      </c>
      <c r="N311" s="9"/>
      <c r="O311" s="9">
        <f>P311+Q311+R311</f>
        <v>4.5</v>
      </c>
      <c r="P311" s="9"/>
      <c r="Q311" s="9">
        <v>4.5</v>
      </c>
      <c r="R311" s="9"/>
    </row>
    <row r="312" spans="1:18" ht="66.75" customHeight="1">
      <c r="A312" s="73" t="s">
        <v>351</v>
      </c>
      <c r="B312" s="74">
        <v>115</v>
      </c>
      <c r="C312" s="13" t="s">
        <v>127</v>
      </c>
      <c r="D312" s="13" t="s">
        <v>123</v>
      </c>
      <c r="E312" s="13" t="s">
        <v>65</v>
      </c>
      <c r="F312" s="13"/>
      <c r="G312" s="9">
        <f>G313+G316</f>
        <v>13</v>
      </c>
      <c r="H312" s="9">
        <f aca="true" t="shared" si="145" ref="H312:R312">H313+H316</f>
        <v>0</v>
      </c>
      <c r="I312" s="9">
        <f t="shared" si="145"/>
        <v>13</v>
      </c>
      <c r="J312" s="9">
        <f t="shared" si="145"/>
        <v>0</v>
      </c>
      <c r="K312" s="9">
        <f t="shared" si="145"/>
        <v>13</v>
      </c>
      <c r="L312" s="9">
        <f t="shared" si="145"/>
        <v>0</v>
      </c>
      <c r="M312" s="9">
        <f t="shared" si="145"/>
        <v>13</v>
      </c>
      <c r="N312" s="9">
        <f t="shared" si="145"/>
        <v>0</v>
      </c>
      <c r="O312" s="9">
        <f t="shared" si="145"/>
        <v>13</v>
      </c>
      <c r="P312" s="9">
        <f t="shared" si="145"/>
        <v>0</v>
      </c>
      <c r="Q312" s="9">
        <f t="shared" si="145"/>
        <v>13</v>
      </c>
      <c r="R312" s="9">
        <f t="shared" si="145"/>
        <v>0</v>
      </c>
    </row>
    <row r="313" spans="1:18" ht="60" customHeight="1">
      <c r="A313" s="73" t="s">
        <v>324</v>
      </c>
      <c r="B313" s="74">
        <v>115</v>
      </c>
      <c r="C313" s="13" t="s">
        <v>127</v>
      </c>
      <c r="D313" s="13" t="s">
        <v>123</v>
      </c>
      <c r="E313" s="13" t="s">
        <v>322</v>
      </c>
      <c r="F313" s="13"/>
      <c r="G313" s="9">
        <f>G314</f>
        <v>5</v>
      </c>
      <c r="H313" s="9">
        <f aca="true" t="shared" si="146" ref="H313:R314">H314</f>
        <v>0</v>
      </c>
      <c r="I313" s="9">
        <f t="shared" si="146"/>
        <v>5</v>
      </c>
      <c r="J313" s="9">
        <f t="shared" si="146"/>
        <v>0</v>
      </c>
      <c r="K313" s="9">
        <f t="shared" si="146"/>
        <v>5</v>
      </c>
      <c r="L313" s="9">
        <f t="shared" si="146"/>
        <v>0</v>
      </c>
      <c r="M313" s="9">
        <f t="shared" si="146"/>
        <v>5</v>
      </c>
      <c r="N313" s="9">
        <f t="shared" si="146"/>
        <v>0</v>
      </c>
      <c r="O313" s="9">
        <f t="shared" si="146"/>
        <v>5</v>
      </c>
      <c r="P313" s="9">
        <f t="shared" si="146"/>
        <v>0</v>
      </c>
      <c r="Q313" s="9">
        <f t="shared" si="146"/>
        <v>5</v>
      </c>
      <c r="R313" s="9">
        <f t="shared" si="146"/>
        <v>0</v>
      </c>
    </row>
    <row r="314" spans="1:18" ht="37.5">
      <c r="A314" s="73" t="s">
        <v>102</v>
      </c>
      <c r="B314" s="74">
        <v>115</v>
      </c>
      <c r="C314" s="13" t="s">
        <v>127</v>
      </c>
      <c r="D314" s="13" t="s">
        <v>123</v>
      </c>
      <c r="E314" s="13" t="s">
        <v>323</v>
      </c>
      <c r="F314" s="13"/>
      <c r="G314" s="9">
        <f>G315</f>
        <v>5</v>
      </c>
      <c r="H314" s="9">
        <f t="shared" si="146"/>
        <v>0</v>
      </c>
      <c r="I314" s="9">
        <f t="shared" si="146"/>
        <v>5</v>
      </c>
      <c r="J314" s="9">
        <f t="shared" si="146"/>
        <v>0</v>
      </c>
      <c r="K314" s="9">
        <f t="shared" si="146"/>
        <v>5</v>
      </c>
      <c r="L314" s="9">
        <f t="shared" si="146"/>
        <v>0</v>
      </c>
      <c r="M314" s="9">
        <f t="shared" si="146"/>
        <v>5</v>
      </c>
      <c r="N314" s="9">
        <f t="shared" si="146"/>
        <v>0</v>
      </c>
      <c r="O314" s="9">
        <f t="shared" si="146"/>
        <v>5</v>
      </c>
      <c r="P314" s="9">
        <f t="shared" si="146"/>
        <v>0</v>
      </c>
      <c r="Q314" s="9">
        <f t="shared" si="146"/>
        <v>5</v>
      </c>
      <c r="R314" s="9">
        <f t="shared" si="146"/>
        <v>0</v>
      </c>
    </row>
    <row r="315" spans="1:18" ht="18.75">
      <c r="A315" s="73" t="s">
        <v>187</v>
      </c>
      <c r="B315" s="74">
        <v>115</v>
      </c>
      <c r="C315" s="13" t="s">
        <v>127</v>
      </c>
      <c r="D315" s="13" t="s">
        <v>123</v>
      </c>
      <c r="E315" s="13" t="s">
        <v>323</v>
      </c>
      <c r="F315" s="13" t="s">
        <v>186</v>
      </c>
      <c r="G315" s="9">
        <f>H315+I315+J315</f>
        <v>5</v>
      </c>
      <c r="H315" s="9"/>
      <c r="I315" s="9">
        <v>5</v>
      </c>
      <c r="J315" s="9"/>
      <c r="K315" s="9">
        <f>L315+M315+N315</f>
        <v>5</v>
      </c>
      <c r="L315" s="9"/>
      <c r="M315" s="9">
        <v>5</v>
      </c>
      <c r="N315" s="9"/>
      <c r="O315" s="9">
        <f>P315+Q315+R315</f>
        <v>5</v>
      </c>
      <c r="P315" s="16"/>
      <c r="Q315" s="79">
        <v>5</v>
      </c>
      <c r="R315" s="16"/>
    </row>
    <row r="316" spans="1:18" ht="56.25">
      <c r="A316" s="73" t="s">
        <v>608</v>
      </c>
      <c r="B316" s="74">
        <v>115</v>
      </c>
      <c r="C316" s="13" t="s">
        <v>127</v>
      </c>
      <c r="D316" s="13" t="s">
        <v>123</v>
      </c>
      <c r="E316" s="13" t="s">
        <v>514</v>
      </c>
      <c r="F316" s="13"/>
      <c r="G316" s="9">
        <f>G317</f>
        <v>8</v>
      </c>
      <c r="H316" s="9">
        <f aca="true" t="shared" si="147" ref="H316:R317">H317</f>
        <v>0</v>
      </c>
      <c r="I316" s="9">
        <f t="shared" si="147"/>
        <v>8</v>
      </c>
      <c r="J316" s="9">
        <f t="shared" si="147"/>
        <v>0</v>
      </c>
      <c r="K316" s="9">
        <f t="shared" si="147"/>
        <v>8</v>
      </c>
      <c r="L316" s="9">
        <f t="shared" si="147"/>
        <v>0</v>
      </c>
      <c r="M316" s="9">
        <f t="shared" si="147"/>
        <v>8</v>
      </c>
      <c r="N316" s="9">
        <f t="shared" si="147"/>
        <v>0</v>
      </c>
      <c r="O316" s="9">
        <f t="shared" si="147"/>
        <v>8</v>
      </c>
      <c r="P316" s="9">
        <f t="shared" si="147"/>
        <v>0</v>
      </c>
      <c r="Q316" s="9">
        <f t="shared" si="147"/>
        <v>8</v>
      </c>
      <c r="R316" s="9">
        <f t="shared" si="147"/>
        <v>0</v>
      </c>
    </row>
    <row r="317" spans="1:18" ht="37.5">
      <c r="A317" s="73" t="s">
        <v>102</v>
      </c>
      <c r="B317" s="74">
        <v>115</v>
      </c>
      <c r="C317" s="13" t="s">
        <v>127</v>
      </c>
      <c r="D317" s="13" t="s">
        <v>123</v>
      </c>
      <c r="E317" s="13" t="s">
        <v>513</v>
      </c>
      <c r="F317" s="13"/>
      <c r="G317" s="9">
        <f>G318</f>
        <v>8</v>
      </c>
      <c r="H317" s="9">
        <f t="shared" si="147"/>
        <v>0</v>
      </c>
      <c r="I317" s="9">
        <f t="shared" si="147"/>
        <v>8</v>
      </c>
      <c r="J317" s="9">
        <f t="shared" si="147"/>
        <v>0</v>
      </c>
      <c r="K317" s="9">
        <f t="shared" si="147"/>
        <v>8</v>
      </c>
      <c r="L317" s="9">
        <f t="shared" si="147"/>
        <v>0</v>
      </c>
      <c r="M317" s="9">
        <f t="shared" si="147"/>
        <v>8</v>
      </c>
      <c r="N317" s="9">
        <f t="shared" si="147"/>
        <v>0</v>
      </c>
      <c r="O317" s="9">
        <f t="shared" si="147"/>
        <v>8</v>
      </c>
      <c r="P317" s="9">
        <f t="shared" si="147"/>
        <v>0</v>
      </c>
      <c r="Q317" s="9">
        <f t="shared" si="147"/>
        <v>8</v>
      </c>
      <c r="R317" s="9">
        <f t="shared" si="147"/>
        <v>0</v>
      </c>
    </row>
    <row r="318" spans="1:18" ht="18.75">
      <c r="A318" s="73" t="s">
        <v>187</v>
      </c>
      <c r="B318" s="74">
        <v>115</v>
      </c>
      <c r="C318" s="13" t="s">
        <v>127</v>
      </c>
      <c r="D318" s="13" t="s">
        <v>123</v>
      </c>
      <c r="E318" s="13" t="s">
        <v>513</v>
      </c>
      <c r="F318" s="13" t="s">
        <v>186</v>
      </c>
      <c r="G318" s="9">
        <f>H318+I318+J318</f>
        <v>8</v>
      </c>
      <c r="H318" s="9"/>
      <c r="I318" s="9">
        <v>8</v>
      </c>
      <c r="J318" s="9"/>
      <c r="K318" s="9">
        <f>L318+M318+N318</f>
        <v>8</v>
      </c>
      <c r="L318" s="9"/>
      <c r="M318" s="9">
        <v>8</v>
      </c>
      <c r="N318" s="9"/>
      <c r="O318" s="9">
        <f>P318+Q318+R318</f>
        <v>8</v>
      </c>
      <c r="P318" s="16"/>
      <c r="Q318" s="79">
        <v>8</v>
      </c>
      <c r="R318" s="16"/>
    </row>
    <row r="319" spans="1:18" ht="18.75">
      <c r="A319" s="73" t="s">
        <v>135</v>
      </c>
      <c r="B319" s="74">
        <v>115</v>
      </c>
      <c r="C319" s="13" t="s">
        <v>124</v>
      </c>
      <c r="D319" s="13" t="s">
        <v>389</v>
      </c>
      <c r="E319" s="13"/>
      <c r="F319" s="13"/>
      <c r="G319" s="9">
        <f>G320+G327</f>
        <v>9279.099999999999</v>
      </c>
      <c r="H319" s="9">
        <f aca="true" t="shared" si="148" ref="H319:R319">H320+H327</f>
        <v>9279.099999999999</v>
      </c>
      <c r="I319" s="9">
        <f aca="true" t="shared" si="149" ref="H319:R323">I320</f>
        <v>0</v>
      </c>
      <c r="J319" s="9">
        <f t="shared" si="148"/>
        <v>0</v>
      </c>
      <c r="K319" s="9">
        <f t="shared" si="148"/>
        <v>9280.099999999999</v>
      </c>
      <c r="L319" s="9">
        <f t="shared" si="148"/>
        <v>9280.099999999999</v>
      </c>
      <c r="M319" s="9">
        <f t="shared" si="148"/>
        <v>0</v>
      </c>
      <c r="N319" s="9">
        <f t="shared" si="148"/>
        <v>0</v>
      </c>
      <c r="O319" s="9">
        <f t="shared" si="148"/>
        <v>9280.099999999999</v>
      </c>
      <c r="P319" s="9">
        <f t="shared" si="148"/>
        <v>9280.099999999999</v>
      </c>
      <c r="Q319" s="9">
        <f t="shared" si="148"/>
        <v>0</v>
      </c>
      <c r="R319" s="9">
        <f t="shared" si="148"/>
        <v>0</v>
      </c>
    </row>
    <row r="320" spans="1:18" ht="18.75">
      <c r="A320" s="73" t="s">
        <v>136</v>
      </c>
      <c r="B320" s="74">
        <v>115</v>
      </c>
      <c r="C320" s="13" t="s">
        <v>124</v>
      </c>
      <c r="D320" s="13" t="s">
        <v>121</v>
      </c>
      <c r="E320" s="13"/>
      <c r="F320" s="13"/>
      <c r="G320" s="9">
        <f>G321</f>
        <v>4100.4</v>
      </c>
      <c r="H320" s="9">
        <f t="shared" si="149"/>
        <v>4100.4</v>
      </c>
      <c r="I320" s="9">
        <f>I321</f>
        <v>0</v>
      </c>
      <c r="J320" s="9">
        <f t="shared" si="149"/>
        <v>0</v>
      </c>
      <c r="K320" s="9">
        <f t="shared" si="149"/>
        <v>4101.4</v>
      </c>
      <c r="L320" s="9">
        <f t="shared" si="149"/>
        <v>4101.4</v>
      </c>
      <c r="M320" s="9">
        <f t="shared" si="149"/>
        <v>0</v>
      </c>
      <c r="N320" s="9">
        <f t="shared" si="149"/>
        <v>0</v>
      </c>
      <c r="O320" s="9">
        <f t="shared" si="149"/>
        <v>4101.4</v>
      </c>
      <c r="P320" s="9">
        <f t="shared" si="149"/>
        <v>4101.4</v>
      </c>
      <c r="Q320" s="9">
        <f t="shared" si="149"/>
        <v>0</v>
      </c>
      <c r="R320" s="9">
        <f t="shared" si="149"/>
        <v>0</v>
      </c>
    </row>
    <row r="321" spans="1:18" ht="46.5" customHeight="1">
      <c r="A321" s="73" t="s">
        <v>480</v>
      </c>
      <c r="B321" s="74">
        <v>115</v>
      </c>
      <c r="C321" s="13" t="s">
        <v>124</v>
      </c>
      <c r="D321" s="13" t="s">
        <v>121</v>
      </c>
      <c r="E321" s="74" t="s">
        <v>275</v>
      </c>
      <c r="F321" s="13"/>
      <c r="G321" s="9">
        <f>G322</f>
        <v>4100.4</v>
      </c>
      <c r="H321" s="9">
        <f t="shared" si="149"/>
        <v>4100.4</v>
      </c>
      <c r="I321" s="9">
        <f>I322</f>
        <v>0</v>
      </c>
      <c r="J321" s="9">
        <f t="shared" si="149"/>
        <v>0</v>
      </c>
      <c r="K321" s="9">
        <f t="shared" si="149"/>
        <v>4101.4</v>
      </c>
      <c r="L321" s="9">
        <f t="shared" si="149"/>
        <v>4101.4</v>
      </c>
      <c r="M321" s="9">
        <f t="shared" si="149"/>
        <v>0</v>
      </c>
      <c r="N321" s="9">
        <f t="shared" si="149"/>
        <v>0</v>
      </c>
      <c r="O321" s="9">
        <f t="shared" si="149"/>
        <v>4101.4</v>
      </c>
      <c r="P321" s="9">
        <f t="shared" si="149"/>
        <v>4101.4</v>
      </c>
      <c r="Q321" s="9">
        <f t="shared" si="149"/>
        <v>0</v>
      </c>
      <c r="R321" s="9">
        <f t="shared" si="149"/>
        <v>0</v>
      </c>
    </row>
    <row r="322" spans="1:18" ht="28.5" customHeight="1">
      <c r="A322" s="99" t="s">
        <v>18</v>
      </c>
      <c r="B322" s="74">
        <v>115</v>
      </c>
      <c r="C322" s="13" t="s">
        <v>124</v>
      </c>
      <c r="D322" s="13" t="s">
        <v>121</v>
      </c>
      <c r="E322" s="74" t="s">
        <v>276</v>
      </c>
      <c r="F322" s="13"/>
      <c r="G322" s="9">
        <f>G323</f>
        <v>4100.4</v>
      </c>
      <c r="H322" s="9">
        <f t="shared" si="149"/>
        <v>4100.4</v>
      </c>
      <c r="I322" s="9">
        <f>I323</f>
        <v>0</v>
      </c>
      <c r="J322" s="9">
        <f t="shared" si="149"/>
        <v>0</v>
      </c>
      <c r="K322" s="9">
        <f t="shared" si="149"/>
        <v>4101.4</v>
      </c>
      <c r="L322" s="9">
        <f t="shared" si="149"/>
        <v>4101.4</v>
      </c>
      <c r="M322" s="9">
        <f t="shared" si="149"/>
        <v>0</v>
      </c>
      <c r="N322" s="9">
        <f t="shared" si="149"/>
        <v>0</v>
      </c>
      <c r="O322" s="9">
        <f t="shared" si="149"/>
        <v>4101.4</v>
      </c>
      <c r="P322" s="9">
        <f t="shared" si="149"/>
        <v>4101.4</v>
      </c>
      <c r="Q322" s="9">
        <f t="shared" si="149"/>
        <v>0</v>
      </c>
      <c r="R322" s="9">
        <f t="shared" si="149"/>
        <v>0</v>
      </c>
    </row>
    <row r="323" spans="1:18" ht="87" customHeight="1">
      <c r="A323" s="99" t="s">
        <v>350</v>
      </c>
      <c r="B323" s="74">
        <v>115</v>
      </c>
      <c r="C323" s="13" t="s">
        <v>124</v>
      </c>
      <c r="D323" s="13" t="s">
        <v>121</v>
      </c>
      <c r="E323" s="74" t="s">
        <v>71</v>
      </c>
      <c r="F323" s="13"/>
      <c r="G323" s="9">
        <f>G324</f>
        <v>4100.4</v>
      </c>
      <c r="H323" s="9">
        <f t="shared" si="149"/>
        <v>4100.4</v>
      </c>
      <c r="I323" s="9">
        <f>I324</f>
        <v>0</v>
      </c>
      <c r="J323" s="9">
        <f t="shared" si="149"/>
        <v>0</v>
      </c>
      <c r="K323" s="9">
        <f t="shared" si="149"/>
        <v>4101.4</v>
      </c>
      <c r="L323" s="9">
        <f t="shared" si="149"/>
        <v>4101.4</v>
      </c>
      <c r="M323" s="9">
        <f t="shared" si="149"/>
        <v>0</v>
      </c>
      <c r="N323" s="9">
        <f t="shared" si="149"/>
        <v>0</v>
      </c>
      <c r="O323" s="9">
        <f t="shared" si="149"/>
        <v>4101.4</v>
      </c>
      <c r="P323" s="9">
        <f t="shared" si="149"/>
        <v>4101.4</v>
      </c>
      <c r="Q323" s="9">
        <f t="shared" si="149"/>
        <v>0</v>
      </c>
      <c r="R323" s="9">
        <f t="shared" si="149"/>
        <v>0</v>
      </c>
    </row>
    <row r="324" spans="1:18" ht="82.5" customHeight="1">
      <c r="A324" s="73" t="s">
        <v>97</v>
      </c>
      <c r="B324" s="74">
        <v>115</v>
      </c>
      <c r="C324" s="13" t="s">
        <v>124</v>
      </c>
      <c r="D324" s="13" t="s">
        <v>121</v>
      </c>
      <c r="E324" s="74" t="s">
        <v>72</v>
      </c>
      <c r="F324" s="13"/>
      <c r="G324" s="9">
        <f>G326+G325</f>
        <v>4100.4</v>
      </c>
      <c r="H324" s="9">
        <f aca="true" t="shared" si="150" ref="H324:R324">H326+H325</f>
        <v>4100.4</v>
      </c>
      <c r="I324" s="9">
        <f t="shared" si="150"/>
        <v>0</v>
      </c>
      <c r="J324" s="9">
        <f t="shared" si="150"/>
        <v>0</v>
      </c>
      <c r="K324" s="9">
        <f t="shared" si="150"/>
        <v>4101.4</v>
      </c>
      <c r="L324" s="9">
        <f t="shared" si="150"/>
        <v>4101.4</v>
      </c>
      <c r="M324" s="9">
        <f t="shared" si="150"/>
        <v>0</v>
      </c>
      <c r="N324" s="9">
        <f t="shared" si="150"/>
        <v>0</v>
      </c>
      <c r="O324" s="9">
        <f t="shared" si="150"/>
        <v>4101.4</v>
      </c>
      <c r="P324" s="9">
        <f t="shared" si="150"/>
        <v>4101.4</v>
      </c>
      <c r="Q324" s="9">
        <f t="shared" si="150"/>
        <v>0</v>
      </c>
      <c r="R324" s="9">
        <f t="shared" si="150"/>
        <v>0</v>
      </c>
    </row>
    <row r="325" spans="1:18" ht="37.5">
      <c r="A325" s="73" t="s">
        <v>92</v>
      </c>
      <c r="B325" s="74">
        <v>115</v>
      </c>
      <c r="C325" s="13" t="s">
        <v>124</v>
      </c>
      <c r="D325" s="13" t="s">
        <v>121</v>
      </c>
      <c r="E325" s="74" t="s">
        <v>72</v>
      </c>
      <c r="F325" s="13" t="s">
        <v>175</v>
      </c>
      <c r="G325" s="9">
        <f>H325+I324+J325</f>
        <v>61.5</v>
      </c>
      <c r="H325" s="9">
        <v>61.5</v>
      </c>
      <c r="I325" s="9"/>
      <c r="J325" s="9"/>
      <c r="K325" s="9">
        <f>L325+M325+N325</f>
        <v>61.5</v>
      </c>
      <c r="L325" s="9">
        <v>61.5</v>
      </c>
      <c r="M325" s="9"/>
      <c r="N325" s="9"/>
      <c r="O325" s="9">
        <f>P325+Q325+R325</f>
        <v>61.5</v>
      </c>
      <c r="P325" s="9">
        <v>61.5</v>
      </c>
      <c r="Q325" s="9"/>
      <c r="R325" s="9"/>
    </row>
    <row r="326" spans="1:18" ht="37.5">
      <c r="A326" s="73" t="s">
        <v>217</v>
      </c>
      <c r="B326" s="74">
        <v>115</v>
      </c>
      <c r="C326" s="13" t="s">
        <v>124</v>
      </c>
      <c r="D326" s="13" t="s">
        <v>121</v>
      </c>
      <c r="E326" s="74" t="s">
        <v>72</v>
      </c>
      <c r="F326" s="13" t="s">
        <v>216</v>
      </c>
      <c r="G326" s="9">
        <f>H326+I325+J326</f>
        <v>4038.9</v>
      </c>
      <c r="H326" s="9">
        <f>4039.9-1</f>
        <v>4038.9</v>
      </c>
      <c r="I326" s="9">
        <f aca="true" t="shared" si="151" ref="H326:R330">I327</f>
        <v>0</v>
      </c>
      <c r="J326" s="9"/>
      <c r="K326" s="9">
        <f>L326+M326+N326</f>
        <v>4039.9</v>
      </c>
      <c r="L326" s="9">
        <v>4039.9</v>
      </c>
      <c r="M326" s="9"/>
      <c r="N326" s="9"/>
      <c r="O326" s="9">
        <f>P326+Q326+R326</f>
        <v>4039.9</v>
      </c>
      <c r="P326" s="9">
        <v>4039.9</v>
      </c>
      <c r="Q326" s="9"/>
      <c r="R326" s="9"/>
    </row>
    <row r="327" spans="1:18" ht="18.75">
      <c r="A327" s="73" t="s">
        <v>144</v>
      </c>
      <c r="B327" s="74">
        <v>115</v>
      </c>
      <c r="C327" s="13" t="s">
        <v>124</v>
      </c>
      <c r="D327" s="13" t="s">
        <v>119</v>
      </c>
      <c r="E327" s="13"/>
      <c r="F327" s="13"/>
      <c r="G327" s="9">
        <f>G328</f>
        <v>5178.7</v>
      </c>
      <c r="H327" s="9">
        <f>H328</f>
        <v>5178.7</v>
      </c>
      <c r="I327" s="9">
        <f t="shared" si="151"/>
        <v>0</v>
      </c>
      <c r="J327" s="9">
        <f t="shared" si="151"/>
        <v>0</v>
      </c>
      <c r="K327" s="9">
        <f t="shared" si="151"/>
        <v>5178.7</v>
      </c>
      <c r="L327" s="9">
        <f t="shared" si="151"/>
        <v>5178.7</v>
      </c>
      <c r="M327" s="9">
        <f t="shared" si="151"/>
        <v>0</v>
      </c>
      <c r="N327" s="9">
        <f t="shared" si="151"/>
        <v>0</v>
      </c>
      <c r="O327" s="9">
        <f t="shared" si="151"/>
        <v>5178.7</v>
      </c>
      <c r="P327" s="9">
        <f t="shared" si="151"/>
        <v>5178.7</v>
      </c>
      <c r="Q327" s="9">
        <f t="shared" si="151"/>
        <v>0</v>
      </c>
      <c r="R327" s="9">
        <f t="shared" si="151"/>
        <v>0</v>
      </c>
    </row>
    <row r="328" spans="1:18" ht="44.25" customHeight="1">
      <c r="A328" s="73" t="s">
        <v>480</v>
      </c>
      <c r="B328" s="74">
        <v>115</v>
      </c>
      <c r="C328" s="13" t="s">
        <v>124</v>
      </c>
      <c r="D328" s="13" t="s">
        <v>119</v>
      </c>
      <c r="E328" s="13" t="s">
        <v>275</v>
      </c>
      <c r="F328" s="13"/>
      <c r="G328" s="9">
        <f>G329</f>
        <v>5178.7</v>
      </c>
      <c r="H328" s="9">
        <f t="shared" si="151"/>
        <v>5178.7</v>
      </c>
      <c r="I328" s="9">
        <f>I329</f>
        <v>0</v>
      </c>
      <c r="J328" s="9">
        <f t="shared" si="151"/>
        <v>0</v>
      </c>
      <c r="K328" s="9">
        <f t="shared" si="151"/>
        <v>5178.7</v>
      </c>
      <c r="L328" s="9">
        <f t="shared" si="151"/>
        <v>5178.7</v>
      </c>
      <c r="M328" s="9">
        <f t="shared" si="151"/>
        <v>0</v>
      </c>
      <c r="N328" s="9">
        <f t="shared" si="151"/>
        <v>0</v>
      </c>
      <c r="O328" s="9">
        <f t="shared" si="151"/>
        <v>5178.7</v>
      </c>
      <c r="P328" s="9">
        <f t="shared" si="151"/>
        <v>5178.7</v>
      </c>
      <c r="Q328" s="9">
        <f t="shared" si="151"/>
        <v>0</v>
      </c>
      <c r="R328" s="9">
        <f t="shared" si="151"/>
        <v>0</v>
      </c>
    </row>
    <row r="329" spans="1:18" ht="24.75" customHeight="1">
      <c r="A329" s="73" t="s">
        <v>191</v>
      </c>
      <c r="B329" s="74">
        <v>115</v>
      </c>
      <c r="C329" s="13" t="s">
        <v>124</v>
      </c>
      <c r="D329" s="13" t="s">
        <v>119</v>
      </c>
      <c r="E329" s="13" t="s">
        <v>281</v>
      </c>
      <c r="F329" s="110"/>
      <c r="G329" s="9">
        <f>G330</f>
        <v>5178.7</v>
      </c>
      <c r="H329" s="9">
        <f t="shared" si="151"/>
        <v>5178.7</v>
      </c>
      <c r="I329" s="9">
        <f>I330</f>
        <v>0</v>
      </c>
      <c r="J329" s="9">
        <f t="shared" si="151"/>
        <v>0</v>
      </c>
      <c r="K329" s="9">
        <f t="shared" si="151"/>
        <v>5178.7</v>
      </c>
      <c r="L329" s="9">
        <f t="shared" si="151"/>
        <v>5178.7</v>
      </c>
      <c r="M329" s="9">
        <f t="shared" si="151"/>
        <v>0</v>
      </c>
      <c r="N329" s="9">
        <f t="shared" si="151"/>
        <v>0</v>
      </c>
      <c r="O329" s="9">
        <f t="shared" si="151"/>
        <v>5178.7</v>
      </c>
      <c r="P329" s="9">
        <f t="shared" si="151"/>
        <v>5178.7</v>
      </c>
      <c r="Q329" s="9">
        <f t="shared" si="151"/>
        <v>0</v>
      </c>
      <c r="R329" s="9">
        <f t="shared" si="151"/>
        <v>0</v>
      </c>
    </row>
    <row r="330" spans="1:18" ht="60" customHeight="1">
      <c r="A330" s="99" t="s">
        <v>293</v>
      </c>
      <c r="B330" s="74">
        <v>115</v>
      </c>
      <c r="C330" s="13" t="s">
        <v>124</v>
      </c>
      <c r="D330" s="13" t="s">
        <v>119</v>
      </c>
      <c r="E330" s="13" t="s">
        <v>73</v>
      </c>
      <c r="F330" s="110"/>
      <c r="G330" s="9">
        <f>G331</f>
        <v>5178.7</v>
      </c>
      <c r="H330" s="9">
        <f t="shared" si="151"/>
        <v>5178.7</v>
      </c>
      <c r="I330" s="9">
        <f>I331</f>
        <v>0</v>
      </c>
      <c r="J330" s="9">
        <f t="shared" si="151"/>
        <v>0</v>
      </c>
      <c r="K330" s="9">
        <f t="shared" si="151"/>
        <v>5178.7</v>
      </c>
      <c r="L330" s="9">
        <f t="shared" si="151"/>
        <v>5178.7</v>
      </c>
      <c r="M330" s="9">
        <f t="shared" si="151"/>
        <v>0</v>
      </c>
      <c r="N330" s="9">
        <f t="shared" si="151"/>
        <v>0</v>
      </c>
      <c r="O330" s="9">
        <f t="shared" si="151"/>
        <v>5178.7</v>
      </c>
      <c r="P330" s="9">
        <f t="shared" si="151"/>
        <v>5178.7</v>
      </c>
      <c r="Q330" s="9">
        <f t="shared" si="151"/>
        <v>0</v>
      </c>
      <c r="R330" s="9">
        <f t="shared" si="151"/>
        <v>0</v>
      </c>
    </row>
    <row r="331" spans="1:18" ht="84" customHeight="1">
      <c r="A331" s="73" t="s">
        <v>97</v>
      </c>
      <c r="B331" s="74">
        <v>115</v>
      </c>
      <c r="C331" s="13" t="s">
        <v>124</v>
      </c>
      <c r="D331" s="13" t="s">
        <v>119</v>
      </c>
      <c r="E331" s="13" t="s">
        <v>74</v>
      </c>
      <c r="F331" s="13"/>
      <c r="G331" s="9">
        <f>G332+G333</f>
        <v>5178.7</v>
      </c>
      <c r="H331" s="9">
        <f aca="true" t="shared" si="152" ref="H331:R331">H332+H333</f>
        <v>5178.7</v>
      </c>
      <c r="I331" s="9">
        <f t="shared" si="152"/>
        <v>0</v>
      </c>
      <c r="J331" s="9">
        <f t="shared" si="152"/>
        <v>0</v>
      </c>
      <c r="K331" s="9">
        <f t="shared" si="152"/>
        <v>5178.7</v>
      </c>
      <c r="L331" s="9">
        <f t="shared" si="152"/>
        <v>5178.7</v>
      </c>
      <c r="M331" s="9">
        <f t="shared" si="152"/>
        <v>0</v>
      </c>
      <c r="N331" s="9">
        <f t="shared" si="152"/>
        <v>0</v>
      </c>
      <c r="O331" s="9">
        <f t="shared" si="152"/>
        <v>5178.7</v>
      </c>
      <c r="P331" s="9">
        <f t="shared" si="152"/>
        <v>5178.7</v>
      </c>
      <c r="Q331" s="9">
        <f t="shared" si="152"/>
        <v>0</v>
      </c>
      <c r="R331" s="9">
        <f t="shared" si="152"/>
        <v>0</v>
      </c>
    </row>
    <row r="332" spans="1:18" ht="37.5">
      <c r="A332" s="73" t="s">
        <v>92</v>
      </c>
      <c r="B332" s="74">
        <v>115</v>
      </c>
      <c r="C332" s="13" t="s">
        <v>124</v>
      </c>
      <c r="D332" s="13" t="s">
        <v>119</v>
      </c>
      <c r="E332" s="13" t="s">
        <v>74</v>
      </c>
      <c r="F332" s="13" t="s">
        <v>175</v>
      </c>
      <c r="G332" s="9">
        <f>H332+I331+J332</f>
        <v>51.8</v>
      </c>
      <c r="H332" s="9">
        <v>51.8</v>
      </c>
      <c r="I332" s="9"/>
      <c r="J332" s="9"/>
      <c r="K332" s="9">
        <f>L332+M332+N332</f>
        <v>51.8</v>
      </c>
      <c r="L332" s="9">
        <v>51.8</v>
      </c>
      <c r="M332" s="9"/>
      <c r="N332" s="9"/>
      <c r="O332" s="9">
        <f>P332+Q332+R332</f>
        <v>51.8</v>
      </c>
      <c r="P332" s="9">
        <v>51.8</v>
      </c>
      <c r="Q332" s="16"/>
      <c r="R332" s="16"/>
    </row>
    <row r="333" spans="1:18" ht="43.5" customHeight="1">
      <c r="A333" s="73" t="s">
        <v>217</v>
      </c>
      <c r="B333" s="74">
        <v>115</v>
      </c>
      <c r="C333" s="13" t="s">
        <v>124</v>
      </c>
      <c r="D333" s="13" t="s">
        <v>119</v>
      </c>
      <c r="E333" s="13" t="s">
        <v>74</v>
      </c>
      <c r="F333" s="13" t="s">
        <v>216</v>
      </c>
      <c r="G333" s="9">
        <f>H333+I332+J333</f>
        <v>5126.9</v>
      </c>
      <c r="H333" s="9">
        <v>5126.9</v>
      </c>
      <c r="I333" s="9"/>
      <c r="J333" s="9"/>
      <c r="K333" s="9">
        <f>L333+M333+N333</f>
        <v>5126.9</v>
      </c>
      <c r="L333" s="9">
        <v>5126.9</v>
      </c>
      <c r="M333" s="9"/>
      <c r="N333" s="9"/>
      <c r="O333" s="9">
        <f>P333+Q333+R333</f>
        <v>5126.9</v>
      </c>
      <c r="P333" s="9">
        <v>5126.9</v>
      </c>
      <c r="Q333" s="16"/>
      <c r="R333" s="16"/>
    </row>
    <row r="334" spans="1:18" ht="18.75">
      <c r="A334" s="73" t="s">
        <v>157</v>
      </c>
      <c r="B334" s="74">
        <v>115</v>
      </c>
      <c r="C334" s="13" t="s">
        <v>140</v>
      </c>
      <c r="D334" s="13" t="s">
        <v>389</v>
      </c>
      <c r="E334" s="13"/>
      <c r="F334" s="13"/>
      <c r="G334" s="9">
        <f>G335+G353</f>
        <v>4255</v>
      </c>
      <c r="H334" s="9">
        <f aca="true" t="shared" si="153" ref="H334:R334">H335+H353</f>
        <v>3294.3</v>
      </c>
      <c r="I334" s="9">
        <f t="shared" si="153"/>
        <v>774.3</v>
      </c>
      <c r="J334" s="9">
        <f t="shared" si="153"/>
        <v>160</v>
      </c>
      <c r="K334" s="9">
        <f t="shared" si="153"/>
        <v>864.5</v>
      </c>
      <c r="L334" s="9">
        <f t="shared" si="153"/>
        <v>0</v>
      </c>
      <c r="M334" s="9">
        <f t="shared" si="153"/>
        <v>704.5</v>
      </c>
      <c r="N334" s="9">
        <f t="shared" si="153"/>
        <v>160</v>
      </c>
      <c r="O334" s="9">
        <f t="shared" si="153"/>
        <v>866.2</v>
      </c>
      <c r="P334" s="9">
        <f t="shared" si="153"/>
        <v>0</v>
      </c>
      <c r="Q334" s="9">
        <f t="shared" si="153"/>
        <v>706.2</v>
      </c>
      <c r="R334" s="9">
        <f t="shared" si="153"/>
        <v>160</v>
      </c>
    </row>
    <row r="335" spans="1:18" ht="20.25" customHeight="1">
      <c r="A335" s="73" t="s">
        <v>158</v>
      </c>
      <c r="B335" s="74">
        <v>115</v>
      </c>
      <c r="C335" s="13" t="s">
        <v>140</v>
      </c>
      <c r="D335" s="13" t="s">
        <v>122</v>
      </c>
      <c r="E335" s="13"/>
      <c r="F335" s="13"/>
      <c r="G335" s="9">
        <f aca="true" t="shared" si="154" ref="G335:R335">G336+G348</f>
        <v>832.4</v>
      </c>
      <c r="H335" s="9">
        <f t="shared" si="154"/>
        <v>0</v>
      </c>
      <c r="I335" s="9">
        <f t="shared" si="154"/>
        <v>672.4</v>
      </c>
      <c r="J335" s="9">
        <f t="shared" si="154"/>
        <v>160</v>
      </c>
      <c r="K335" s="9">
        <f t="shared" si="154"/>
        <v>864.5</v>
      </c>
      <c r="L335" s="9">
        <f t="shared" si="154"/>
        <v>0</v>
      </c>
      <c r="M335" s="9">
        <f t="shared" si="154"/>
        <v>704.5</v>
      </c>
      <c r="N335" s="9">
        <f t="shared" si="154"/>
        <v>160</v>
      </c>
      <c r="O335" s="9">
        <f t="shared" si="154"/>
        <v>866.2</v>
      </c>
      <c r="P335" s="9">
        <f t="shared" si="154"/>
        <v>0</v>
      </c>
      <c r="Q335" s="9">
        <f t="shared" si="154"/>
        <v>706.2</v>
      </c>
      <c r="R335" s="9">
        <f t="shared" si="154"/>
        <v>160</v>
      </c>
    </row>
    <row r="336" spans="1:18" ht="45.75" customHeight="1">
      <c r="A336" s="73" t="s">
        <v>455</v>
      </c>
      <c r="B336" s="74">
        <v>115</v>
      </c>
      <c r="C336" s="13" t="s">
        <v>140</v>
      </c>
      <c r="D336" s="13" t="s">
        <v>122</v>
      </c>
      <c r="E336" s="13" t="s">
        <v>285</v>
      </c>
      <c r="F336" s="13"/>
      <c r="G336" s="9">
        <f>G337+G340+G345</f>
        <v>410</v>
      </c>
      <c r="H336" s="9">
        <f aca="true" t="shared" si="155" ref="H336:R336">H337+H340+H345</f>
        <v>0</v>
      </c>
      <c r="I336" s="9">
        <f t="shared" si="155"/>
        <v>250</v>
      </c>
      <c r="J336" s="9">
        <f t="shared" si="155"/>
        <v>160</v>
      </c>
      <c r="K336" s="9">
        <f t="shared" si="155"/>
        <v>410</v>
      </c>
      <c r="L336" s="9">
        <f t="shared" si="155"/>
        <v>0</v>
      </c>
      <c r="M336" s="9">
        <f t="shared" si="155"/>
        <v>250</v>
      </c>
      <c r="N336" s="9">
        <f t="shared" si="155"/>
        <v>160</v>
      </c>
      <c r="O336" s="9">
        <f t="shared" si="155"/>
        <v>410</v>
      </c>
      <c r="P336" s="9">
        <f t="shared" si="155"/>
        <v>0</v>
      </c>
      <c r="Q336" s="9">
        <f t="shared" si="155"/>
        <v>250</v>
      </c>
      <c r="R336" s="9">
        <f t="shared" si="155"/>
        <v>160</v>
      </c>
    </row>
    <row r="337" spans="1:18" ht="27" customHeight="1">
      <c r="A337" s="73" t="s">
        <v>0</v>
      </c>
      <c r="B337" s="74">
        <v>115</v>
      </c>
      <c r="C337" s="13" t="s">
        <v>140</v>
      </c>
      <c r="D337" s="13" t="s">
        <v>122</v>
      </c>
      <c r="E337" s="13" t="s">
        <v>1</v>
      </c>
      <c r="F337" s="13"/>
      <c r="G337" s="9">
        <f>G338</f>
        <v>110</v>
      </c>
      <c r="H337" s="9">
        <f aca="true" t="shared" si="156" ref="H337:R338">H338</f>
        <v>0</v>
      </c>
      <c r="I337" s="9">
        <f t="shared" si="156"/>
        <v>110</v>
      </c>
      <c r="J337" s="9">
        <f t="shared" si="156"/>
        <v>0</v>
      </c>
      <c r="K337" s="9">
        <f t="shared" si="156"/>
        <v>110</v>
      </c>
      <c r="L337" s="9">
        <f t="shared" si="156"/>
        <v>0</v>
      </c>
      <c r="M337" s="9">
        <f t="shared" si="156"/>
        <v>110</v>
      </c>
      <c r="N337" s="9">
        <f t="shared" si="156"/>
        <v>0</v>
      </c>
      <c r="O337" s="9">
        <f t="shared" si="156"/>
        <v>110</v>
      </c>
      <c r="P337" s="9">
        <f t="shared" si="156"/>
        <v>0</v>
      </c>
      <c r="Q337" s="9">
        <f t="shared" si="156"/>
        <v>110</v>
      </c>
      <c r="R337" s="9">
        <f t="shared" si="156"/>
        <v>0</v>
      </c>
    </row>
    <row r="338" spans="1:18" ht="18.75">
      <c r="A338" s="73" t="s">
        <v>456</v>
      </c>
      <c r="B338" s="74">
        <v>115</v>
      </c>
      <c r="C338" s="13" t="s">
        <v>140</v>
      </c>
      <c r="D338" s="13" t="s">
        <v>122</v>
      </c>
      <c r="E338" s="13" t="s">
        <v>2</v>
      </c>
      <c r="F338" s="13"/>
      <c r="G338" s="9">
        <f>G339</f>
        <v>110</v>
      </c>
      <c r="H338" s="9">
        <f t="shared" si="156"/>
        <v>0</v>
      </c>
      <c r="I338" s="9">
        <f t="shared" si="156"/>
        <v>110</v>
      </c>
      <c r="J338" s="9">
        <f t="shared" si="156"/>
        <v>0</v>
      </c>
      <c r="K338" s="9">
        <f t="shared" si="156"/>
        <v>110</v>
      </c>
      <c r="L338" s="9">
        <f t="shared" si="156"/>
        <v>0</v>
      </c>
      <c r="M338" s="9">
        <f t="shared" si="156"/>
        <v>110</v>
      </c>
      <c r="N338" s="9">
        <f t="shared" si="156"/>
        <v>0</v>
      </c>
      <c r="O338" s="9">
        <f t="shared" si="156"/>
        <v>110</v>
      </c>
      <c r="P338" s="9">
        <f t="shared" si="156"/>
        <v>0</v>
      </c>
      <c r="Q338" s="9">
        <f t="shared" si="156"/>
        <v>110</v>
      </c>
      <c r="R338" s="9">
        <f t="shared" si="156"/>
        <v>0</v>
      </c>
    </row>
    <row r="339" spans="1:18" ht="18.75">
      <c r="A339" s="73" t="s">
        <v>187</v>
      </c>
      <c r="B339" s="74">
        <v>115</v>
      </c>
      <c r="C339" s="13" t="s">
        <v>140</v>
      </c>
      <c r="D339" s="13" t="s">
        <v>122</v>
      </c>
      <c r="E339" s="13" t="s">
        <v>2</v>
      </c>
      <c r="F339" s="13" t="s">
        <v>186</v>
      </c>
      <c r="G339" s="9">
        <f>H339+I339+J339</f>
        <v>110</v>
      </c>
      <c r="H339" s="9"/>
      <c r="I339" s="9">
        <v>110</v>
      </c>
      <c r="J339" s="9"/>
      <c r="K339" s="9">
        <f>L339+M339+N339</f>
        <v>110</v>
      </c>
      <c r="L339" s="9"/>
      <c r="M339" s="9">
        <v>110</v>
      </c>
      <c r="N339" s="9"/>
      <c r="O339" s="9">
        <f>P339+Q339+R339</f>
        <v>110</v>
      </c>
      <c r="P339" s="9"/>
      <c r="Q339" s="9">
        <v>110</v>
      </c>
      <c r="R339" s="9"/>
    </row>
    <row r="340" spans="1:18" ht="29.25" customHeight="1">
      <c r="A340" s="73" t="s">
        <v>4</v>
      </c>
      <c r="B340" s="74">
        <v>115</v>
      </c>
      <c r="C340" s="13" t="s">
        <v>140</v>
      </c>
      <c r="D340" s="13" t="s">
        <v>122</v>
      </c>
      <c r="E340" s="13" t="s">
        <v>7</v>
      </c>
      <c r="F340" s="13"/>
      <c r="G340" s="9">
        <f>G341+G343</f>
        <v>250</v>
      </c>
      <c r="H340" s="9">
        <f aca="true" t="shared" si="157" ref="H340:R340">H341+H343</f>
        <v>0</v>
      </c>
      <c r="I340" s="9">
        <f t="shared" si="157"/>
        <v>140</v>
      </c>
      <c r="J340" s="9">
        <f t="shared" si="157"/>
        <v>110</v>
      </c>
      <c r="K340" s="9">
        <f t="shared" si="157"/>
        <v>250</v>
      </c>
      <c r="L340" s="9">
        <f t="shared" si="157"/>
        <v>0</v>
      </c>
      <c r="M340" s="9">
        <f t="shared" si="157"/>
        <v>140</v>
      </c>
      <c r="N340" s="9">
        <f t="shared" si="157"/>
        <v>110</v>
      </c>
      <c r="O340" s="9">
        <f t="shared" si="157"/>
        <v>250</v>
      </c>
      <c r="P340" s="9">
        <f t="shared" si="157"/>
        <v>0</v>
      </c>
      <c r="Q340" s="9">
        <f t="shared" si="157"/>
        <v>140</v>
      </c>
      <c r="R340" s="9">
        <f t="shared" si="157"/>
        <v>110</v>
      </c>
    </row>
    <row r="341" spans="1:18" ht="18.75">
      <c r="A341" s="73" t="s">
        <v>456</v>
      </c>
      <c r="B341" s="74">
        <v>115</v>
      </c>
      <c r="C341" s="13" t="s">
        <v>140</v>
      </c>
      <c r="D341" s="13" t="s">
        <v>122</v>
      </c>
      <c r="E341" s="13" t="s">
        <v>8</v>
      </c>
      <c r="F341" s="13"/>
      <c r="G341" s="9">
        <f>G342</f>
        <v>140</v>
      </c>
      <c r="H341" s="9">
        <f aca="true" t="shared" si="158" ref="H341:R341">H342</f>
        <v>0</v>
      </c>
      <c r="I341" s="9">
        <f t="shared" si="158"/>
        <v>140</v>
      </c>
      <c r="J341" s="9">
        <f t="shared" si="158"/>
        <v>0</v>
      </c>
      <c r="K341" s="9">
        <f t="shared" si="158"/>
        <v>140</v>
      </c>
      <c r="L341" s="9">
        <f t="shared" si="158"/>
        <v>0</v>
      </c>
      <c r="M341" s="9">
        <f t="shared" si="158"/>
        <v>140</v>
      </c>
      <c r="N341" s="9">
        <f t="shared" si="158"/>
        <v>0</v>
      </c>
      <c r="O341" s="9">
        <f t="shared" si="158"/>
        <v>140</v>
      </c>
      <c r="P341" s="9">
        <f t="shared" si="158"/>
        <v>0</v>
      </c>
      <c r="Q341" s="9">
        <f t="shared" si="158"/>
        <v>140</v>
      </c>
      <c r="R341" s="9">
        <f t="shared" si="158"/>
        <v>0</v>
      </c>
    </row>
    <row r="342" spans="1:18" ht="24.75" customHeight="1">
      <c r="A342" s="73" t="s">
        <v>187</v>
      </c>
      <c r="B342" s="74">
        <v>115</v>
      </c>
      <c r="C342" s="13" t="s">
        <v>140</v>
      </c>
      <c r="D342" s="13" t="s">
        <v>122</v>
      </c>
      <c r="E342" s="13" t="s">
        <v>8</v>
      </c>
      <c r="F342" s="13" t="s">
        <v>186</v>
      </c>
      <c r="G342" s="9">
        <f>H342+I342+J342</f>
        <v>140</v>
      </c>
      <c r="H342" s="9"/>
      <c r="I342" s="9">
        <v>140</v>
      </c>
      <c r="J342" s="9"/>
      <c r="K342" s="9">
        <f>L342+M342+N342</f>
        <v>140</v>
      </c>
      <c r="L342" s="9"/>
      <c r="M342" s="9">
        <v>140</v>
      </c>
      <c r="N342" s="9"/>
      <c r="O342" s="9">
        <f>P342+Q342+R342</f>
        <v>140</v>
      </c>
      <c r="P342" s="9"/>
      <c r="Q342" s="9">
        <v>140</v>
      </c>
      <c r="R342" s="9"/>
    </row>
    <row r="343" spans="1:18" ht="84.75" customHeight="1">
      <c r="A343" s="73" t="s">
        <v>706</v>
      </c>
      <c r="B343" s="74">
        <v>115</v>
      </c>
      <c r="C343" s="13" t="s">
        <v>140</v>
      </c>
      <c r="D343" s="13" t="s">
        <v>122</v>
      </c>
      <c r="E343" s="13" t="s">
        <v>458</v>
      </c>
      <c r="F343" s="13"/>
      <c r="G343" s="9">
        <f>G344</f>
        <v>110</v>
      </c>
      <c r="H343" s="9">
        <f aca="true" t="shared" si="159" ref="H343:R343">H344</f>
        <v>0</v>
      </c>
      <c r="I343" s="9">
        <f t="shared" si="159"/>
        <v>0</v>
      </c>
      <c r="J343" s="9">
        <f t="shared" si="159"/>
        <v>110</v>
      </c>
      <c r="K343" s="9">
        <f t="shared" si="159"/>
        <v>110</v>
      </c>
      <c r="L343" s="9">
        <f t="shared" si="159"/>
        <v>0</v>
      </c>
      <c r="M343" s="9">
        <f t="shared" si="159"/>
        <v>0</v>
      </c>
      <c r="N343" s="9">
        <f t="shared" si="159"/>
        <v>110</v>
      </c>
      <c r="O343" s="9">
        <f t="shared" si="159"/>
        <v>110</v>
      </c>
      <c r="P343" s="9">
        <f t="shared" si="159"/>
        <v>0</v>
      </c>
      <c r="Q343" s="9">
        <f t="shared" si="159"/>
        <v>0</v>
      </c>
      <c r="R343" s="9">
        <f t="shared" si="159"/>
        <v>110</v>
      </c>
    </row>
    <row r="344" spans="1:18" ht="18.75">
      <c r="A344" s="73" t="s">
        <v>187</v>
      </c>
      <c r="B344" s="74">
        <v>115</v>
      </c>
      <c r="C344" s="13" t="s">
        <v>140</v>
      </c>
      <c r="D344" s="13" t="s">
        <v>122</v>
      </c>
      <c r="E344" s="13" t="s">
        <v>458</v>
      </c>
      <c r="F344" s="13" t="s">
        <v>186</v>
      </c>
      <c r="G344" s="9">
        <f>H344+I344+J344</f>
        <v>110</v>
      </c>
      <c r="H344" s="9"/>
      <c r="I344" s="9"/>
      <c r="J344" s="9">
        <v>110</v>
      </c>
      <c r="K344" s="9">
        <f>L344+M344+N344</f>
        <v>110</v>
      </c>
      <c r="L344" s="9"/>
      <c r="M344" s="9"/>
      <c r="N344" s="9">
        <v>110</v>
      </c>
      <c r="O344" s="9">
        <f>P344+Q344+R344</f>
        <v>110</v>
      </c>
      <c r="P344" s="9"/>
      <c r="Q344" s="9"/>
      <c r="R344" s="9">
        <v>110</v>
      </c>
    </row>
    <row r="345" spans="1:18" ht="49.5" customHeight="1">
      <c r="A345" s="73" t="s">
        <v>79</v>
      </c>
      <c r="B345" s="74">
        <v>115</v>
      </c>
      <c r="C345" s="13" t="s">
        <v>140</v>
      </c>
      <c r="D345" s="13" t="s">
        <v>122</v>
      </c>
      <c r="E345" s="13" t="s">
        <v>461</v>
      </c>
      <c r="F345" s="13"/>
      <c r="G345" s="9">
        <f>G346</f>
        <v>50</v>
      </c>
      <c r="H345" s="9">
        <f aca="true" t="shared" si="160" ref="H345:R345">H346</f>
        <v>0</v>
      </c>
      <c r="I345" s="9">
        <f t="shared" si="160"/>
        <v>0</v>
      </c>
      <c r="J345" s="9">
        <f t="shared" si="160"/>
        <v>50</v>
      </c>
      <c r="K345" s="9">
        <f t="shared" si="160"/>
        <v>50</v>
      </c>
      <c r="L345" s="9">
        <f t="shared" si="160"/>
        <v>0</v>
      </c>
      <c r="M345" s="9">
        <f t="shared" si="160"/>
        <v>0</v>
      </c>
      <c r="N345" s="9">
        <f t="shared" si="160"/>
        <v>50</v>
      </c>
      <c r="O345" s="9">
        <f t="shared" si="160"/>
        <v>50</v>
      </c>
      <c r="P345" s="9">
        <f t="shared" si="160"/>
        <v>0</v>
      </c>
      <c r="Q345" s="9">
        <f t="shared" si="160"/>
        <v>0</v>
      </c>
      <c r="R345" s="9">
        <f t="shared" si="160"/>
        <v>50</v>
      </c>
    </row>
    <row r="346" spans="1:18" ht="84.75" customHeight="1">
      <c r="A346" s="73" t="s">
        <v>706</v>
      </c>
      <c r="B346" s="74">
        <v>115</v>
      </c>
      <c r="C346" s="13" t="s">
        <v>140</v>
      </c>
      <c r="D346" s="13" t="s">
        <v>122</v>
      </c>
      <c r="E346" s="13" t="s">
        <v>462</v>
      </c>
      <c r="F346" s="13"/>
      <c r="G346" s="9">
        <f>G347</f>
        <v>50</v>
      </c>
      <c r="H346" s="9">
        <f aca="true" t="shared" si="161" ref="H346:R346">H347</f>
        <v>0</v>
      </c>
      <c r="I346" s="9">
        <f t="shared" si="161"/>
        <v>0</v>
      </c>
      <c r="J346" s="9">
        <f t="shared" si="161"/>
        <v>50</v>
      </c>
      <c r="K346" s="9">
        <f t="shared" si="161"/>
        <v>50</v>
      </c>
      <c r="L346" s="9">
        <f t="shared" si="161"/>
        <v>0</v>
      </c>
      <c r="M346" s="9">
        <f t="shared" si="161"/>
        <v>0</v>
      </c>
      <c r="N346" s="9">
        <f t="shared" si="161"/>
        <v>50</v>
      </c>
      <c r="O346" s="9">
        <f t="shared" si="161"/>
        <v>50</v>
      </c>
      <c r="P346" s="9">
        <f t="shared" si="161"/>
        <v>0</v>
      </c>
      <c r="Q346" s="9">
        <f t="shared" si="161"/>
        <v>0</v>
      </c>
      <c r="R346" s="9">
        <f t="shared" si="161"/>
        <v>50</v>
      </c>
    </row>
    <row r="347" spans="1:18" ht="18.75">
      <c r="A347" s="73" t="s">
        <v>187</v>
      </c>
      <c r="B347" s="74">
        <v>115</v>
      </c>
      <c r="C347" s="13" t="s">
        <v>140</v>
      </c>
      <c r="D347" s="13" t="s">
        <v>122</v>
      </c>
      <c r="E347" s="13" t="s">
        <v>462</v>
      </c>
      <c r="F347" s="13" t="s">
        <v>186</v>
      </c>
      <c r="G347" s="9">
        <f>H347+I347+J347</f>
        <v>50</v>
      </c>
      <c r="H347" s="9"/>
      <c r="I347" s="9"/>
      <c r="J347" s="9">
        <v>50</v>
      </c>
      <c r="K347" s="9">
        <f>L347+M347+N347</f>
        <v>50</v>
      </c>
      <c r="L347" s="9"/>
      <c r="M347" s="9"/>
      <c r="N347" s="9">
        <v>50</v>
      </c>
      <c r="O347" s="9">
        <f>P347+Q347+R347</f>
        <v>50</v>
      </c>
      <c r="P347" s="9"/>
      <c r="Q347" s="9"/>
      <c r="R347" s="9">
        <v>50</v>
      </c>
    </row>
    <row r="348" spans="1:18" ht="44.25" customHeight="1">
      <c r="A348" s="73" t="s">
        <v>480</v>
      </c>
      <c r="B348" s="74">
        <v>115</v>
      </c>
      <c r="C348" s="13" t="s">
        <v>140</v>
      </c>
      <c r="D348" s="13" t="s">
        <v>122</v>
      </c>
      <c r="E348" s="13" t="s">
        <v>275</v>
      </c>
      <c r="F348" s="13"/>
      <c r="G348" s="9">
        <f>G349</f>
        <v>422.4</v>
      </c>
      <c r="H348" s="9">
        <f aca="true" t="shared" si="162" ref="H348:R351">H349</f>
        <v>0</v>
      </c>
      <c r="I348" s="9">
        <f t="shared" si="162"/>
        <v>422.4</v>
      </c>
      <c r="J348" s="9">
        <f t="shared" si="162"/>
        <v>0</v>
      </c>
      <c r="K348" s="9">
        <f t="shared" si="162"/>
        <v>454.5</v>
      </c>
      <c r="L348" s="9">
        <f t="shared" si="162"/>
        <v>0</v>
      </c>
      <c r="M348" s="9">
        <f t="shared" si="162"/>
        <v>454.5</v>
      </c>
      <c r="N348" s="9">
        <f t="shared" si="162"/>
        <v>0</v>
      </c>
      <c r="O348" s="9">
        <f t="shared" si="162"/>
        <v>456.2</v>
      </c>
      <c r="P348" s="9">
        <f t="shared" si="162"/>
        <v>0</v>
      </c>
      <c r="Q348" s="9">
        <f t="shared" si="162"/>
        <v>456.2</v>
      </c>
      <c r="R348" s="9">
        <f t="shared" si="162"/>
        <v>0</v>
      </c>
    </row>
    <row r="349" spans="1:18" ht="29.25" customHeight="1">
      <c r="A349" s="99" t="s">
        <v>18</v>
      </c>
      <c r="B349" s="74">
        <v>115</v>
      </c>
      <c r="C349" s="13" t="s">
        <v>140</v>
      </c>
      <c r="D349" s="13" t="s">
        <v>122</v>
      </c>
      <c r="E349" s="13" t="s">
        <v>276</v>
      </c>
      <c r="F349" s="13"/>
      <c r="G349" s="9">
        <f>G350</f>
        <v>422.4</v>
      </c>
      <c r="H349" s="9">
        <f t="shared" si="162"/>
        <v>0</v>
      </c>
      <c r="I349" s="9">
        <f t="shared" si="162"/>
        <v>422.4</v>
      </c>
      <c r="J349" s="9">
        <f t="shared" si="162"/>
        <v>0</v>
      </c>
      <c r="K349" s="9">
        <f t="shared" si="162"/>
        <v>454.5</v>
      </c>
      <c r="L349" s="9">
        <f t="shared" si="162"/>
        <v>0</v>
      </c>
      <c r="M349" s="9">
        <f t="shared" si="162"/>
        <v>454.5</v>
      </c>
      <c r="N349" s="9">
        <f t="shared" si="162"/>
        <v>0</v>
      </c>
      <c r="O349" s="9">
        <f t="shared" si="162"/>
        <v>456.2</v>
      </c>
      <c r="P349" s="9">
        <f t="shared" si="162"/>
        <v>0</v>
      </c>
      <c r="Q349" s="9">
        <f t="shared" si="162"/>
        <v>456.2</v>
      </c>
      <c r="R349" s="9">
        <f t="shared" si="162"/>
        <v>0</v>
      </c>
    </row>
    <row r="350" spans="1:18" ht="45.75" customHeight="1">
      <c r="A350" s="73" t="s">
        <v>52</v>
      </c>
      <c r="B350" s="74">
        <v>115</v>
      </c>
      <c r="C350" s="13" t="s">
        <v>140</v>
      </c>
      <c r="D350" s="13" t="s">
        <v>122</v>
      </c>
      <c r="E350" s="13" t="s">
        <v>53</v>
      </c>
      <c r="F350" s="13"/>
      <c r="G350" s="9">
        <f>G351</f>
        <v>422.4</v>
      </c>
      <c r="H350" s="9">
        <f t="shared" si="162"/>
        <v>0</v>
      </c>
      <c r="I350" s="9">
        <f t="shared" si="162"/>
        <v>422.4</v>
      </c>
      <c r="J350" s="9">
        <f t="shared" si="162"/>
        <v>0</v>
      </c>
      <c r="K350" s="9">
        <f t="shared" si="162"/>
        <v>454.5</v>
      </c>
      <c r="L350" s="9">
        <f t="shared" si="162"/>
        <v>0</v>
      </c>
      <c r="M350" s="9">
        <f t="shared" si="162"/>
        <v>454.5</v>
      </c>
      <c r="N350" s="9">
        <f t="shared" si="162"/>
        <v>0</v>
      </c>
      <c r="O350" s="9">
        <f t="shared" si="162"/>
        <v>456.2</v>
      </c>
      <c r="P350" s="9">
        <f t="shared" si="162"/>
        <v>0</v>
      </c>
      <c r="Q350" s="9">
        <f t="shared" si="162"/>
        <v>456.2</v>
      </c>
      <c r="R350" s="9">
        <f t="shared" si="162"/>
        <v>0</v>
      </c>
    </row>
    <row r="351" spans="1:20" ht="27" customHeight="1">
      <c r="A351" s="73" t="s">
        <v>147</v>
      </c>
      <c r="B351" s="74">
        <v>115</v>
      </c>
      <c r="C351" s="13" t="s">
        <v>140</v>
      </c>
      <c r="D351" s="13" t="s">
        <v>122</v>
      </c>
      <c r="E351" s="13" t="s">
        <v>54</v>
      </c>
      <c r="F351" s="13"/>
      <c r="G351" s="9">
        <f>G352</f>
        <v>422.4</v>
      </c>
      <c r="H351" s="9">
        <f t="shared" si="162"/>
        <v>0</v>
      </c>
      <c r="I351" s="9">
        <f t="shared" si="162"/>
        <v>422.4</v>
      </c>
      <c r="J351" s="9">
        <f t="shared" si="162"/>
        <v>0</v>
      </c>
      <c r="K351" s="9">
        <f t="shared" si="162"/>
        <v>454.5</v>
      </c>
      <c r="L351" s="9">
        <f t="shared" si="162"/>
        <v>0</v>
      </c>
      <c r="M351" s="9">
        <f t="shared" si="162"/>
        <v>454.5</v>
      </c>
      <c r="N351" s="9">
        <f t="shared" si="162"/>
        <v>0</v>
      </c>
      <c r="O351" s="9">
        <f t="shared" si="162"/>
        <v>456.2</v>
      </c>
      <c r="P351" s="9">
        <f t="shared" si="162"/>
        <v>0</v>
      </c>
      <c r="Q351" s="9">
        <f t="shared" si="162"/>
        <v>456.2</v>
      </c>
      <c r="R351" s="72">
        <f t="shared" si="162"/>
        <v>0</v>
      </c>
      <c r="S351" s="64"/>
      <c r="T351" s="64"/>
    </row>
    <row r="352" spans="1:20" ht="18.75">
      <c r="A352" s="73" t="s">
        <v>187</v>
      </c>
      <c r="B352" s="74">
        <v>115</v>
      </c>
      <c r="C352" s="13" t="s">
        <v>140</v>
      </c>
      <c r="D352" s="13" t="s">
        <v>122</v>
      </c>
      <c r="E352" s="13" t="s">
        <v>54</v>
      </c>
      <c r="F352" s="13" t="s">
        <v>186</v>
      </c>
      <c r="G352" s="9">
        <f>H352+I352+J352</f>
        <v>422.4</v>
      </c>
      <c r="H352" s="9"/>
      <c r="I352" s="9">
        <v>422.4</v>
      </c>
      <c r="J352" s="9"/>
      <c r="K352" s="9">
        <f>L352+M352+N352</f>
        <v>454.5</v>
      </c>
      <c r="L352" s="9"/>
      <c r="M352" s="9">
        <v>454.5</v>
      </c>
      <c r="N352" s="9"/>
      <c r="O352" s="9">
        <f>P352+Q352+R352</f>
        <v>456.2</v>
      </c>
      <c r="P352" s="16"/>
      <c r="Q352" s="9">
        <v>456.2</v>
      </c>
      <c r="R352" s="126"/>
      <c r="S352" s="64"/>
      <c r="T352" s="64"/>
    </row>
    <row r="353" spans="1:20" ht="18.75">
      <c r="A353" s="73" t="s">
        <v>704</v>
      </c>
      <c r="B353" s="74">
        <v>115</v>
      </c>
      <c r="C353" s="13" t="s">
        <v>140</v>
      </c>
      <c r="D353" s="13" t="s">
        <v>126</v>
      </c>
      <c r="E353" s="13"/>
      <c r="F353" s="13"/>
      <c r="G353" s="9">
        <f>G354</f>
        <v>3422.6</v>
      </c>
      <c r="H353" s="9">
        <f aca="true" t="shared" si="163" ref="H353:R353">H354</f>
        <v>3294.3</v>
      </c>
      <c r="I353" s="9">
        <f t="shared" si="163"/>
        <v>101.9</v>
      </c>
      <c r="J353" s="9">
        <f t="shared" si="163"/>
        <v>0</v>
      </c>
      <c r="K353" s="9">
        <f t="shared" si="163"/>
        <v>0</v>
      </c>
      <c r="L353" s="9">
        <f t="shared" si="163"/>
        <v>0</v>
      </c>
      <c r="M353" s="9">
        <f t="shared" si="163"/>
        <v>0</v>
      </c>
      <c r="N353" s="9">
        <f t="shared" si="163"/>
        <v>0</v>
      </c>
      <c r="O353" s="9">
        <f t="shared" si="163"/>
        <v>0</v>
      </c>
      <c r="P353" s="9">
        <f t="shared" si="163"/>
        <v>0</v>
      </c>
      <c r="Q353" s="9">
        <f t="shared" si="163"/>
        <v>0</v>
      </c>
      <c r="R353" s="72">
        <f t="shared" si="163"/>
        <v>0</v>
      </c>
      <c r="S353" s="128"/>
      <c r="T353" s="64"/>
    </row>
    <row r="354" spans="1:20" ht="56.25">
      <c r="A354" s="73" t="s">
        <v>584</v>
      </c>
      <c r="B354" s="74">
        <v>115</v>
      </c>
      <c r="C354" s="13" t="s">
        <v>140</v>
      </c>
      <c r="D354" s="13" t="s">
        <v>126</v>
      </c>
      <c r="E354" s="74" t="s">
        <v>101</v>
      </c>
      <c r="F354" s="13"/>
      <c r="G354" s="9">
        <f aca="true" t="shared" si="164" ref="G354:R356">G355</f>
        <v>3422.6</v>
      </c>
      <c r="H354" s="9">
        <f t="shared" si="164"/>
        <v>3294.3</v>
      </c>
      <c r="I354" s="9">
        <f t="shared" si="164"/>
        <v>101.9</v>
      </c>
      <c r="J354" s="9">
        <f t="shared" si="164"/>
        <v>0</v>
      </c>
      <c r="K354" s="9">
        <f t="shared" si="164"/>
        <v>0</v>
      </c>
      <c r="L354" s="9">
        <f t="shared" si="164"/>
        <v>0</v>
      </c>
      <c r="M354" s="9">
        <f t="shared" si="164"/>
        <v>0</v>
      </c>
      <c r="N354" s="9">
        <f t="shared" si="164"/>
        <v>0</v>
      </c>
      <c r="O354" s="9">
        <f t="shared" si="164"/>
        <v>0</v>
      </c>
      <c r="P354" s="9">
        <f t="shared" si="164"/>
        <v>0</v>
      </c>
      <c r="Q354" s="9">
        <f t="shared" si="164"/>
        <v>0</v>
      </c>
      <c r="R354" s="72">
        <f t="shared" si="164"/>
        <v>0</v>
      </c>
      <c r="S354" s="128"/>
      <c r="T354" s="64"/>
    </row>
    <row r="355" spans="1:20" ht="37.5">
      <c r="A355" s="73" t="s">
        <v>675</v>
      </c>
      <c r="B355" s="74">
        <v>115</v>
      </c>
      <c r="C355" s="13" t="s">
        <v>140</v>
      </c>
      <c r="D355" s="13" t="s">
        <v>126</v>
      </c>
      <c r="E355" s="74" t="s">
        <v>674</v>
      </c>
      <c r="F355" s="13"/>
      <c r="G355" s="9">
        <f t="shared" si="164"/>
        <v>3422.6</v>
      </c>
      <c r="H355" s="9">
        <f t="shared" si="164"/>
        <v>3294.3</v>
      </c>
      <c r="I355" s="9">
        <f t="shared" si="164"/>
        <v>101.9</v>
      </c>
      <c r="J355" s="9">
        <f t="shared" si="164"/>
        <v>0</v>
      </c>
      <c r="K355" s="9">
        <f t="shared" si="164"/>
        <v>0</v>
      </c>
      <c r="L355" s="9">
        <f t="shared" si="164"/>
        <v>0</v>
      </c>
      <c r="M355" s="9">
        <f t="shared" si="164"/>
        <v>0</v>
      </c>
      <c r="N355" s="9">
        <f t="shared" si="164"/>
        <v>0</v>
      </c>
      <c r="O355" s="9">
        <f t="shared" si="164"/>
        <v>0</v>
      </c>
      <c r="P355" s="9">
        <f t="shared" si="164"/>
        <v>0</v>
      </c>
      <c r="Q355" s="9">
        <f t="shared" si="164"/>
        <v>0</v>
      </c>
      <c r="R355" s="72">
        <f t="shared" si="164"/>
        <v>0</v>
      </c>
      <c r="S355" s="128"/>
      <c r="T355" s="64"/>
    </row>
    <row r="356" spans="1:20" ht="37.5">
      <c r="A356" s="96" t="s">
        <v>676</v>
      </c>
      <c r="B356" s="74">
        <v>115</v>
      </c>
      <c r="C356" s="13" t="s">
        <v>140</v>
      </c>
      <c r="D356" s="13" t="s">
        <v>126</v>
      </c>
      <c r="E356" s="74" t="s">
        <v>677</v>
      </c>
      <c r="F356" s="13"/>
      <c r="G356" s="9">
        <f t="shared" si="164"/>
        <v>3422.6</v>
      </c>
      <c r="H356" s="9">
        <f t="shared" si="164"/>
        <v>3294.3</v>
      </c>
      <c r="I356" s="9">
        <f t="shared" si="164"/>
        <v>101.9</v>
      </c>
      <c r="J356" s="9">
        <f t="shared" si="164"/>
        <v>0</v>
      </c>
      <c r="K356" s="9">
        <f t="shared" si="164"/>
        <v>0</v>
      </c>
      <c r="L356" s="9">
        <f t="shared" si="164"/>
        <v>0</v>
      </c>
      <c r="M356" s="9">
        <f t="shared" si="164"/>
        <v>0</v>
      </c>
      <c r="N356" s="9">
        <f t="shared" si="164"/>
        <v>0</v>
      </c>
      <c r="O356" s="9">
        <f t="shared" si="164"/>
        <v>0</v>
      </c>
      <c r="P356" s="9">
        <f t="shared" si="164"/>
        <v>0</v>
      </c>
      <c r="Q356" s="9">
        <f t="shared" si="164"/>
        <v>0</v>
      </c>
      <c r="R356" s="72">
        <f t="shared" si="164"/>
        <v>0</v>
      </c>
      <c r="S356" s="128"/>
      <c r="T356" s="64"/>
    </row>
    <row r="357" spans="1:20" ht="18.75">
      <c r="A357" s="73" t="s">
        <v>187</v>
      </c>
      <c r="B357" s="74">
        <v>115</v>
      </c>
      <c r="C357" s="13" t="s">
        <v>140</v>
      </c>
      <c r="D357" s="13" t="s">
        <v>126</v>
      </c>
      <c r="E357" s="74" t="s">
        <v>677</v>
      </c>
      <c r="F357" s="13" t="s">
        <v>186</v>
      </c>
      <c r="G357" s="9">
        <v>3422.6</v>
      </c>
      <c r="H357" s="9">
        <v>3294.3</v>
      </c>
      <c r="I357" s="9">
        <v>101.9</v>
      </c>
      <c r="J357" s="9"/>
      <c r="K357" s="9">
        <f>L357+M357+N357</f>
        <v>0</v>
      </c>
      <c r="L357" s="9"/>
      <c r="M357" s="9"/>
      <c r="N357" s="9"/>
      <c r="O357" s="9">
        <f>P357+Q357+R357</f>
        <v>0</v>
      </c>
      <c r="P357" s="16"/>
      <c r="Q357" s="16"/>
      <c r="R357" s="126"/>
      <c r="S357" s="128"/>
      <c r="T357" s="64"/>
    </row>
    <row r="358" spans="1:20" ht="18.75">
      <c r="A358" s="70" t="s">
        <v>170</v>
      </c>
      <c r="B358" s="144">
        <v>546</v>
      </c>
      <c r="C358" s="10"/>
      <c r="D358" s="10"/>
      <c r="E358" s="144"/>
      <c r="F358" s="10"/>
      <c r="G358" s="11">
        <f aca="true" t="shared" si="165" ref="G358:R358">G359+G475+G513+G556+G587+G603+G654+G669+G700+G645</f>
        <v>245235.7</v>
      </c>
      <c r="H358" s="11" t="e">
        <f t="shared" si="165"/>
        <v>#REF!</v>
      </c>
      <c r="I358" s="11" t="e">
        <f t="shared" si="165"/>
        <v>#REF!</v>
      </c>
      <c r="J358" s="11" t="e">
        <f t="shared" si="165"/>
        <v>#REF!</v>
      </c>
      <c r="K358" s="11">
        <f t="shared" si="165"/>
        <v>201901.8</v>
      </c>
      <c r="L358" s="11">
        <f t="shared" si="165"/>
        <v>55215.2</v>
      </c>
      <c r="M358" s="11">
        <f t="shared" si="165"/>
        <v>143383.7</v>
      </c>
      <c r="N358" s="11">
        <f t="shared" si="165"/>
        <v>3302.8999999999996</v>
      </c>
      <c r="O358" s="11">
        <f t="shared" si="165"/>
        <v>200037</v>
      </c>
      <c r="P358" s="11" t="e">
        <f t="shared" si="165"/>
        <v>#REF!</v>
      </c>
      <c r="Q358" s="11" t="e">
        <f t="shared" si="165"/>
        <v>#REF!</v>
      </c>
      <c r="R358" s="127" t="e">
        <f t="shared" si="165"/>
        <v>#REF!</v>
      </c>
      <c r="S358" s="64"/>
      <c r="T358" s="64"/>
    </row>
    <row r="359" spans="1:18" ht="18.75">
      <c r="A359" s="73" t="s">
        <v>210</v>
      </c>
      <c r="B359" s="74">
        <v>546</v>
      </c>
      <c r="C359" s="13" t="s">
        <v>118</v>
      </c>
      <c r="D359" s="13" t="s">
        <v>389</v>
      </c>
      <c r="E359" s="74"/>
      <c r="F359" s="13"/>
      <c r="G359" s="9">
        <f aca="true" t="shared" si="166" ref="G359:R359">G360+G432+G436+G428</f>
        <v>79289.8</v>
      </c>
      <c r="H359" s="9">
        <f t="shared" si="166"/>
        <v>8497.1</v>
      </c>
      <c r="I359" s="9">
        <f t="shared" si="166"/>
        <v>66917.9</v>
      </c>
      <c r="J359" s="9">
        <f t="shared" si="166"/>
        <v>2688.7</v>
      </c>
      <c r="K359" s="9">
        <f t="shared" si="166"/>
        <v>69070.59999999999</v>
      </c>
      <c r="L359" s="9">
        <f t="shared" si="166"/>
        <v>8472.4</v>
      </c>
      <c r="M359" s="9">
        <f t="shared" si="166"/>
        <v>57909.5</v>
      </c>
      <c r="N359" s="9">
        <f t="shared" si="166"/>
        <v>2688.7</v>
      </c>
      <c r="O359" s="9">
        <f t="shared" si="166"/>
        <v>69452.6</v>
      </c>
      <c r="P359" s="9">
        <f t="shared" si="166"/>
        <v>8472.300000000001</v>
      </c>
      <c r="Q359" s="9">
        <f t="shared" si="166"/>
        <v>58291.600000000006</v>
      </c>
      <c r="R359" s="9">
        <f t="shared" si="166"/>
        <v>2688.7</v>
      </c>
    </row>
    <row r="360" spans="1:18" ht="63" customHeight="1">
      <c r="A360" s="73" t="s">
        <v>95</v>
      </c>
      <c r="B360" s="74">
        <v>546</v>
      </c>
      <c r="C360" s="13" t="s">
        <v>118</v>
      </c>
      <c r="D360" s="13" t="s">
        <v>119</v>
      </c>
      <c r="E360" s="74"/>
      <c r="F360" s="13"/>
      <c r="G360" s="9">
        <f>G421+G369+G361+G388+G379+G394</f>
        <v>39058.5</v>
      </c>
      <c r="H360" s="9">
        <f aca="true" t="shared" si="167" ref="H360:R360">H421+H369+H361+H388+H379+H394</f>
        <v>3379.3999999999996</v>
      </c>
      <c r="I360" s="9">
        <f t="shared" si="167"/>
        <v>35188.9</v>
      </c>
      <c r="J360" s="9">
        <f t="shared" si="167"/>
        <v>488.3</v>
      </c>
      <c r="K360" s="9">
        <f t="shared" si="167"/>
        <v>38568.899999999994</v>
      </c>
      <c r="L360" s="9">
        <f t="shared" si="167"/>
        <v>3380.2999999999997</v>
      </c>
      <c r="M360" s="9">
        <f t="shared" si="167"/>
        <v>34700.3</v>
      </c>
      <c r="N360" s="9">
        <f t="shared" si="167"/>
        <v>488.3</v>
      </c>
      <c r="O360" s="9">
        <f t="shared" si="167"/>
        <v>39203.600000000006</v>
      </c>
      <c r="P360" s="9">
        <f t="shared" si="167"/>
        <v>3380.6</v>
      </c>
      <c r="Q360" s="9">
        <f t="shared" si="167"/>
        <v>35334.700000000004</v>
      </c>
      <c r="R360" s="9">
        <f t="shared" si="167"/>
        <v>488.3</v>
      </c>
    </row>
    <row r="361" spans="1:18" ht="60.75" customHeight="1">
      <c r="A361" s="73" t="s">
        <v>450</v>
      </c>
      <c r="B361" s="74">
        <v>546</v>
      </c>
      <c r="C361" s="13" t="s">
        <v>118</v>
      </c>
      <c r="D361" s="13" t="s">
        <v>119</v>
      </c>
      <c r="E361" s="13" t="s">
        <v>244</v>
      </c>
      <c r="F361" s="13"/>
      <c r="G361" s="9">
        <f>G362</f>
        <v>1169</v>
      </c>
      <c r="H361" s="9">
        <f aca="true" t="shared" si="168" ref="H361:R361">H362</f>
        <v>0</v>
      </c>
      <c r="I361" s="9">
        <f t="shared" si="168"/>
        <v>1169</v>
      </c>
      <c r="J361" s="9">
        <f t="shared" si="168"/>
        <v>0</v>
      </c>
      <c r="K361" s="9">
        <f t="shared" si="168"/>
        <v>169</v>
      </c>
      <c r="L361" s="9">
        <f t="shared" si="168"/>
        <v>0</v>
      </c>
      <c r="M361" s="9">
        <f t="shared" si="168"/>
        <v>169</v>
      </c>
      <c r="N361" s="9">
        <f t="shared" si="168"/>
        <v>0</v>
      </c>
      <c r="O361" s="9">
        <f t="shared" si="168"/>
        <v>169</v>
      </c>
      <c r="P361" s="9">
        <f t="shared" si="168"/>
        <v>0</v>
      </c>
      <c r="Q361" s="9">
        <f t="shared" si="168"/>
        <v>169</v>
      </c>
      <c r="R361" s="9">
        <f t="shared" si="168"/>
        <v>0</v>
      </c>
    </row>
    <row r="362" spans="1:18" ht="37.5">
      <c r="A362" s="73" t="s">
        <v>451</v>
      </c>
      <c r="B362" s="74">
        <v>546</v>
      </c>
      <c r="C362" s="13" t="s">
        <v>118</v>
      </c>
      <c r="D362" s="13" t="s">
        <v>119</v>
      </c>
      <c r="E362" s="13" t="s">
        <v>245</v>
      </c>
      <c r="F362" s="13"/>
      <c r="G362" s="9">
        <f>G363+G366</f>
        <v>1169</v>
      </c>
      <c r="H362" s="9">
        <f aca="true" t="shared" si="169" ref="H362:R362">H363+H366</f>
        <v>0</v>
      </c>
      <c r="I362" s="9">
        <f t="shared" si="169"/>
        <v>1169</v>
      </c>
      <c r="J362" s="9">
        <f t="shared" si="169"/>
        <v>0</v>
      </c>
      <c r="K362" s="9">
        <f t="shared" si="169"/>
        <v>169</v>
      </c>
      <c r="L362" s="9">
        <f t="shared" si="169"/>
        <v>0</v>
      </c>
      <c r="M362" s="9">
        <f t="shared" si="169"/>
        <v>169</v>
      </c>
      <c r="N362" s="9">
        <f t="shared" si="169"/>
        <v>0</v>
      </c>
      <c r="O362" s="9">
        <f t="shared" si="169"/>
        <v>169</v>
      </c>
      <c r="P362" s="9">
        <f t="shared" si="169"/>
        <v>0</v>
      </c>
      <c r="Q362" s="9">
        <f t="shared" si="169"/>
        <v>169</v>
      </c>
      <c r="R362" s="9">
        <f t="shared" si="169"/>
        <v>0</v>
      </c>
    </row>
    <row r="363" spans="1:18" ht="37.5">
      <c r="A363" s="73" t="s">
        <v>367</v>
      </c>
      <c r="B363" s="74">
        <v>546</v>
      </c>
      <c r="C363" s="13" t="s">
        <v>118</v>
      </c>
      <c r="D363" s="13" t="s">
        <v>119</v>
      </c>
      <c r="E363" s="13" t="s">
        <v>368</v>
      </c>
      <c r="F363" s="13"/>
      <c r="G363" s="9">
        <f>G364</f>
        <v>23</v>
      </c>
      <c r="H363" s="9">
        <f aca="true" t="shared" si="170" ref="H363:R364">H364</f>
        <v>0</v>
      </c>
      <c r="I363" s="9">
        <f t="shared" si="170"/>
        <v>23</v>
      </c>
      <c r="J363" s="9">
        <f t="shared" si="170"/>
        <v>0</v>
      </c>
      <c r="K363" s="9">
        <f t="shared" si="170"/>
        <v>23</v>
      </c>
      <c r="L363" s="9">
        <f t="shared" si="170"/>
        <v>0</v>
      </c>
      <c r="M363" s="9">
        <f t="shared" si="170"/>
        <v>23</v>
      </c>
      <c r="N363" s="9">
        <f t="shared" si="170"/>
        <v>0</v>
      </c>
      <c r="O363" s="9">
        <f t="shared" si="170"/>
        <v>23</v>
      </c>
      <c r="P363" s="9">
        <f t="shared" si="170"/>
        <v>0</v>
      </c>
      <c r="Q363" s="9">
        <f t="shared" si="170"/>
        <v>23</v>
      </c>
      <c r="R363" s="9">
        <f t="shared" si="170"/>
        <v>0</v>
      </c>
    </row>
    <row r="364" spans="1:18" ht="18.75">
      <c r="A364" s="73" t="s">
        <v>219</v>
      </c>
      <c r="B364" s="74">
        <v>546</v>
      </c>
      <c r="C364" s="13" t="s">
        <v>118</v>
      </c>
      <c r="D364" s="13" t="s">
        <v>119</v>
      </c>
      <c r="E364" s="13" t="s">
        <v>369</v>
      </c>
      <c r="F364" s="13"/>
      <c r="G364" s="9">
        <f>G365</f>
        <v>23</v>
      </c>
      <c r="H364" s="9">
        <f t="shared" si="170"/>
        <v>0</v>
      </c>
      <c r="I364" s="9">
        <f t="shared" si="170"/>
        <v>23</v>
      </c>
      <c r="J364" s="9">
        <f t="shared" si="170"/>
        <v>0</v>
      </c>
      <c r="K364" s="9">
        <f t="shared" si="170"/>
        <v>23</v>
      </c>
      <c r="L364" s="9">
        <f t="shared" si="170"/>
        <v>0</v>
      </c>
      <c r="M364" s="9">
        <f t="shared" si="170"/>
        <v>23</v>
      </c>
      <c r="N364" s="9">
        <f t="shared" si="170"/>
        <v>0</v>
      </c>
      <c r="O364" s="9">
        <f t="shared" si="170"/>
        <v>23</v>
      </c>
      <c r="P364" s="9">
        <f t="shared" si="170"/>
        <v>0</v>
      </c>
      <c r="Q364" s="9">
        <f t="shared" si="170"/>
        <v>23</v>
      </c>
      <c r="R364" s="9">
        <f t="shared" si="170"/>
        <v>0</v>
      </c>
    </row>
    <row r="365" spans="1:18" ht="37.5">
      <c r="A365" s="73" t="s">
        <v>92</v>
      </c>
      <c r="B365" s="74">
        <v>546</v>
      </c>
      <c r="C365" s="13" t="s">
        <v>118</v>
      </c>
      <c r="D365" s="13" t="s">
        <v>119</v>
      </c>
      <c r="E365" s="13" t="s">
        <v>369</v>
      </c>
      <c r="F365" s="13" t="s">
        <v>175</v>
      </c>
      <c r="G365" s="9">
        <f>H365+I365+J365</f>
        <v>23</v>
      </c>
      <c r="H365" s="9"/>
      <c r="I365" s="9">
        <v>23</v>
      </c>
      <c r="J365" s="9"/>
      <c r="K365" s="9">
        <f>L365+M365+N365</f>
        <v>23</v>
      </c>
      <c r="L365" s="9"/>
      <c r="M365" s="9">
        <v>23</v>
      </c>
      <c r="N365" s="9"/>
      <c r="O365" s="9">
        <f>P365+Q365+R365</f>
        <v>23</v>
      </c>
      <c r="P365" s="9"/>
      <c r="Q365" s="9">
        <v>23</v>
      </c>
      <c r="R365" s="9"/>
    </row>
    <row r="366" spans="1:18" ht="48.75" customHeight="1">
      <c r="A366" s="73" t="s">
        <v>401</v>
      </c>
      <c r="B366" s="74">
        <v>546</v>
      </c>
      <c r="C366" s="13" t="s">
        <v>118</v>
      </c>
      <c r="D366" s="13" t="s">
        <v>119</v>
      </c>
      <c r="E366" s="13" t="s">
        <v>365</v>
      </c>
      <c r="F366" s="13"/>
      <c r="G366" s="9">
        <f>G367</f>
        <v>1146</v>
      </c>
      <c r="H366" s="9">
        <f aca="true" t="shared" si="171" ref="H366:R367">H367</f>
        <v>0</v>
      </c>
      <c r="I366" s="9">
        <f t="shared" si="171"/>
        <v>1146</v>
      </c>
      <c r="J366" s="9">
        <f t="shared" si="171"/>
        <v>0</v>
      </c>
      <c r="K366" s="9">
        <f t="shared" si="171"/>
        <v>146</v>
      </c>
      <c r="L366" s="9">
        <f t="shared" si="171"/>
        <v>0</v>
      </c>
      <c r="M366" s="9">
        <f t="shared" si="171"/>
        <v>146</v>
      </c>
      <c r="N366" s="9">
        <f t="shared" si="171"/>
        <v>0</v>
      </c>
      <c r="O366" s="9">
        <f t="shared" si="171"/>
        <v>146</v>
      </c>
      <c r="P366" s="9">
        <f t="shared" si="171"/>
        <v>0</v>
      </c>
      <c r="Q366" s="9">
        <f t="shared" si="171"/>
        <v>146</v>
      </c>
      <c r="R366" s="9">
        <f t="shared" si="171"/>
        <v>0</v>
      </c>
    </row>
    <row r="367" spans="1:18" ht="27" customHeight="1">
      <c r="A367" s="73" t="s">
        <v>219</v>
      </c>
      <c r="B367" s="74">
        <v>546</v>
      </c>
      <c r="C367" s="13" t="s">
        <v>118</v>
      </c>
      <c r="D367" s="13" t="s">
        <v>119</v>
      </c>
      <c r="E367" s="13" t="s">
        <v>377</v>
      </c>
      <c r="F367" s="13"/>
      <c r="G367" s="9">
        <f>G368</f>
        <v>1146</v>
      </c>
      <c r="H367" s="9">
        <f t="shared" si="171"/>
        <v>0</v>
      </c>
      <c r="I367" s="9">
        <f t="shared" si="171"/>
        <v>1146</v>
      </c>
      <c r="J367" s="9">
        <f t="shared" si="171"/>
        <v>0</v>
      </c>
      <c r="K367" s="9">
        <f t="shared" si="171"/>
        <v>146</v>
      </c>
      <c r="L367" s="9">
        <f t="shared" si="171"/>
        <v>0</v>
      </c>
      <c r="M367" s="9">
        <f t="shared" si="171"/>
        <v>146</v>
      </c>
      <c r="N367" s="9">
        <f t="shared" si="171"/>
        <v>0</v>
      </c>
      <c r="O367" s="9">
        <f t="shared" si="171"/>
        <v>146</v>
      </c>
      <c r="P367" s="9">
        <f t="shared" si="171"/>
        <v>0</v>
      </c>
      <c r="Q367" s="9">
        <f t="shared" si="171"/>
        <v>146</v>
      </c>
      <c r="R367" s="9">
        <f t="shared" si="171"/>
        <v>0</v>
      </c>
    </row>
    <row r="368" spans="1:18" ht="37.5">
      <c r="A368" s="73" t="s">
        <v>92</v>
      </c>
      <c r="B368" s="74">
        <v>546</v>
      </c>
      <c r="C368" s="13" t="s">
        <v>118</v>
      </c>
      <c r="D368" s="13" t="s">
        <v>119</v>
      </c>
      <c r="E368" s="13" t="s">
        <v>377</v>
      </c>
      <c r="F368" s="13" t="s">
        <v>175</v>
      </c>
      <c r="G368" s="9">
        <f>H368+I368+J368</f>
        <v>1146</v>
      </c>
      <c r="H368" s="9"/>
      <c r="I368" s="9">
        <v>1146</v>
      </c>
      <c r="J368" s="9"/>
      <c r="K368" s="9">
        <f>L368+M368+N368</f>
        <v>146</v>
      </c>
      <c r="L368" s="9"/>
      <c r="M368" s="9">
        <v>146</v>
      </c>
      <c r="N368" s="9"/>
      <c r="O368" s="9">
        <f>P368+Q368+R368</f>
        <v>146</v>
      </c>
      <c r="P368" s="9"/>
      <c r="Q368" s="9">
        <v>146</v>
      </c>
      <c r="R368" s="9"/>
    </row>
    <row r="369" spans="1:18" ht="47.25" customHeight="1">
      <c r="A369" s="73" t="s">
        <v>501</v>
      </c>
      <c r="B369" s="74">
        <v>546</v>
      </c>
      <c r="C369" s="13" t="s">
        <v>118</v>
      </c>
      <c r="D369" s="13" t="s">
        <v>119</v>
      </c>
      <c r="E369" s="13" t="s">
        <v>9</v>
      </c>
      <c r="F369" s="13"/>
      <c r="G369" s="9">
        <f>G374+G370</f>
        <v>1768.6</v>
      </c>
      <c r="H369" s="9">
        <f aca="true" t="shared" si="172" ref="H369:R369">H374+H370</f>
        <v>1766.7</v>
      </c>
      <c r="I369" s="9">
        <f t="shared" si="172"/>
        <v>0</v>
      </c>
      <c r="J369" s="9">
        <f t="shared" si="172"/>
        <v>0</v>
      </c>
      <c r="K369" s="9">
        <f t="shared" si="172"/>
        <v>1766.7</v>
      </c>
      <c r="L369" s="9">
        <f t="shared" si="172"/>
        <v>1766.7</v>
      </c>
      <c r="M369" s="9">
        <f t="shared" si="172"/>
        <v>0</v>
      </c>
      <c r="N369" s="9">
        <f t="shared" si="172"/>
        <v>0</v>
      </c>
      <c r="O369" s="9">
        <f t="shared" si="172"/>
        <v>1766.7</v>
      </c>
      <c r="P369" s="9">
        <f t="shared" si="172"/>
        <v>1766.7</v>
      </c>
      <c r="Q369" s="9">
        <f t="shared" si="172"/>
        <v>0</v>
      </c>
      <c r="R369" s="9">
        <f t="shared" si="172"/>
        <v>0</v>
      </c>
    </row>
    <row r="370" spans="1:18" ht="44.25" customHeight="1">
      <c r="A370" s="73" t="s">
        <v>40</v>
      </c>
      <c r="B370" s="74">
        <v>546</v>
      </c>
      <c r="C370" s="13" t="s">
        <v>118</v>
      </c>
      <c r="D370" s="13" t="s">
        <v>119</v>
      </c>
      <c r="E370" s="13" t="s">
        <v>41</v>
      </c>
      <c r="F370" s="13"/>
      <c r="G370" s="9">
        <f>G371</f>
        <v>333.6</v>
      </c>
      <c r="H370" s="9">
        <f aca="true" t="shared" si="173" ref="H370:R372">H371</f>
        <v>331.7</v>
      </c>
      <c r="I370" s="9">
        <f t="shared" si="173"/>
        <v>0</v>
      </c>
      <c r="J370" s="9">
        <f t="shared" si="173"/>
        <v>0</v>
      </c>
      <c r="K370" s="9">
        <f t="shared" si="173"/>
        <v>331.7</v>
      </c>
      <c r="L370" s="9">
        <f t="shared" si="173"/>
        <v>331.7</v>
      </c>
      <c r="M370" s="9">
        <f t="shared" si="173"/>
        <v>0</v>
      </c>
      <c r="N370" s="9">
        <f t="shared" si="173"/>
        <v>0</v>
      </c>
      <c r="O370" s="9">
        <f t="shared" si="173"/>
        <v>331.7</v>
      </c>
      <c r="P370" s="9">
        <f t="shared" si="173"/>
        <v>331.7</v>
      </c>
      <c r="Q370" s="9">
        <f t="shared" si="173"/>
        <v>0</v>
      </c>
      <c r="R370" s="9">
        <f t="shared" si="173"/>
        <v>0</v>
      </c>
    </row>
    <row r="371" spans="1:18" ht="84" customHeight="1">
      <c r="A371" s="73" t="s">
        <v>419</v>
      </c>
      <c r="B371" s="74">
        <v>546</v>
      </c>
      <c r="C371" s="13" t="s">
        <v>118</v>
      </c>
      <c r="D371" s="13" t="s">
        <v>119</v>
      </c>
      <c r="E371" s="13" t="s">
        <v>417</v>
      </c>
      <c r="F371" s="13"/>
      <c r="G371" s="9">
        <f>G372</f>
        <v>333.6</v>
      </c>
      <c r="H371" s="9">
        <f t="shared" si="173"/>
        <v>331.7</v>
      </c>
      <c r="I371" s="9">
        <f t="shared" si="173"/>
        <v>0</v>
      </c>
      <c r="J371" s="9">
        <f t="shared" si="173"/>
        <v>0</v>
      </c>
      <c r="K371" s="9">
        <f t="shared" si="173"/>
        <v>331.7</v>
      </c>
      <c r="L371" s="9">
        <f t="shared" si="173"/>
        <v>331.7</v>
      </c>
      <c r="M371" s="9">
        <f t="shared" si="173"/>
        <v>0</v>
      </c>
      <c r="N371" s="9">
        <f t="shared" si="173"/>
        <v>0</v>
      </c>
      <c r="O371" s="9">
        <f t="shared" si="173"/>
        <v>331.7</v>
      </c>
      <c r="P371" s="9">
        <f t="shared" si="173"/>
        <v>331.7</v>
      </c>
      <c r="Q371" s="9">
        <f t="shared" si="173"/>
        <v>0</v>
      </c>
      <c r="R371" s="9">
        <f t="shared" si="173"/>
        <v>0</v>
      </c>
    </row>
    <row r="372" spans="1:18" ht="99.75" customHeight="1">
      <c r="A372" s="77" t="s">
        <v>420</v>
      </c>
      <c r="B372" s="74">
        <v>546</v>
      </c>
      <c r="C372" s="13" t="s">
        <v>118</v>
      </c>
      <c r="D372" s="13" t="s">
        <v>119</v>
      </c>
      <c r="E372" s="13" t="s">
        <v>416</v>
      </c>
      <c r="F372" s="13"/>
      <c r="G372" s="9">
        <f>G373</f>
        <v>333.6</v>
      </c>
      <c r="H372" s="9">
        <f t="shared" si="173"/>
        <v>331.7</v>
      </c>
      <c r="I372" s="9">
        <f t="shared" si="173"/>
        <v>0</v>
      </c>
      <c r="J372" s="9">
        <f t="shared" si="173"/>
        <v>0</v>
      </c>
      <c r="K372" s="9">
        <f t="shared" si="173"/>
        <v>331.7</v>
      </c>
      <c r="L372" s="9">
        <f t="shared" si="173"/>
        <v>331.7</v>
      </c>
      <c r="M372" s="9">
        <f t="shared" si="173"/>
        <v>0</v>
      </c>
      <c r="N372" s="9">
        <f t="shared" si="173"/>
        <v>0</v>
      </c>
      <c r="O372" s="9">
        <f t="shared" si="173"/>
        <v>331.7</v>
      </c>
      <c r="P372" s="9">
        <f t="shared" si="173"/>
        <v>331.7</v>
      </c>
      <c r="Q372" s="9">
        <f t="shared" si="173"/>
        <v>0</v>
      </c>
      <c r="R372" s="9">
        <f t="shared" si="173"/>
        <v>0</v>
      </c>
    </row>
    <row r="373" spans="1:18" ht="47.25" customHeight="1">
      <c r="A373" s="73" t="s">
        <v>92</v>
      </c>
      <c r="B373" s="74">
        <v>546</v>
      </c>
      <c r="C373" s="13" t="s">
        <v>118</v>
      </c>
      <c r="D373" s="13" t="s">
        <v>119</v>
      </c>
      <c r="E373" s="13" t="s">
        <v>416</v>
      </c>
      <c r="F373" s="13" t="s">
        <v>175</v>
      </c>
      <c r="G373" s="9">
        <v>333.6</v>
      </c>
      <c r="H373" s="9">
        <v>331.7</v>
      </c>
      <c r="I373" s="9"/>
      <c r="J373" s="9"/>
      <c r="K373" s="9">
        <f>M373+N373+L373</f>
        <v>331.7</v>
      </c>
      <c r="L373" s="9">
        <v>331.7</v>
      </c>
      <c r="M373" s="9"/>
      <c r="N373" s="9"/>
      <c r="O373" s="9">
        <f>P373+Q373+R373</f>
        <v>331.7</v>
      </c>
      <c r="P373" s="9">
        <v>331.7</v>
      </c>
      <c r="Q373" s="9"/>
      <c r="R373" s="9"/>
    </row>
    <row r="374" spans="1:18" ht="30" customHeight="1">
      <c r="A374" s="73" t="s">
        <v>46</v>
      </c>
      <c r="B374" s="74">
        <v>546</v>
      </c>
      <c r="C374" s="13" t="s">
        <v>118</v>
      </c>
      <c r="D374" s="13" t="s">
        <v>119</v>
      </c>
      <c r="E374" s="13" t="s">
        <v>45</v>
      </c>
      <c r="F374" s="13"/>
      <c r="G374" s="9">
        <f>G375</f>
        <v>1435</v>
      </c>
      <c r="H374" s="9">
        <f aca="true" t="shared" si="174" ref="H374:R375">H375</f>
        <v>1435</v>
      </c>
      <c r="I374" s="9">
        <f t="shared" si="174"/>
        <v>0</v>
      </c>
      <c r="J374" s="9">
        <f t="shared" si="174"/>
        <v>0</v>
      </c>
      <c r="K374" s="9">
        <f t="shared" si="174"/>
        <v>1435</v>
      </c>
      <c r="L374" s="9">
        <f t="shared" si="174"/>
        <v>1435</v>
      </c>
      <c r="M374" s="9">
        <f t="shared" si="174"/>
        <v>0</v>
      </c>
      <c r="N374" s="9">
        <f t="shared" si="174"/>
        <v>0</v>
      </c>
      <c r="O374" s="9">
        <f t="shared" si="174"/>
        <v>1435</v>
      </c>
      <c r="P374" s="9">
        <f t="shared" si="174"/>
        <v>1435</v>
      </c>
      <c r="Q374" s="9">
        <f t="shared" si="174"/>
        <v>0</v>
      </c>
      <c r="R374" s="9">
        <f t="shared" si="174"/>
        <v>0</v>
      </c>
    </row>
    <row r="375" spans="1:18" ht="64.5" customHeight="1">
      <c r="A375" s="73" t="s">
        <v>311</v>
      </c>
      <c r="B375" s="74">
        <v>546</v>
      </c>
      <c r="C375" s="13" t="s">
        <v>118</v>
      </c>
      <c r="D375" s="13" t="s">
        <v>119</v>
      </c>
      <c r="E375" s="13" t="s">
        <v>508</v>
      </c>
      <c r="F375" s="13"/>
      <c r="G375" s="9">
        <f>G376</f>
        <v>1435</v>
      </c>
      <c r="H375" s="9">
        <f t="shared" si="174"/>
        <v>1435</v>
      </c>
      <c r="I375" s="9">
        <f t="shared" si="174"/>
        <v>0</v>
      </c>
      <c r="J375" s="9">
        <f t="shared" si="174"/>
        <v>0</v>
      </c>
      <c r="K375" s="9">
        <f t="shared" si="174"/>
        <v>1435</v>
      </c>
      <c r="L375" s="9">
        <f t="shared" si="174"/>
        <v>1435</v>
      </c>
      <c r="M375" s="9">
        <f t="shared" si="174"/>
        <v>0</v>
      </c>
      <c r="N375" s="9">
        <f t="shared" si="174"/>
        <v>0</v>
      </c>
      <c r="O375" s="9">
        <f t="shared" si="174"/>
        <v>1435</v>
      </c>
      <c r="P375" s="9">
        <f t="shared" si="174"/>
        <v>1435</v>
      </c>
      <c r="Q375" s="9">
        <f t="shared" si="174"/>
        <v>0</v>
      </c>
      <c r="R375" s="9">
        <f t="shared" si="174"/>
        <v>0</v>
      </c>
    </row>
    <row r="376" spans="1:18" ht="154.5" customHeight="1">
      <c r="A376" s="73" t="s">
        <v>421</v>
      </c>
      <c r="B376" s="119">
        <v>546</v>
      </c>
      <c r="C376" s="13" t="s">
        <v>118</v>
      </c>
      <c r="D376" s="13" t="s">
        <v>119</v>
      </c>
      <c r="E376" s="13" t="s">
        <v>509</v>
      </c>
      <c r="F376" s="13"/>
      <c r="G376" s="9">
        <f>G377+G378</f>
        <v>1435</v>
      </c>
      <c r="H376" s="9">
        <f aca="true" t="shared" si="175" ref="H376:R376">H377+H378</f>
        <v>1435</v>
      </c>
      <c r="I376" s="9">
        <f t="shared" si="175"/>
        <v>0</v>
      </c>
      <c r="J376" s="9">
        <f t="shared" si="175"/>
        <v>0</v>
      </c>
      <c r="K376" s="9">
        <f t="shared" si="175"/>
        <v>1435</v>
      </c>
      <c r="L376" s="9">
        <f t="shared" si="175"/>
        <v>1435</v>
      </c>
      <c r="M376" s="9">
        <f t="shared" si="175"/>
        <v>0</v>
      </c>
      <c r="N376" s="9">
        <f t="shared" si="175"/>
        <v>0</v>
      </c>
      <c r="O376" s="9">
        <f t="shared" si="175"/>
        <v>1435</v>
      </c>
      <c r="P376" s="9">
        <f t="shared" si="175"/>
        <v>1435</v>
      </c>
      <c r="Q376" s="9">
        <f t="shared" si="175"/>
        <v>0</v>
      </c>
      <c r="R376" s="9">
        <f t="shared" si="175"/>
        <v>0</v>
      </c>
    </row>
    <row r="377" spans="1:18" ht="30.75" customHeight="1">
      <c r="A377" s="101" t="s">
        <v>171</v>
      </c>
      <c r="B377" s="74">
        <v>546</v>
      </c>
      <c r="C377" s="13" t="s">
        <v>118</v>
      </c>
      <c r="D377" s="13" t="s">
        <v>119</v>
      </c>
      <c r="E377" s="13" t="s">
        <v>509</v>
      </c>
      <c r="F377" s="13" t="s">
        <v>172</v>
      </c>
      <c r="G377" s="9">
        <f>H377+I377+J377</f>
        <v>1075</v>
      </c>
      <c r="H377" s="9">
        <v>1075</v>
      </c>
      <c r="I377" s="9"/>
      <c r="J377" s="9"/>
      <c r="K377" s="9">
        <f>L377+M377+N377</f>
        <v>1075</v>
      </c>
      <c r="L377" s="9">
        <v>1075</v>
      </c>
      <c r="M377" s="9"/>
      <c r="N377" s="9"/>
      <c r="O377" s="9">
        <f>P377+Q377+R377</f>
        <v>1075</v>
      </c>
      <c r="P377" s="9">
        <v>1075</v>
      </c>
      <c r="Q377" s="75"/>
      <c r="R377" s="75"/>
    </row>
    <row r="378" spans="1:18" ht="45.75" customHeight="1">
      <c r="A378" s="73" t="s">
        <v>92</v>
      </c>
      <c r="B378" s="74">
        <v>546</v>
      </c>
      <c r="C378" s="13" t="s">
        <v>118</v>
      </c>
      <c r="D378" s="13" t="s">
        <v>119</v>
      </c>
      <c r="E378" s="13" t="s">
        <v>509</v>
      </c>
      <c r="F378" s="13" t="s">
        <v>175</v>
      </c>
      <c r="G378" s="9">
        <f>H378+I378+J378</f>
        <v>360</v>
      </c>
      <c r="H378" s="9">
        <v>360</v>
      </c>
      <c r="I378" s="9"/>
      <c r="J378" s="9"/>
      <c r="K378" s="9">
        <f>L378+M378+N378</f>
        <v>360</v>
      </c>
      <c r="L378" s="9">
        <v>360</v>
      </c>
      <c r="M378" s="9"/>
      <c r="N378" s="9"/>
      <c r="O378" s="9">
        <f>P378+Q378+R378</f>
        <v>360</v>
      </c>
      <c r="P378" s="9">
        <v>360</v>
      </c>
      <c r="Q378" s="75"/>
      <c r="R378" s="75"/>
    </row>
    <row r="379" spans="1:18" ht="46.5" customHeight="1">
      <c r="A379" s="73" t="s">
        <v>589</v>
      </c>
      <c r="B379" s="119">
        <v>546</v>
      </c>
      <c r="C379" s="13" t="s">
        <v>118</v>
      </c>
      <c r="D379" s="13" t="s">
        <v>119</v>
      </c>
      <c r="E379" s="13" t="s">
        <v>255</v>
      </c>
      <c r="F379" s="13"/>
      <c r="G379" s="9">
        <f>G380</f>
        <v>1677.2</v>
      </c>
      <c r="H379" s="9">
        <f aca="true" t="shared" si="176" ref="H379:R380">H380</f>
        <v>300.20000000000005</v>
      </c>
      <c r="I379" s="9">
        <f t="shared" si="176"/>
        <v>1377</v>
      </c>
      <c r="J379" s="9">
        <f t="shared" si="176"/>
        <v>0</v>
      </c>
      <c r="K379" s="9">
        <f t="shared" si="176"/>
        <v>1678.1</v>
      </c>
      <c r="L379" s="9">
        <f t="shared" si="176"/>
        <v>301.1</v>
      </c>
      <c r="M379" s="9">
        <f t="shared" si="176"/>
        <v>1377</v>
      </c>
      <c r="N379" s="9">
        <f t="shared" si="176"/>
        <v>0</v>
      </c>
      <c r="O379" s="9">
        <f t="shared" si="176"/>
        <v>1678.4</v>
      </c>
      <c r="P379" s="9">
        <f t="shared" si="176"/>
        <v>301.4</v>
      </c>
      <c r="Q379" s="9">
        <f t="shared" si="176"/>
        <v>1377</v>
      </c>
      <c r="R379" s="9">
        <f t="shared" si="176"/>
        <v>0</v>
      </c>
    </row>
    <row r="380" spans="1:18" ht="44.25" customHeight="1">
      <c r="A380" s="73" t="s">
        <v>590</v>
      </c>
      <c r="B380" s="74">
        <v>546</v>
      </c>
      <c r="C380" s="13" t="s">
        <v>118</v>
      </c>
      <c r="D380" s="13" t="s">
        <v>119</v>
      </c>
      <c r="E380" s="13" t="s">
        <v>586</v>
      </c>
      <c r="F380" s="13"/>
      <c r="G380" s="9">
        <f>G381</f>
        <v>1677.2</v>
      </c>
      <c r="H380" s="9">
        <f t="shared" si="176"/>
        <v>300.20000000000005</v>
      </c>
      <c r="I380" s="9">
        <f t="shared" si="176"/>
        <v>1377</v>
      </c>
      <c r="J380" s="9">
        <f t="shared" si="176"/>
        <v>0</v>
      </c>
      <c r="K380" s="9">
        <f t="shared" si="176"/>
        <v>1678.1</v>
      </c>
      <c r="L380" s="9">
        <f t="shared" si="176"/>
        <v>301.1</v>
      </c>
      <c r="M380" s="9">
        <f t="shared" si="176"/>
        <v>1377</v>
      </c>
      <c r="N380" s="9">
        <f t="shared" si="176"/>
        <v>0</v>
      </c>
      <c r="O380" s="9">
        <f t="shared" si="176"/>
        <v>1678.4</v>
      </c>
      <c r="P380" s="9">
        <f t="shared" si="176"/>
        <v>301.4</v>
      </c>
      <c r="Q380" s="9">
        <f t="shared" si="176"/>
        <v>1377</v>
      </c>
      <c r="R380" s="9">
        <f t="shared" si="176"/>
        <v>0</v>
      </c>
    </row>
    <row r="381" spans="1:18" ht="37.5">
      <c r="A381" s="73" t="s">
        <v>591</v>
      </c>
      <c r="B381" s="74">
        <v>546</v>
      </c>
      <c r="C381" s="13" t="s">
        <v>118</v>
      </c>
      <c r="D381" s="13" t="s">
        <v>119</v>
      </c>
      <c r="E381" s="13" t="s">
        <v>587</v>
      </c>
      <c r="F381" s="13"/>
      <c r="G381" s="9">
        <f>G385+G382</f>
        <v>1677.2</v>
      </c>
      <c r="H381" s="9">
        <f aca="true" t="shared" si="177" ref="H381:R381">H385+H382</f>
        <v>300.20000000000005</v>
      </c>
      <c r="I381" s="9">
        <f t="shared" si="177"/>
        <v>1377</v>
      </c>
      <c r="J381" s="9">
        <f t="shared" si="177"/>
        <v>0</v>
      </c>
      <c r="K381" s="9">
        <f t="shared" si="177"/>
        <v>1678.1</v>
      </c>
      <c r="L381" s="9">
        <f t="shared" si="177"/>
        <v>301.1</v>
      </c>
      <c r="M381" s="9">
        <f t="shared" si="177"/>
        <v>1377</v>
      </c>
      <c r="N381" s="9">
        <f t="shared" si="177"/>
        <v>0</v>
      </c>
      <c r="O381" s="9">
        <f t="shared" si="177"/>
        <v>1678.4</v>
      </c>
      <c r="P381" s="9">
        <f t="shared" si="177"/>
        <v>301.4</v>
      </c>
      <c r="Q381" s="9">
        <f t="shared" si="177"/>
        <v>1377</v>
      </c>
      <c r="R381" s="9">
        <f t="shared" si="177"/>
        <v>0</v>
      </c>
    </row>
    <row r="382" spans="1:18" ht="27.75" customHeight="1">
      <c r="A382" s="73" t="s">
        <v>185</v>
      </c>
      <c r="B382" s="74">
        <v>546</v>
      </c>
      <c r="C382" s="13" t="s">
        <v>118</v>
      </c>
      <c r="D382" s="13" t="s">
        <v>119</v>
      </c>
      <c r="E382" s="13" t="s">
        <v>595</v>
      </c>
      <c r="F382" s="13"/>
      <c r="G382" s="9">
        <f>G383+G384</f>
        <v>1377</v>
      </c>
      <c r="H382" s="9">
        <f aca="true" t="shared" si="178" ref="H382:R382">H383+H384</f>
        <v>0</v>
      </c>
      <c r="I382" s="9">
        <f t="shared" si="178"/>
        <v>1377</v>
      </c>
      <c r="J382" s="9">
        <f t="shared" si="178"/>
        <v>0</v>
      </c>
      <c r="K382" s="9">
        <f t="shared" si="178"/>
        <v>1377</v>
      </c>
      <c r="L382" s="9">
        <f t="shared" si="178"/>
        <v>0</v>
      </c>
      <c r="M382" s="9">
        <f t="shared" si="178"/>
        <v>1377</v>
      </c>
      <c r="N382" s="9">
        <f t="shared" si="178"/>
        <v>0</v>
      </c>
      <c r="O382" s="9">
        <f t="shared" si="178"/>
        <v>1377</v>
      </c>
      <c r="P382" s="9">
        <f t="shared" si="178"/>
        <v>0</v>
      </c>
      <c r="Q382" s="9">
        <f t="shared" si="178"/>
        <v>1377</v>
      </c>
      <c r="R382" s="9">
        <f t="shared" si="178"/>
        <v>0</v>
      </c>
    </row>
    <row r="383" spans="1:18" ht="27.75" customHeight="1">
      <c r="A383" s="73" t="s">
        <v>171</v>
      </c>
      <c r="B383" s="74">
        <v>546</v>
      </c>
      <c r="C383" s="13" t="s">
        <v>118</v>
      </c>
      <c r="D383" s="13" t="s">
        <v>119</v>
      </c>
      <c r="E383" s="13" t="s">
        <v>595</v>
      </c>
      <c r="F383" s="13" t="s">
        <v>172</v>
      </c>
      <c r="G383" s="9">
        <f>H383+I383+J383</f>
        <v>1227</v>
      </c>
      <c r="H383" s="9"/>
      <c r="I383" s="9">
        <v>1227</v>
      </c>
      <c r="J383" s="9"/>
      <c r="K383" s="9">
        <f>L383+M383+N383</f>
        <v>1227</v>
      </c>
      <c r="L383" s="9"/>
      <c r="M383" s="9">
        <v>1227</v>
      </c>
      <c r="N383" s="9"/>
      <c r="O383" s="9">
        <f>P383+Q383+R383</f>
        <v>1227</v>
      </c>
      <c r="P383" s="9"/>
      <c r="Q383" s="9">
        <v>1227</v>
      </c>
      <c r="R383" s="9"/>
    </row>
    <row r="384" spans="1:18" ht="45.75" customHeight="1">
      <c r="A384" s="73" t="s">
        <v>92</v>
      </c>
      <c r="B384" s="74">
        <v>546</v>
      </c>
      <c r="C384" s="13" t="s">
        <v>118</v>
      </c>
      <c r="D384" s="13" t="s">
        <v>119</v>
      </c>
      <c r="E384" s="13" t="s">
        <v>595</v>
      </c>
      <c r="F384" s="13" t="s">
        <v>175</v>
      </c>
      <c r="G384" s="9">
        <f>H384+I384+J384</f>
        <v>150</v>
      </c>
      <c r="H384" s="9"/>
      <c r="I384" s="9">
        <v>150</v>
      </c>
      <c r="J384" s="9"/>
      <c r="K384" s="9">
        <f>L384+M384+N384</f>
        <v>150</v>
      </c>
      <c r="L384" s="9"/>
      <c r="M384" s="9">
        <v>150</v>
      </c>
      <c r="N384" s="9"/>
      <c r="O384" s="9">
        <f>P384+Q384+R384</f>
        <v>150</v>
      </c>
      <c r="P384" s="9"/>
      <c r="Q384" s="9">
        <v>150</v>
      </c>
      <c r="R384" s="9"/>
    </row>
    <row r="385" spans="1:18" ht="102" customHeight="1">
      <c r="A385" s="77" t="s">
        <v>215</v>
      </c>
      <c r="B385" s="119">
        <v>546</v>
      </c>
      <c r="C385" s="13" t="s">
        <v>118</v>
      </c>
      <c r="D385" s="13" t="s">
        <v>119</v>
      </c>
      <c r="E385" s="13" t="s">
        <v>588</v>
      </c>
      <c r="F385" s="13"/>
      <c r="G385" s="9">
        <f>G386+G387</f>
        <v>300.20000000000005</v>
      </c>
      <c r="H385" s="9">
        <f aca="true" t="shared" si="179" ref="H385:R385">H386+H387</f>
        <v>300.20000000000005</v>
      </c>
      <c r="I385" s="9">
        <f t="shared" si="179"/>
        <v>0</v>
      </c>
      <c r="J385" s="9">
        <f t="shared" si="179"/>
        <v>0</v>
      </c>
      <c r="K385" s="9">
        <f t="shared" si="179"/>
        <v>301.1</v>
      </c>
      <c r="L385" s="9">
        <f t="shared" si="179"/>
        <v>301.1</v>
      </c>
      <c r="M385" s="9">
        <f t="shared" si="179"/>
        <v>0</v>
      </c>
      <c r="N385" s="9">
        <f t="shared" si="179"/>
        <v>0</v>
      </c>
      <c r="O385" s="9">
        <f t="shared" si="179"/>
        <v>301.4</v>
      </c>
      <c r="P385" s="9">
        <f t="shared" si="179"/>
        <v>301.4</v>
      </c>
      <c r="Q385" s="9">
        <f t="shared" si="179"/>
        <v>0</v>
      </c>
      <c r="R385" s="9">
        <f t="shared" si="179"/>
        <v>0</v>
      </c>
    </row>
    <row r="386" spans="1:18" ht="26.25" customHeight="1">
      <c r="A386" s="101" t="s">
        <v>171</v>
      </c>
      <c r="B386" s="74">
        <v>546</v>
      </c>
      <c r="C386" s="13" t="s">
        <v>118</v>
      </c>
      <c r="D386" s="13" t="s">
        <v>119</v>
      </c>
      <c r="E386" s="13" t="s">
        <v>588</v>
      </c>
      <c r="F386" s="13" t="s">
        <v>172</v>
      </c>
      <c r="G386" s="9">
        <f>H386+I386+J386</f>
        <v>149.8</v>
      </c>
      <c r="H386" s="9">
        <v>149.8</v>
      </c>
      <c r="I386" s="9"/>
      <c r="J386" s="9"/>
      <c r="K386" s="9">
        <f>L386+M385+N386</f>
        <v>149.8</v>
      </c>
      <c r="L386" s="9">
        <v>149.8</v>
      </c>
      <c r="M386" s="9"/>
      <c r="N386" s="9"/>
      <c r="O386" s="9">
        <f>P386+Q385+R386</f>
        <v>149.8</v>
      </c>
      <c r="P386" s="9">
        <v>149.8</v>
      </c>
      <c r="Q386" s="16"/>
      <c r="R386" s="16"/>
    </row>
    <row r="387" spans="1:18" ht="37.5">
      <c r="A387" s="73" t="s">
        <v>92</v>
      </c>
      <c r="B387" s="74">
        <v>546</v>
      </c>
      <c r="C387" s="13" t="s">
        <v>118</v>
      </c>
      <c r="D387" s="13" t="s">
        <v>119</v>
      </c>
      <c r="E387" s="13" t="s">
        <v>588</v>
      </c>
      <c r="F387" s="13" t="s">
        <v>175</v>
      </c>
      <c r="G387" s="9">
        <f>H387+I387+J387</f>
        <v>150.4</v>
      </c>
      <c r="H387" s="9">
        <v>150.4</v>
      </c>
      <c r="I387" s="9"/>
      <c r="J387" s="9"/>
      <c r="K387" s="9">
        <f>L387+M386+N387</f>
        <v>151.3</v>
      </c>
      <c r="L387" s="9">
        <v>151.3</v>
      </c>
      <c r="M387" s="9"/>
      <c r="N387" s="9"/>
      <c r="O387" s="9">
        <f>P387+Q386+R387</f>
        <v>151.6</v>
      </c>
      <c r="P387" s="9">
        <v>151.6</v>
      </c>
      <c r="Q387" s="16"/>
      <c r="R387" s="16"/>
    </row>
    <row r="388" spans="1:18" ht="61.5" customHeight="1">
      <c r="A388" s="73" t="s">
        <v>554</v>
      </c>
      <c r="B388" s="74">
        <v>546</v>
      </c>
      <c r="C388" s="13" t="s">
        <v>118</v>
      </c>
      <c r="D388" s="13" t="s">
        <v>119</v>
      </c>
      <c r="E388" s="74" t="s">
        <v>239</v>
      </c>
      <c r="F388" s="13"/>
      <c r="G388" s="9">
        <f>G389</f>
        <v>1290.5</v>
      </c>
      <c r="H388" s="9">
        <f aca="true" t="shared" si="180" ref="H388:R390">H389</f>
        <v>1290.5</v>
      </c>
      <c r="I388" s="9">
        <f t="shared" si="180"/>
        <v>0</v>
      </c>
      <c r="J388" s="9">
        <f t="shared" si="180"/>
        <v>0</v>
      </c>
      <c r="K388" s="9">
        <f t="shared" si="180"/>
        <v>1290.5</v>
      </c>
      <c r="L388" s="9">
        <f t="shared" si="180"/>
        <v>1290.5</v>
      </c>
      <c r="M388" s="9">
        <f t="shared" si="180"/>
        <v>0</v>
      </c>
      <c r="N388" s="9">
        <f t="shared" si="180"/>
        <v>0</v>
      </c>
      <c r="O388" s="9">
        <f t="shared" si="180"/>
        <v>1290.5</v>
      </c>
      <c r="P388" s="9">
        <f t="shared" si="180"/>
        <v>1290.5</v>
      </c>
      <c r="Q388" s="9">
        <f t="shared" si="180"/>
        <v>0</v>
      </c>
      <c r="R388" s="9">
        <f t="shared" si="180"/>
        <v>0</v>
      </c>
    </row>
    <row r="389" spans="1:18" ht="28.5" customHeight="1">
      <c r="A389" s="73" t="s">
        <v>192</v>
      </c>
      <c r="B389" s="74">
        <v>546</v>
      </c>
      <c r="C389" s="13" t="s">
        <v>118</v>
      </c>
      <c r="D389" s="13" t="s">
        <v>119</v>
      </c>
      <c r="E389" s="74" t="s">
        <v>61</v>
      </c>
      <c r="F389" s="13"/>
      <c r="G389" s="9">
        <f>G390</f>
        <v>1290.5</v>
      </c>
      <c r="H389" s="9">
        <f t="shared" si="180"/>
        <v>1290.5</v>
      </c>
      <c r="I389" s="9">
        <f t="shared" si="180"/>
        <v>0</v>
      </c>
      <c r="J389" s="9">
        <f t="shared" si="180"/>
        <v>0</v>
      </c>
      <c r="K389" s="9">
        <f t="shared" si="180"/>
        <v>1290.5</v>
      </c>
      <c r="L389" s="9">
        <f t="shared" si="180"/>
        <v>1290.5</v>
      </c>
      <c r="M389" s="9">
        <f t="shared" si="180"/>
        <v>0</v>
      </c>
      <c r="N389" s="9">
        <f t="shared" si="180"/>
        <v>0</v>
      </c>
      <c r="O389" s="9">
        <f t="shared" si="180"/>
        <v>1290.5</v>
      </c>
      <c r="P389" s="9">
        <f t="shared" si="180"/>
        <v>1290.5</v>
      </c>
      <c r="Q389" s="9">
        <f t="shared" si="180"/>
        <v>0</v>
      </c>
      <c r="R389" s="9">
        <f t="shared" si="180"/>
        <v>0</v>
      </c>
    </row>
    <row r="390" spans="1:18" ht="45.75" customHeight="1">
      <c r="A390" s="73" t="s">
        <v>394</v>
      </c>
      <c r="B390" s="74">
        <v>546</v>
      </c>
      <c r="C390" s="13" t="s">
        <v>118</v>
      </c>
      <c r="D390" s="13" t="s">
        <v>119</v>
      </c>
      <c r="E390" s="74" t="s">
        <v>393</v>
      </c>
      <c r="F390" s="13"/>
      <c r="G390" s="9">
        <f>G391</f>
        <v>1290.5</v>
      </c>
      <c r="H390" s="9">
        <f t="shared" si="180"/>
        <v>1290.5</v>
      </c>
      <c r="I390" s="9">
        <f t="shared" si="180"/>
        <v>0</v>
      </c>
      <c r="J390" s="9">
        <f t="shared" si="180"/>
        <v>0</v>
      </c>
      <c r="K390" s="9">
        <f t="shared" si="180"/>
        <v>1290.5</v>
      </c>
      <c r="L390" s="9">
        <f t="shared" si="180"/>
        <v>1290.5</v>
      </c>
      <c r="M390" s="9">
        <f t="shared" si="180"/>
        <v>0</v>
      </c>
      <c r="N390" s="9">
        <f t="shared" si="180"/>
        <v>0</v>
      </c>
      <c r="O390" s="9">
        <f t="shared" si="180"/>
        <v>1290.5</v>
      </c>
      <c r="P390" s="9">
        <f t="shared" si="180"/>
        <v>1290.5</v>
      </c>
      <c r="Q390" s="9">
        <f t="shared" si="180"/>
        <v>0</v>
      </c>
      <c r="R390" s="9">
        <f t="shared" si="180"/>
        <v>0</v>
      </c>
    </row>
    <row r="391" spans="1:18" ht="101.25" customHeight="1">
      <c r="A391" s="73" t="s">
        <v>422</v>
      </c>
      <c r="B391" s="74">
        <v>546</v>
      </c>
      <c r="C391" s="13" t="s">
        <v>118</v>
      </c>
      <c r="D391" s="13" t="s">
        <v>119</v>
      </c>
      <c r="E391" s="74" t="s">
        <v>423</v>
      </c>
      <c r="F391" s="13"/>
      <c r="G391" s="9">
        <f>G392+G393</f>
        <v>1290.5</v>
      </c>
      <c r="H391" s="9">
        <f aca="true" t="shared" si="181" ref="H391:R391">H392+H393</f>
        <v>1290.5</v>
      </c>
      <c r="I391" s="9">
        <f t="shared" si="181"/>
        <v>0</v>
      </c>
      <c r="J391" s="9">
        <f t="shared" si="181"/>
        <v>0</v>
      </c>
      <c r="K391" s="9">
        <f t="shared" si="181"/>
        <v>1290.5</v>
      </c>
      <c r="L391" s="9">
        <f t="shared" si="181"/>
        <v>1290.5</v>
      </c>
      <c r="M391" s="9">
        <f t="shared" si="181"/>
        <v>0</v>
      </c>
      <c r="N391" s="9">
        <f t="shared" si="181"/>
        <v>0</v>
      </c>
      <c r="O391" s="9">
        <f t="shared" si="181"/>
        <v>1290.5</v>
      </c>
      <c r="P391" s="9">
        <f t="shared" si="181"/>
        <v>1290.5</v>
      </c>
      <c r="Q391" s="9">
        <f t="shared" si="181"/>
        <v>0</v>
      </c>
      <c r="R391" s="9">
        <f t="shared" si="181"/>
        <v>0</v>
      </c>
    </row>
    <row r="392" spans="1:18" ht="26.25" customHeight="1">
      <c r="A392" s="73" t="s">
        <v>171</v>
      </c>
      <c r="B392" s="74">
        <v>546</v>
      </c>
      <c r="C392" s="13" t="s">
        <v>118</v>
      </c>
      <c r="D392" s="13" t="s">
        <v>119</v>
      </c>
      <c r="E392" s="74" t="s">
        <v>423</v>
      </c>
      <c r="F392" s="13" t="s">
        <v>172</v>
      </c>
      <c r="G392" s="9">
        <f>H392+I392+J392</f>
        <v>918.5</v>
      </c>
      <c r="H392" s="9">
        <v>918.5</v>
      </c>
      <c r="I392" s="9"/>
      <c r="J392" s="9"/>
      <c r="K392" s="9">
        <f>L392+M392+N392</f>
        <v>918.5</v>
      </c>
      <c r="L392" s="9">
        <v>918.5</v>
      </c>
      <c r="M392" s="9"/>
      <c r="N392" s="9"/>
      <c r="O392" s="9">
        <f>P392+Q392+R392</f>
        <v>918.5</v>
      </c>
      <c r="P392" s="9">
        <v>918.5</v>
      </c>
      <c r="Q392" s="75"/>
      <c r="R392" s="75"/>
    </row>
    <row r="393" spans="1:18" ht="37.5">
      <c r="A393" s="73" t="s">
        <v>92</v>
      </c>
      <c r="B393" s="74">
        <v>546</v>
      </c>
      <c r="C393" s="13" t="s">
        <v>118</v>
      </c>
      <c r="D393" s="13" t="s">
        <v>119</v>
      </c>
      <c r="E393" s="74" t="s">
        <v>423</v>
      </c>
      <c r="F393" s="13" t="s">
        <v>175</v>
      </c>
      <c r="G393" s="9">
        <f>H393+I393+J393</f>
        <v>372</v>
      </c>
      <c r="H393" s="9">
        <v>372</v>
      </c>
      <c r="I393" s="9"/>
      <c r="J393" s="9"/>
      <c r="K393" s="9">
        <f>L393+M393+N393</f>
        <v>372</v>
      </c>
      <c r="L393" s="9">
        <v>372</v>
      </c>
      <c r="M393" s="9"/>
      <c r="N393" s="9"/>
      <c r="O393" s="9">
        <f>P393+Q393+R393</f>
        <v>372</v>
      </c>
      <c r="P393" s="9">
        <v>372</v>
      </c>
      <c r="Q393" s="75"/>
      <c r="R393" s="75"/>
    </row>
    <row r="394" spans="1:18" ht="63" customHeight="1">
      <c r="A394" s="73" t="s">
        <v>636</v>
      </c>
      <c r="B394" s="74">
        <v>546</v>
      </c>
      <c r="C394" s="13" t="s">
        <v>118</v>
      </c>
      <c r="D394" s="13" t="s">
        <v>119</v>
      </c>
      <c r="E394" s="74" t="s">
        <v>637</v>
      </c>
      <c r="F394" s="13"/>
      <c r="G394" s="9">
        <f aca="true" t="shared" si="182" ref="G394:R394">G395+G400+G418</f>
        <v>32902.4</v>
      </c>
      <c r="H394" s="9">
        <f t="shared" si="182"/>
        <v>22</v>
      </c>
      <c r="I394" s="9">
        <f t="shared" si="182"/>
        <v>32400.1</v>
      </c>
      <c r="J394" s="9">
        <f t="shared" si="182"/>
        <v>480.3</v>
      </c>
      <c r="K394" s="9">
        <f t="shared" si="182"/>
        <v>33413.799999999996</v>
      </c>
      <c r="L394" s="9">
        <f t="shared" si="182"/>
        <v>22</v>
      </c>
      <c r="M394" s="9">
        <f t="shared" si="182"/>
        <v>32911.5</v>
      </c>
      <c r="N394" s="9">
        <f t="shared" si="182"/>
        <v>480.3</v>
      </c>
      <c r="O394" s="9">
        <f t="shared" si="182"/>
        <v>34048.200000000004</v>
      </c>
      <c r="P394" s="9">
        <f t="shared" si="182"/>
        <v>22</v>
      </c>
      <c r="Q394" s="9">
        <f t="shared" si="182"/>
        <v>33545.9</v>
      </c>
      <c r="R394" s="9">
        <f t="shared" si="182"/>
        <v>480.3</v>
      </c>
    </row>
    <row r="395" spans="1:18" ht="43.5" customHeight="1">
      <c r="A395" s="73" t="s">
        <v>638</v>
      </c>
      <c r="B395" s="74">
        <v>546</v>
      </c>
      <c r="C395" s="13" t="s">
        <v>118</v>
      </c>
      <c r="D395" s="13" t="s">
        <v>119</v>
      </c>
      <c r="E395" s="74" t="s">
        <v>639</v>
      </c>
      <c r="F395" s="13"/>
      <c r="G395" s="9">
        <f>G396+G398</f>
        <v>80.7</v>
      </c>
      <c r="H395" s="9">
        <f aca="true" t="shared" si="183" ref="H395:R395">H396+H398</f>
        <v>0</v>
      </c>
      <c r="I395" s="9">
        <f t="shared" si="183"/>
        <v>65</v>
      </c>
      <c r="J395" s="9">
        <f t="shared" si="183"/>
        <v>15.7</v>
      </c>
      <c r="K395" s="9">
        <f t="shared" si="183"/>
        <v>80.7</v>
      </c>
      <c r="L395" s="9">
        <f t="shared" si="183"/>
        <v>0</v>
      </c>
      <c r="M395" s="9">
        <f t="shared" si="183"/>
        <v>65</v>
      </c>
      <c r="N395" s="9">
        <f t="shared" si="183"/>
        <v>15.7</v>
      </c>
      <c r="O395" s="9">
        <f t="shared" si="183"/>
        <v>80.7</v>
      </c>
      <c r="P395" s="9">
        <f t="shared" si="183"/>
        <v>0</v>
      </c>
      <c r="Q395" s="9">
        <f t="shared" si="183"/>
        <v>65</v>
      </c>
      <c r="R395" s="9">
        <f t="shared" si="183"/>
        <v>15.7</v>
      </c>
    </row>
    <row r="396" spans="1:18" ht="27.75" customHeight="1">
      <c r="A396" s="73" t="s">
        <v>185</v>
      </c>
      <c r="B396" s="74">
        <v>546</v>
      </c>
      <c r="C396" s="13" t="s">
        <v>118</v>
      </c>
      <c r="D396" s="13" t="s">
        <v>119</v>
      </c>
      <c r="E396" s="74" t="s">
        <v>640</v>
      </c>
      <c r="F396" s="13"/>
      <c r="G396" s="9">
        <f>G397</f>
        <v>65</v>
      </c>
      <c r="H396" s="9">
        <f aca="true" t="shared" si="184" ref="H396:R396">H397</f>
        <v>0</v>
      </c>
      <c r="I396" s="9">
        <f t="shared" si="184"/>
        <v>65</v>
      </c>
      <c r="J396" s="9">
        <f t="shared" si="184"/>
        <v>0</v>
      </c>
      <c r="K396" s="9">
        <f t="shared" si="184"/>
        <v>65</v>
      </c>
      <c r="L396" s="9">
        <f t="shared" si="184"/>
        <v>0</v>
      </c>
      <c r="M396" s="9">
        <f t="shared" si="184"/>
        <v>65</v>
      </c>
      <c r="N396" s="9">
        <f t="shared" si="184"/>
        <v>0</v>
      </c>
      <c r="O396" s="9">
        <f t="shared" si="184"/>
        <v>65</v>
      </c>
      <c r="P396" s="9">
        <f t="shared" si="184"/>
        <v>0</v>
      </c>
      <c r="Q396" s="9">
        <f t="shared" si="184"/>
        <v>65</v>
      </c>
      <c r="R396" s="9">
        <f t="shared" si="184"/>
        <v>0</v>
      </c>
    </row>
    <row r="397" spans="1:18" ht="44.25" customHeight="1">
      <c r="A397" s="73" t="s">
        <v>92</v>
      </c>
      <c r="B397" s="74">
        <v>546</v>
      </c>
      <c r="C397" s="13" t="s">
        <v>118</v>
      </c>
      <c r="D397" s="13" t="s">
        <v>119</v>
      </c>
      <c r="E397" s="74" t="s">
        <v>640</v>
      </c>
      <c r="F397" s="13" t="s">
        <v>175</v>
      </c>
      <c r="G397" s="9">
        <f>H397+I397+J397</f>
        <v>65</v>
      </c>
      <c r="H397" s="9"/>
      <c r="I397" s="9">
        <v>65</v>
      </c>
      <c r="J397" s="9"/>
      <c r="K397" s="9">
        <f>L397+M397+N397</f>
        <v>65</v>
      </c>
      <c r="L397" s="9"/>
      <c r="M397" s="9">
        <v>65</v>
      </c>
      <c r="N397" s="9"/>
      <c r="O397" s="9">
        <f>P397+Q397+R397</f>
        <v>65</v>
      </c>
      <c r="P397" s="9"/>
      <c r="Q397" s="75">
        <v>65</v>
      </c>
      <c r="R397" s="75"/>
    </row>
    <row r="398" spans="1:18" ht="44.25" customHeight="1">
      <c r="A398" s="73" t="s">
        <v>378</v>
      </c>
      <c r="B398" s="74">
        <v>546</v>
      </c>
      <c r="C398" s="13" t="s">
        <v>118</v>
      </c>
      <c r="D398" s="13" t="s">
        <v>119</v>
      </c>
      <c r="E398" s="74" t="s">
        <v>699</v>
      </c>
      <c r="F398" s="13"/>
      <c r="G398" s="9">
        <f>G399</f>
        <v>15.7</v>
      </c>
      <c r="H398" s="9">
        <f aca="true" t="shared" si="185" ref="H398:R398">H399</f>
        <v>0</v>
      </c>
      <c r="I398" s="9">
        <f t="shared" si="185"/>
        <v>0</v>
      </c>
      <c r="J398" s="9">
        <f t="shared" si="185"/>
        <v>15.7</v>
      </c>
      <c r="K398" s="9">
        <f t="shared" si="185"/>
        <v>15.7</v>
      </c>
      <c r="L398" s="9">
        <f t="shared" si="185"/>
        <v>0</v>
      </c>
      <c r="M398" s="9">
        <f t="shared" si="185"/>
        <v>0</v>
      </c>
      <c r="N398" s="9">
        <f t="shared" si="185"/>
        <v>15.7</v>
      </c>
      <c r="O398" s="9">
        <f t="shared" si="185"/>
        <v>15.7</v>
      </c>
      <c r="P398" s="9">
        <f t="shared" si="185"/>
        <v>0</v>
      </c>
      <c r="Q398" s="9">
        <f t="shared" si="185"/>
        <v>0</v>
      </c>
      <c r="R398" s="9">
        <f t="shared" si="185"/>
        <v>15.7</v>
      </c>
    </row>
    <row r="399" spans="1:18" ht="44.25" customHeight="1">
      <c r="A399" s="73" t="s">
        <v>92</v>
      </c>
      <c r="B399" s="74">
        <v>546</v>
      </c>
      <c r="C399" s="13" t="s">
        <v>118</v>
      </c>
      <c r="D399" s="13" t="s">
        <v>119</v>
      </c>
      <c r="E399" s="74" t="s">
        <v>699</v>
      </c>
      <c r="F399" s="13" t="s">
        <v>175</v>
      </c>
      <c r="G399" s="9">
        <f>H399+I399+J399</f>
        <v>15.7</v>
      </c>
      <c r="H399" s="9"/>
      <c r="I399" s="9"/>
      <c r="J399" s="9">
        <v>15.7</v>
      </c>
      <c r="K399" s="9">
        <f>L399+M399+N399</f>
        <v>15.7</v>
      </c>
      <c r="L399" s="9"/>
      <c r="M399" s="9"/>
      <c r="N399" s="9">
        <v>15.7</v>
      </c>
      <c r="O399" s="9">
        <f>P399+Q399+R399</f>
        <v>15.7</v>
      </c>
      <c r="P399" s="9"/>
      <c r="Q399" s="75"/>
      <c r="R399" s="75">
        <v>15.7</v>
      </c>
    </row>
    <row r="400" spans="1:18" ht="42" customHeight="1">
      <c r="A400" s="73" t="s">
        <v>641</v>
      </c>
      <c r="B400" s="74">
        <v>546</v>
      </c>
      <c r="C400" s="13" t="s">
        <v>118</v>
      </c>
      <c r="D400" s="13" t="s">
        <v>119</v>
      </c>
      <c r="E400" s="74" t="s">
        <v>642</v>
      </c>
      <c r="F400" s="13"/>
      <c r="G400" s="9">
        <f>G401+G413+G415+G405+G407+G410</f>
        <v>32371.7</v>
      </c>
      <c r="H400" s="9">
        <f aca="true" t="shared" si="186" ref="H400:R400">H401+H413+H415+H405+H407+H410</f>
        <v>22</v>
      </c>
      <c r="I400" s="9">
        <f t="shared" si="186"/>
        <v>31885.1</v>
      </c>
      <c r="J400" s="9">
        <f t="shared" si="186"/>
        <v>464.6</v>
      </c>
      <c r="K400" s="9">
        <f t="shared" si="186"/>
        <v>32883.1</v>
      </c>
      <c r="L400" s="9">
        <f t="shared" si="186"/>
        <v>22</v>
      </c>
      <c r="M400" s="9">
        <f t="shared" si="186"/>
        <v>32396.499999999996</v>
      </c>
      <c r="N400" s="9">
        <f t="shared" si="186"/>
        <v>464.6</v>
      </c>
      <c r="O400" s="9">
        <f t="shared" si="186"/>
        <v>33517.50000000001</v>
      </c>
      <c r="P400" s="9">
        <f t="shared" si="186"/>
        <v>22</v>
      </c>
      <c r="Q400" s="9">
        <f t="shared" si="186"/>
        <v>33030.9</v>
      </c>
      <c r="R400" s="9">
        <f t="shared" si="186"/>
        <v>464.6</v>
      </c>
    </row>
    <row r="401" spans="1:18" ht="27" customHeight="1">
      <c r="A401" s="73" t="s">
        <v>185</v>
      </c>
      <c r="B401" s="74">
        <v>546</v>
      </c>
      <c r="C401" s="13" t="s">
        <v>118</v>
      </c>
      <c r="D401" s="13" t="s">
        <v>119</v>
      </c>
      <c r="E401" s="74" t="s">
        <v>643</v>
      </c>
      <c r="F401" s="13"/>
      <c r="G401" s="9">
        <f>G402+G403+G404</f>
        <v>25501.8</v>
      </c>
      <c r="H401" s="9">
        <f aca="true" t="shared" si="187" ref="H401:R401">H402+H403+H404</f>
        <v>0</v>
      </c>
      <c r="I401" s="9">
        <f t="shared" si="187"/>
        <v>25501.8</v>
      </c>
      <c r="J401" s="9">
        <f t="shared" si="187"/>
        <v>0</v>
      </c>
      <c r="K401" s="9">
        <f t="shared" si="187"/>
        <v>26013.199999999997</v>
      </c>
      <c r="L401" s="9">
        <f t="shared" si="187"/>
        <v>0</v>
      </c>
      <c r="M401" s="9">
        <f t="shared" si="187"/>
        <v>26013.199999999997</v>
      </c>
      <c r="N401" s="9">
        <f t="shared" si="187"/>
        <v>0</v>
      </c>
      <c r="O401" s="9">
        <f t="shared" si="187"/>
        <v>26647.6</v>
      </c>
      <c r="P401" s="9">
        <f t="shared" si="187"/>
        <v>0</v>
      </c>
      <c r="Q401" s="9">
        <f t="shared" si="187"/>
        <v>26647.6</v>
      </c>
      <c r="R401" s="9">
        <f t="shared" si="187"/>
        <v>0</v>
      </c>
    </row>
    <row r="402" spans="1:18" ht="27.75" customHeight="1">
      <c r="A402" s="73" t="s">
        <v>171</v>
      </c>
      <c r="B402" s="74">
        <v>546</v>
      </c>
      <c r="C402" s="13" t="s">
        <v>118</v>
      </c>
      <c r="D402" s="13" t="s">
        <v>119</v>
      </c>
      <c r="E402" s="74" t="s">
        <v>643</v>
      </c>
      <c r="F402" s="13" t="s">
        <v>172</v>
      </c>
      <c r="G402" s="9">
        <f>H402+I402+J402</f>
        <v>21344.3</v>
      </c>
      <c r="H402" s="9"/>
      <c r="I402" s="9">
        <v>21344.3</v>
      </c>
      <c r="J402" s="9"/>
      <c r="K402" s="9">
        <f>L402+M402+N402</f>
        <v>21344.3</v>
      </c>
      <c r="L402" s="9"/>
      <c r="M402" s="9">
        <v>21344.3</v>
      </c>
      <c r="N402" s="9"/>
      <c r="O402" s="9">
        <f>P402+Q402+R402</f>
        <v>21344.3</v>
      </c>
      <c r="P402" s="9"/>
      <c r="Q402" s="75">
        <v>21344.3</v>
      </c>
      <c r="R402" s="75"/>
    </row>
    <row r="403" spans="1:18" ht="37.5">
      <c r="A403" s="73" t="s">
        <v>92</v>
      </c>
      <c r="B403" s="74">
        <v>546</v>
      </c>
      <c r="C403" s="13" t="s">
        <v>118</v>
      </c>
      <c r="D403" s="13" t="s">
        <v>119</v>
      </c>
      <c r="E403" s="74" t="s">
        <v>643</v>
      </c>
      <c r="F403" s="13" t="s">
        <v>175</v>
      </c>
      <c r="G403" s="9">
        <f>H403+I403+J403</f>
        <v>4057.5</v>
      </c>
      <c r="H403" s="9"/>
      <c r="I403" s="9">
        <v>4057.5</v>
      </c>
      <c r="J403" s="9"/>
      <c r="K403" s="9">
        <f>L403+M403+N403</f>
        <v>4568.9</v>
      </c>
      <c r="L403" s="9"/>
      <c r="M403" s="9">
        <v>4568.9</v>
      </c>
      <c r="N403" s="9"/>
      <c r="O403" s="9">
        <f>P403+Q403+R403</f>
        <v>5203.3</v>
      </c>
      <c r="P403" s="9"/>
      <c r="Q403" s="75">
        <v>5203.3</v>
      </c>
      <c r="R403" s="75"/>
    </row>
    <row r="404" spans="1:18" ht="18.75">
      <c r="A404" s="73" t="s">
        <v>173</v>
      </c>
      <c r="B404" s="74">
        <v>546</v>
      </c>
      <c r="C404" s="13" t="s">
        <v>118</v>
      </c>
      <c r="D404" s="13" t="s">
        <v>119</v>
      </c>
      <c r="E404" s="74" t="s">
        <v>643</v>
      </c>
      <c r="F404" s="13" t="s">
        <v>174</v>
      </c>
      <c r="G404" s="9">
        <f>H404+I404+J404</f>
        <v>100</v>
      </c>
      <c r="H404" s="9"/>
      <c r="I404" s="9">
        <v>100</v>
      </c>
      <c r="J404" s="9"/>
      <c r="K404" s="9">
        <f>L404+M404+N404</f>
        <v>100</v>
      </c>
      <c r="L404" s="9"/>
      <c r="M404" s="9">
        <v>100</v>
      </c>
      <c r="N404" s="9"/>
      <c r="O404" s="9">
        <f>P404+Q404+R404</f>
        <v>100</v>
      </c>
      <c r="P404" s="9"/>
      <c r="Q404" s="75">
        <v>100</v>
      </c>
      <c r="R404" s="75"/>
    </row>
    <row r="405" spans="1:18" ht="56.25">
      <c r="A405" s="73" t="s">
        <v>378</v>
      </c>
      <c r="B405" s="74">
        <v>546</v>
      </c>
      <c r="C405" s="13" t="s">
        <v>118</v>
      </c>
      <c r="D405" s="13" t="s">
        <v>119</v>
      </c>
      <c r="E405" s="74" t="s">
        <v>700</v>
      </c>
      <c r="F405" s="13"/>
      <c r="G405" s="9">
        <f>G406</f>
        <v>36.4</v>
      </c>
      <c r="H405" s="9">
        <f aca="true" t="shared" si="188" ref="H405:R405">H406</f>
        <v>0</v>
      </c>
      <c r="I405" s="9">
        <f t="shared" si="188"/>
        <v>0</v>
      </c>
      <c r="J405" s="9">
        <f t="shared" si="188"/>
        <v>36.4</v>
      </c>
      <c r="K405" s="9">
        <f t="shared" si="188"/>
        <v>36.4</v>
      </c>
      <c r="L405" s="9">
        <f t="shared" si="188"/>
        <v>0</v>
      </c>
      <c r="M405" s="9">
        <f t="shared" si="188"/>
        <v>0</v>
      </c>
      <c r="N405" s="9">
        <f t="shared" si="188"/>
        <v>36.4</v>
      </c>
      <c r="O405" s="9">
        <f t="shared" si="188"/>
        <v>36.4</v>
      </c>
      <c r="P405" s="9">
        <f t="shared" si="188"/>
        <v>0</v>
      </c>
      <c r="Q405" s="9">
        <f t="shared" si="188"/>
        <v>0</v>
      </c>
      <c r="R405" s="9">
        <f t="shared" si="188"/>
        <v>36.4</v>
      </c>
    </row>
    <row r="406" spans="1:18" ht="37.5">
      <c r="A406" s="73" t="s">
        <v>92</v>
      </c>
      <c r="B406" s="74">
        <v>546</v>
      </c>
      <c r="C406" s="13" t="s">
        <v>118</v>
      </c>
      <c r="D406" s="13" t="s">
        <v>119</v>
      </c>
      <c r="E406" s="74" t="s">
        <v>700</v>
      </c>
      <c r="F406" s="13" t="s">
        <v>175</v>
      </c>
      <c r="G406" s="9">
        <f>H406+I406+J406</f>
        <v>36.4</v>
      </c>
      <c r="H406" s="9"/>
      <c r="I406" s="9"/>
      <c r="J406" s="9">
        <v>36.4</v>
      </c>
      <c r="K406" s="9">
        <f>L406+M406+N406</f>
        <v>36.4</v>
      </c>
      <c r="L406" s="9"/>
      <c r="M406" s="9"/>
      <c r="N406" s="9">
        <v>36.4</v>
      </c>
      <c r="O406" s="9">
        <f>P406+Q406+R406</f>
        <v>36.4</v>
      </c>
      <c r="P406" s="9"/>
      <c r="Q406" s="75"/>
      <c r="R406" s="75">
        <v>36.4</v>
      </c>
    </row>
    <row r="407" spans="1:18" ht="37.5">
      <c r="A407" s="73" t="s">
        <v>606</v>
      </c>
      <c r="B407" s="74">
        <v>546</v>
      </c>
      <c r="C407" s="13" t="s">
        <v>118</v>
      </c>
      <c r="D407" s="13" t="s">
        <v>119</v>
      </c>
      <c r="E407" s="74" t="s">
        <v>701</v>
      </c>
      <c r="F407" s="13"/>
      <c r="G407" s="9">
        <f>G408+G409</f>
        <v>177.4</v>
      </c>
      <c r="H407" s="9">
        <f aca="true" t="shared" si="189" ref="H407:R407">H408+H409</f>
        <v>0</v>
      </c>
      <c r="I407" s="9">
        <f t="shared" si="189"/>
        <v>0</v>
      </c>
      <c r="J407" s="9">
        <f t="shared" si="189"/>
        <v>177.4</v>
      </c>
      <c r="K407" s="9">
        <f t="shared" si="189"/>
        <v>177.4</v>
      </c>
      <c r="L407" s="9">
        <f t="shared" si="189"/>
        <v>0</v>
      </c>
      <c r="M407" s="9">
        <f t="shared" si="189"/>
        <v>0</v>
      </c>
      <c r="N407" s="9">
        <f t="shared" si="189"/>
        <v>177.4</v>
      </c>
      <c r="O407" s="9">
        <f t="shared" si="189"/>
        <v>177.4</v>
      </c>
      <c r="P407" s="9">
        <f t="shared" si="189"/>
        <v>0</v>
      </c>
      <c r="Q407" s="9">
        <f t="shared" si="189"/>
        <v>0</v>
      </c>
      <c r="R407" s="9">
        <f t="shared" si="189"/>
        <v>177.4</v>
      </c>
    </row>
    <row r="408" spans="1:18" ht="37.5">
      <c r="A408" s="73" t="s">
        <v>171</v>
      </c>
      <c r="B408" s="74">
        <v>546</v>
      </c>
      <c r="C408" s="13" t="s">
        <v>118</v>
      </c>
      <c r="D408" s="13" t="s">
        <v>119</v>
      </c>
      <c r="E408" s="74" t="s">
        <v>701</v>
      </c>
      <c r="F408" s="13" t="s">
        <v>172</v>
      </c>
      <c r="G408" s="9">
        <f>H408+I408+J408</f>
        <v>124.2</v>
      </c>
      <c r="H408" s="9"/>
      <c r="I408" s="9"/>
      <c r="J408" s="9">
        <v>124.2</v>
      </c>
      <c r="K408" s="9">
        <f>L408+M408+N408</f>
        <v>124.2</v>
      </c>
      <c r="L408" s="9"/>
      <c r="M408" s="9"/>
      <c r="N408" s="9">
        <v>124.2</v>
      </c>
      <c r="O408" s="9">
        <f>P408+Q408+R408</f>
        <v>124.2</v>
      </c>
      <c r="P408" s="9"/>
      <c r="Q408" s="75"/>
      <c r="R408" s="9">
        <v>124.2</v>
      </c>
    </row>
    <row r="409" spans="1:18" ht="37.5">
      <c r="A409" s="73" t="s">
        <v>92</v>
      </c>
      <c r="B409" s="74">
        <v>546</v>
      </c>
      <c r="C409" s="13" t="s">
        <v>118</v>
      </c>
      <c r="D409" s="13" t="s">
        <v>119</v>
      </c>
      <c r="E409" s="74" t="s">
        <v>701</v>
      </c>
      <c r="F409" s="13" t="s">
        <v>175</v>
      </c>
      <c r="G409" s="9">
        <f>H409+I409+J409</f>
        <v>53.2</v>
      </c>
      <c r="H409" s="9"/>
      <c r="I409" s="9"/>
      <c r="J409" s="9">
        <v>53.2</v>
      </c>
      <c r="K409" s="9">
        <f>L409+M409+N409</f>
        <v>53.2</v>
      </c>
      <c r="L409" s="9"/>
      <c r="M409" s="9"/>
      <c r="N409" s="9">
        <v>53.2</v>
      </c>
      <c r="O409" s="9">
        <f>P409+Q409+R409</f>
        <v>53.2</v>
      </c>
      <c r="P409" s="9"/>
      <c r="Q409" s="75"/>
      <c r="R409" s="9">
        <v>53.2</v>
      </c>
    </row>
    <row r="410" spans="1:18" ht="56.25">
      <c r="A410" s="73" t="s">
        <v>605</v>
      </c>
      <c r="B410" s="74">
        <v>546</v>
      </c>
      <c r="C410" s="13" t="s">
        <v>118</v>
      </c>
      <c r="D410" s="13" t="s">
        <v>119</v>
      </c>
      <c r="E410" s="74" t="s">
        <v>702</v>
      </c>
      <c r="F410" s="13"/>
      <c r="G410" s="9">
        <f>G411+G412</f>
        <v>250.8</v>
      </c>
      <c r="H410" s="9">
        <f aca="true" t="shared" si="190" ref="H410:R410">H411+H412</f>
        <v>0</v>
      </c>
      <c r="I410" s="9">
        <f t="shared" si="190"/>
        <v>0</v>
      </c>
      <c r="J410" s="9">
        <f t="shared" si="190"/>
        <v>250.8</v>
      </c>
      <c r="K410" s="9">
        <f t="shared" si="190"/>
        <v>250.8</v>
      </c>
      <c r="L410" s="9">
        <f t="shared" si="190"/>
        <v>0</v>
      </c>
      <c r="M410" s="9">
        <f t="shared" si="190"/>
        <v>0</v>
      </c>
      <c r="N410" s="9">
        <f t="shared" si="190"/>
        <v>250.8</v>
      </c>
      <c r="O410" s="9">
        <f t="shared" si="190"/>
        <v>250.8</v>
      </c>
      <c r="P410" s="9">
        <f t="shared" si="190"/>
        <v>0</v>
      </c>
      <c r="Q410" s="9">
        <f t="shared" si="190"/>
        <v>0</v>
      </c>
      <c r="R410" s="9">
        <f t="shared" si="190"/>
        <v>250.8</v>
      </c>
    </row>
    <row r="411" spans="1:18" ht="37.5">
      <c r="A411" s="73" t="s">
        <v>171</v>
      </c>
      <c r="B411" s="74">
        <v>546</v>
      </c>
      <c r="C411" s="13" t="s">
        <v>118</v>
      </c>
      <c r="D411" s="13" t="s">
        <v>119</v>
      </c>
      <c r="E411" s="74" t="s">
        <v>702</v>
      </c>
      <c r="F411" s="13" t="s">
        <v>172</v>
      </c>
      <c r="G411" s="9">
        <f>H411+I411+J411</f>
        <v>175.5</v>
      </c>
      <c r="H411" s="9"/>
      <c r="I411" s="9"/>
      <c r="J411" s="9">
        <v>175.5</v>
      </c>
      <c r="K411" s="9">
        <f>L411+M411+N411</f>
        <v>175.5</v>
      </c>
      <c r="L411" s="9"/>
      <c r="M411" s="9"/>
      <c r="N411" s="9">
        <v>175.5</v>
      </c>
      <c r="O411" s="9">
        <f>P411+Q411+R411</f>
        <v>175.5</v>
      </c>
      <c r="P411" s="9"/>
      <c r="Q411" s="75"/>
      <c r="R411" s="9">
        <v>175.5</v>
      </c>
    </row>
    <row r="412" spans="1:18" ht="37.5">
      <c r="A412" s="73" t="s">
        <v>92</v>
      </c>
      <c r="B412" s="74">
        <v>546</v>
      </c>
      <c r="C412" s="13" t="s">
        <v>118</v>
      </c>
      <c r="D412" s="13" t="s">
        <v>119</v>
      </c>
      <c r="E412" s="74" t="s">
        <v>702</v>
      </c>
      <c r="F412" s="13" t="s">
        <v>175</v>
      </c>
      <c r="G412" s="9">
        <f>H412+I412+J412</f>
        <v>75.3</v>
      </c>
      <c r="H412" s="9"/>
      <c r="I412" s="9"/>
      <c r="J412" s="9">
        <v>75.3</v>
      </c>
      <c r="K412" s="9">
        <f>L412+M412+N412</f>
        <v>75.3</v>
      </c>
      <c r="L412" s="9"/>
      <c r="M412" s="9"/>
      <c r="N412" s="9">
        <v>75.3</v>
      </c>
      <c r="O412" s="9">
        <f>P412+Q412+R412</f>
        <v>75.3</v>
      </c>
      <c r="P412" s="9"/>
      <c r="Q412" s="75"/>
      <c r="R412" s="9">
        <v>75.3</v>
      </c>
    </row>
    <row r="413" spans="1:18" ht="62.25" customHeight="1">
      <c r="A413" s="114" t="s">
        <v>437</v>
      </c>
      <c r="B413" s="74">
        <v>546</v>
      </c>
      <c r="C413" s="13" t="s">
        <v>118</v>
      </c>
      <c r="D413" s="13" t="s">
        <v>119</v>
      </c>
      <c r="E413" s="74" t="s">
        <v>644</v>
      </c>
      <c r="F413" s="13"/>
      <c r="G413" s="9">
        <f>G414</f>
        <v>6383.3</v>
      </c>
      <c r="H413" s="9">
        <f aca="true" t="shared" si="191" ref="H413:R413">H414</f>
        <v>0</v>
      </c>
      <c r="I413" s="9">
        <f t="shared" si="191"/>
        <v>6383.3</v>
      </c>
      <c r="J413" s="9">
        <f t="shared" si="191"/>
        <v>0</v>
      </c>
      <c r="K413" s="9">
        <f t="shared" si="191"/>
        <v>6383.3</v>
      </c>
      <c r="L413" s="9">
        <f t="shared" si="191"/>
        <v>0</v>
      </c>
      <c r="M413" s="9">
        <f t="shared" si="191"/>
        <v>6383.3</v>
      </c>
      <c r="N413" s="9">
        <f t="shared" si="191"/>
        <v>0</v>
      </c>
      <c r="O413" s="9">
        <f t="shared" si="191"/>
        <v>6383.3</v>
      </c>
      <c r="P413" s="9">
        <f t="shared" si="191"/>
        <v>0</v>
      </c>
      <c r="Q413" s="9">
        <f t="shared" si="191"/>
        <v>6383.3</v>
      </c>
      <c r="R413" s="9">
        <f t="shared" si="191"/>
        <v>0</v>
      </c>
    </row>
    <row r="414" spans="1:18" ht="23.25" customHeight="1">
      <c r="A414" s="73" t="s">
        <v>171</v>
      </c>
      <c r="B414" s="74">
        <v>546</v>
      </c>
      <c r="C414" s="13" t="s">
        <v>118</v>
      </c>
      <c r="D414" s="13" t="s">
        <v>119</v>
      </c>
      <c r="E414" s="74" t="s">
        <v>644</v>
      </c>
      <c r="F414" s="13" t="s">
        <v>172</v>
      </c>
      <c r="G414" s="9">
        <f>H414+I414+J414</f>
        <v>6383.3</v>
      </c>
      <c r="H414" s="9"/>
      <c r="I414" s="9">
        <v>6383.3</v>
      </c>
      <c r="J414" s="9"/>
      <c r="K414" s="9">
        <f>L414+M414+N414</f>
        <v>6383.3</v>
      </c>
      <c r="L414" s="9"/>
      <c r="M414" s="9">
        <v>6383.3</v>
      </c>
      <c r="N414" s="9"/>
      <c r="O414" s="9">
        <f>P414+Q414+R414</f>
        <v>6383.3</v>
      </c>
      <c r="P414" s="9"/>
      <c r="Q414" s="75">
        <v>6383.3</v>
      </c>
      <c r="R414" s="75"/>
    </row>
    <row r="415" spans="1:18" ht="99" customHeight="1">
      <c r="A415" s="73" t="s">
        <v>424</v>
      </c>
      <c r="B415" s="74">
        <v>546</v>
      </c>
      <c r="C415" s="13" t="s">
        <v>118</v>
      </c>
      <c r="D415" s="13" t="s">
        <v>119</v>
      </c>
      <c r="E415" s="13" t="s">
        <v>698</v>
      </c>
      <c r="F415" s="13"/>
      <c r="G415" s="9">
        <f>G416+G417</f>
        <v>22</v>
      </c>
      <c r="H415" s="9">
        <f aca="true" t="shared" si="192" ref="H415:R415">H416+H417</f>
        <v>22</v>
      </c>
      <c r="I415" s="9">
        <f t="shared" si="192"/>
        <v>0</v>
      </c>
      <c r="J415" s="9">
        <f t="shared" si="192"/>
        <v>0</v>
      </c>
      <c r="K415" s="9">
        <f t="shared" si="192"/>
        <v>22</v>
      </c>
      <c r="L415" s="9">
        <f t="shared" si="192"/>
        <v>22</v>
      </c>
      <c r="M415" s="9">
        <f t="shared" si="192"/>
        <v>0</v>
      </c>
      <c r="N415" s="9">
        <f t="shared" si="192"/>
        <v>0</v>
      </c>
      <c r="O415" s="9">
        <f t="shared" si="192"/>
        <v>22</v>
      </c>
      <c r="P415" s="9">
        <f t="shared" si="192"/>
        <v>22</v>
      </c>
      <c r="Q415" s="9">
        <f t="shared" si="192"/>
        <v>0</v>
      </c>
      <c r="R415" s="9">
        <f t="shared" si="192"/>
        <v>0</v>
      </c>
    </row>
    <row r="416" spans="1:18" ht="27" customHeight="1">
      <c r="A416" s="73" t="s">
        <v>171</v>
      </c>
      <c r="B416" s="74">
        <v>546</v>
      </c>
      <c r="C416" s="13" t="s">
        <v>118</v>
      </c>
      <c r="D416" s="13" t="s">
        <v>119</v>
      </c>
      <c r="E416" s="13" t="s">
        <v>698</v>
      </c>
      <c r="F416" s="13" t="s">
        <v>172</v>
      </c>
      <c r="G416" s="9">
        <f>H416+I416+J416</f>
        <v>16.3</v>
      </c>
      <c r="H416" s="9">
        <v>16.3</v>
      </c>
      <c r="I416" s="9"/>
      <c r="J416" s="9"/>
      <c r="K416" s="9">
        <f>L416+M416+N416</f>
        <v>16.3</v>
      </c>
      <c r="L416" s="9">
        <v>16.3</v>
      </c>
      <c r="M416" s="9"/>
      <c r="N416" s="9"/>
      <c r="O416" s="9">
        <f>P416+Q416+R416</f>
        <v>16.3</v>
      </c>
      <c r="P416" s="9">
        <v>16.3</v>
      </c>
      <c r="Q416" s="75"/>
      <c r="R416" s="75"/>
    </row>
    <row r="417" spans="1:18" ht="27" customHeight="1">
      <c r="A417" s="73" t="s">
        <v>92</v>
      </c>
      <c r="B417" s="74">
        <v>546</v>
      </c>
      <c r="C417" s="13" t="s">
        <v>118</v>
      </c>
      <c r="D417" s="13" t="s">
        <v>119</v>
      </c>
      <c r="E417" s="13" t="s">
        <v>698</v>
      </c>
      <c r="F417" s="13" t="s">
        <v>175</v>
      </c>
      <c r="G417" s="9">
        <f>H417+I417+J417</f>
        <v>5.7</v>
      </c>
      <c r="H417" s="9">
        <v>5.7</v>
      </c>
      <c r="I417" s="9"/>
      <c r="J417" s="9"/>
      <c r="K417" s="9">
        <f>L417+M417+N417</f>
        <v>5.7</v>
      </c>
      <c r="L417" s="9">
        <v>5.7</v>
      </c>
      <c r="M417" s="9"/>
      <c r="N417" s="9"/>
      <c r="O417" s="9">
        <f>P417+Q417+R417</f>
        <v>5.7</v>
      </c>
      <c r="P417" s="9">
        <v>5.7</v>
      </c>
      <c r="Q417" s="75"/>
      <c r="R417" s="75"/>
    </row>
    <row r="418" spans="1:18" ht="45.75" customHeight="1">
      <c r="A418" s="73" t="s">
        <v>645</v>
      </c>
      <c r="B418" s="74">
        <v>546</v>
      </c>
      <c r="C418" s="13" t="s">
        <v>118</v>
      </c>
      <c r="D418" s="13" t="s">
        <v>119</v>
      </c>
      <c r="E418" s="74" t="s">
        <v>646</v>
      </c>
      <c r="F418" s="13"/>
      <c r="G418" s="9">
        <f>G419</f>
        <v>450</v>
      </c>
      <c r="H418" s="9">
        <f aca="true" t="shared" si="193" ref="H418:R419">H419</f>
        <v>0</v>
      </c>
      <c r="I418" s="9">
        <f t="shared" si="193"/>
        <v>450</v>
      </c>
      <c r="J418" s="9">
        <f t="shared" si="193"/>
        <v>0</v>
      </c>
      <c r="K418" s="9">
        <f t="shared" si="193"/>
        <v>450</v>
      </c>
      <c r="L418" s="9">
        <f t="shared" si="193"/>
        <v>0</v>
      </c>
      <c r="M418" s="9">
        <f t="shared" si="193"/>
        <v>450</v>
      </c>
      <c r="N418" s="9">
        <f t="shared" si="193"/>
        <v>0</v>
      </c>
      <c r="O418" s="9">
        <f t="shared" si="193"/>
        <v>450</v>
      </c>
      <c r="P418" s="9">
        <f t="shared" si="193"/>
        <v>0</v>
      </c>
      <c r="Q418" s="9">
        <f t="shared" si="193"/>
        <v>450</v>
      </c>
      <c r="R418" s="9">
        <f t="shared" si="193"/>
        <v>0</v>
      </c>
    </row>
    <row r="419" spans="1:18" ht="24.75" customHeight="1">
      <c r="A419" s="73" t="s">
        <v>185</v>
      </c>
      <c r="B419" s="74">
        <v>546</v>
      </c>
      <c r="C419" s="13" t="s">
        <v>118</v>
      </c>
      <c r="D419" s="13" t="s">
        <v>119</v>
      </c>
      <c r="E419" s="74" t="s">
        <v>647</v>
      </c>
      <c r="F419" s="13"/>
      <c r="G419" s="9">
        <f>G420</f>
        <v>450</v>
      </c>
      <c r="H419" s="9">
        <f t="shared" si="193"/>
        <v>0</v>
      </c>
      <c r="I419" s="9">
        <f t="shared" si="193"/>
        <v>450</v>
      </c>
      <c r="J419" s="9">
        <f t="shared" si="193"/>
        <v>0</v>
      </c>
      <c r="K419" s="9">
        <f t="shared" si="193"/>
        <v>450</v>
      </c>
      <c r="L419" s="9">
        <f t="shared" si="193"/>
        <v>0</v>
      </c>
      <c r="M419" s="9">
        <f t="shared" si="193"/>
        <v>450</v>
      </c>
      <c r="N419" s="9">
        <f t="shared" si="193"/>
        <v>0</v>
      </c>
      <c r="O419" s="9">
        <f t="shared" si="193"/>
        <v>450</v>
      </c>
      <c r="P419" s="9">
        <f t="shared" si="193"/>
        <v>0</v>
      </c>
      <c r="Q419" s="9">
        <f t="shared" si="193"/>
        <v>450</v>
      </c>
      <c r="R419" s="9">
        <f t="shared" si="193"/>
        <v>0</v>
      </c>
    </row>
    <row r="420" spans="1:18" ht="40.5" customHeight="1">
      <c r="A420" s="73" t="s">
        <v>92</v>
      </c>
      <c r="B420" s="74">
        <v>546</v>
      </c>
      <c r="C420" s="13" t="s">
        <v>118</v>
      </c>
      <c r="D420" s="13" t="s">
        <v>119</v>
      </c>
      <c r="E420" s="74" t="s">
        <v>647</v>
      </c>
      <c r="F420" s="13" t="s">
        <v>175</v>
      </c>
      <c r="G420" s="9">
        <f>H420+I420+J420</f>
        <v>450</v>
      </c>
      <c r="H420" s="9"/>
      <c r="I420" s="9">
        <v>450</v>
      </c>
      <c r="J420" s="9"/>
      <c r="K420" s="9">
        <f>L420+M420+N420</f>
        <v>450</v>
      </c>
      <c r="L420" s="9"/>
      <c r="M420" s="9">
        <v>450</v>
      </c>
      <c r="N420" s="9"/>
      <c r="O420" s="9">
        <f>P420+Q420+R420</f>
        <v>450</v>
      </c>
      <c r="P420" s="9"/>
      <c r="Q420" s="75">
        <v>450</v>
      </c>
      <c r="R420" s="75"/>
    </row>
    <row r="421" spans="1:18" ht="27" customHeight="1">
      <c r="A421" s="73" t="s">
        <v>331</v>
      </c>
      <c r="B421" s="74">
        <v>546</v>
      </c>
      <c r="C421" s="13" t="s">
        <v>118</v>
      </c>
      <c r="D421" s="13" t="s">
        <v>119</v>
      </c>
      <c r="E421" s="74" t="s">
        <v>232</v>
      </c>
      <c r="F421" s="13"/>
      <c r="G421" s="9">
        <f aca="true" t="shared" si="194" ref="G421:R421">G422+G425</f>
        <v>250.8</v>
      </c>
      <c r="H421" s="9">
        <f t="shared" si="194"/>
        <v>0</v>
      </c>
      <c r="I421" s="9">
        <f t="shared" si="194"/>
        <v>242.8</v>
      </c>
      <c r="J421" s="9">
        <f t="shared" si="194"/>
        <v>8</v>
      </c>
      <c r="K421" s="9">
        <f t="shared" si="194"/>
        <v>250.8</v>
      </c>
      <c r="L421" s="9">
        <f t="shared" si="194"/>
        <v>0</v>
      </c>
      <c r="M421" s="9">
        <f t="shared" si="194"/>
        <v>242.8</v>
      </c>
      <c r="N421" s="9">
        <f t="shared" si="194"/>
        <v>8</v>
      </c>
      <c r="O421" s="9">
        <f t="shared" si="194"/>
        <v>250.8</v>
      </c>
      <c r="P421" s="9">
        <f t="shared" si="194"/>
        <v>0</v>
      </c>
      <c r="Q421" s="9">
        <f t="shared" si="194"/>
        <v>242.8</v>
      </c>
      <c r="R421" s="9">
        <f t="shared" si="194"/>
        <v>8</v>
      </c>
    </row>
    <row r="422" spans="1:18" ht="37.5">
      <c r="A422" s="73" t="s">
        <v>227</v>
      </c>
      <c r="B422" s="74">
        <v>546</v>
      </c>
      <c r="C422" s="13" t="s">
        <v>118</v>
      </c>
      <c r="D422" s="13" t="s">
        <v>119</v>
      </c>
      <c r="E422" s="74" t="s">
        <v>233</v>
      </c>
      <c r="F422" s="13"/>
      <c r="G422" s="9">
        <f>G423</f>
        <v>8</v>
      </c>
      <c r="H422" s="9">
        <f aca="true" t="shared" si="195" ref="H422:R422">H423</f>
        <v>0</v>
      </c>
      <c r="I422" s="9">
        <f t="shared" si="195"/>
        <v>0</v>
      </c>
      <c r="J422" s="9">
        <f t="shared" si="195"/>
        <v>8</v>
      </c>
      <c r="K422" s="9">
        <f t="shared" si="195"/>
        <v>8</v>
      </c>
      <c r="L422" s="9">
        <f t="shared" si="195"/>
        <v>0</v>
      </c>
      <c r="M422" s="9">
        <f t="shared" si="195"/>
        <v>0</v>
      </c>
      <c r="N422" s="9">
        <f t="shared" si="195"/>
        <v>8</v>
      </c>
      <c r="O422" s="9">
        <f t="shared" si="195"/>
        <v>8</v>
      </c>
      <c r="P422" s="9">
        <f t="shared" si="195"/>
        <v>0</v>
      </c>
      <c r="Q422" s="9">
        <f t="shared" si="195"/>
        <v>0</v>
      </c>
      <c r="R422" s="9">
        <f t="shared" si="195"/>
        <v>8</v>
      </c>
    </row>
    <row r="423" spans="1:18" ht="63" customHeight="1">
      <c r="A423" s="73" t="s">
        <v>607</v>
      </c>
      <c r="B423" s="74">
        <v>546</v>
      </c>
      <c r="C423" s="13" t="s">
        <v>118</v>
      </c>
      <c r="D423" s="13" t="s">
        <v>119</v>
      </c>
      <c r="E423" s="74" t="s">
        <v>334</v>
      </c>
      <c r="F423" s="13"/>
      <c r="G423" s="9">
        <f>G424</f>
        <v>8</v>
      </c>
      <c r="H423" s="9">
        <f aca="true" t="shared" si="196" ref="H423:R423">H424</f>
        <v>0</v>
      </c>
      <c r="I423" s="9">
        <f t="shared" si="196"/>
        <v>0</v>
      </c>
      <c r="J423" s="9">
        <f t="shared" si="196"/>
        <v>8</v>
      </c>
      <c r="K423" s="9">
        <f t="shared" si="196"/>
        <v>8</v>
      </c>
      <c r="L423" s="9">
        <f t="shared" si="196"/>
        <v>0</v>
      </c>
      <c r="M423" s="9">
        <f t="shared" si="196"/>
        <v>0</v>
      </c>
      <c r="N423" s="9">
        <f t="shared" si="196"/>
        <v>8</v>
      </c>
      <c r="O423" s="9">
        <f t="shared" si="196"/>
        <v>8</v>
      </c>
      <c r="P423" s="9">
        <f t="shared" si="196"/>
        <v>0</v>
      </c>
      <c r="Q423" s="9">
        <f t="shared" si="196"/>
        <v>0</v>
      </c>
      <c r="R423" s="9">
        <f t="shared" si="196"/>
        <v>8</v>
      </c>
    </row>
    <row r="424" spans="1:18" ht="37.5">
      <c r="A424" s="73" t="s">
        <v>92</v>
      </c>
      <c r="B424" s="74">
        <v>546</v>
      </c>
      <c r="C424" s="13" t="s">
        <v>118</v>
      </c>
      <c r="D424" s="13" t="s">
        <v>119</v>
      </c>
      <c r="E424" s="74" t="s">
        <v>334</v>
      </c>
      <c r="F424" s="13" t="s">
        <v>175</v>
      </c>
      <c r="G424" s="9">
        <f>H424+I423+J424</f>
        <v>8</v>
      </c>
      <c r="H424" s="9"/>
      <c r="I424" s="9"/>
      <c r="J424" s="9">
        <v>8</v>
      </c>
      <c r="K424" s="9">
        <f>L424+M424+N424</f>
        <v>8</v>
      </c>
      <c r="L424" s="9"/>
      <c r="M424" s="9"/>
      <c r="N424" s="9">
        <v>8</v>
      </c>
      <c r="O424" s="9">
        <f>P424+Q424+R424</f>
        <v>8</v>
      </c>
      <c r="P424" s="16"/>
      <c r="Q424" s="16"/>
      <c r="R424" s="79">
        <v>8</v>
      </c>
    </row>
    <row r="425" spans="1:18" ht="42" customHeight="1">
      <c r="A425" s="73" t="s">
        <v>228</v>
      </c>
      <c r="B425" s="74">
        <v>546</v>
      </c>
      <c r="C425" s="13" t="s">
        <v>118</v>
      </c>
      <c r="D425" s="13" t="s">
        <v>119</v>
      </c>
      <c r="E425" s="74" t="s">
        <v>66</v>
      </c>
      <c r="F425" s="13"/>
      <c r="G425" s="9">
        <f>G426</f>
        <v>242.8</v>
      </c>
      <c r="H425" s="9">
        <f aca="true" t="shared" si="197" ref="H425:R425">H426</f>
        <v>0</v>
      </c>
      <c r="I425" s="9">
        <f t="shared" si="197"/>
        <v>242.8</v>
      </c>
      <c r="J425" s="9">
        <f t="shared" si="197"/>
        <v>0</v>
      </c>
      <c r="K425" s="9">
        <f t="shared" si="197"/>
        <v>242.8</v>
      </c>
      <c r="L425" s="9">
        <f t="shared" si="197"/>
        <v>0</v>
      </c>
      <c r="M425" s="9">
        <f t="shared" si="197"/>
        <v>242.8</v>
      </c>
      <c r="N425" s="9">
        <f t="shared" si="197"/>
        <v>0</v>
      </c>
      <c r="O425" s="9">
        <f t="shared" si="197"/>
        <v>242.8</v>
      </c>
      <c r="P425" s="9">
        <f t="shared" si="197"/>
        <v>0</v>
      </c>
      <c r="Q425" s="9">
        <f t="shared" si="197"/>
        <v>242.8</v>
      </c>
      <c r="R425" s="9">
        <f t="shared" si="197"/>
        <v>0</v>
      </c>
    </row>
    <row r="426" spans="1:18" ht="125.25" customHeight="1">
      <c r="A426" s="73" t="s">
        <v>696</v>
      </c>
      <c r="B426" s="74">
        <v>546</v>
      </c>
      <c r="C426" s="13" t="s">
        <v>118</v>
      </c>
      <c r="D426" s="13" t="s">
        <v>119</v>
      </c>
      <c r="E426" s="74" t="s">
        <v>69</v>
      </c>
      <c r="F426" s="13"/>
      <c r="G426" s="9">
        <f>G427</f>
        <v>242.8</v>
      </c>
      <c r="H426" s="9">
        <f aca="true" t="shared" si="198" ref="H426:R426">H427</f>
        <v>0</v>
      </c>
      <c r="I426" s="9">
        <f t="shared" si="198"/>
        <v>242.8</v>
      </c>
      <c r="J426" s="9">
        <f t="shared" si="198"/>
        <v>0</v>
      </c>
      <c r="K426" s="9">
        <f t="shared" si="198"/>
        <v>242.8</v>
      </c>
      <c r="L426" s="9">
        <f t="shared" si="198"/>
        <v>0</v>
      </c>
      <c r="M426" s="9">
        <f t="shared" si="198"/>
        <v>242.8</v>
      </c>
      <c r="N426" s="9">
        <f t="shared" si="198"/>
        <v>0</v>
      </c>
      <c r="O426" s="9">
        <f t="shared" si="198"/>
        <v>242.8</v>
      </c>
      <c r="P426" s="9">
        <f t="shared" si="198"/>
        <v>0</v>
      </c>
      <c r="Q426" s="9">
        <f t="shared" si="198"/>
        <v>242.8</v>
      </c>
      <c r="R426" s="9">
        <f t="shared" si="198"/>
        <v>0</v>
      </c>
    </row>
    <row r="427" spans="1:18" ht="18.75">
      <c r="A427" s="73" t="s">
        <v>222</v>
      </c>
      <c r="B427" s="74">
        <v>546</v>
      </c>
      <c r="C427" s="13" t="s">
        <v>118</v>
      </c>
      <c r="D427" s="13" t="s">
        <v>119</v>
      </c>
      <c r="E427" s="74" t="s">
        <v>69</v>
      </c>
      <c r="F427" s="13" t="s">
        <v>221</v>
      </c>
      <c r="G427" s="9">
        <f>H427+I427+J427</f>
        <v>242.8</v>
      </c>
      <c r="H427" s="9"/>
      <c r="I427" s="9">
        <v>242.8</v>
      </c>
      <c r="J427" s="9"/>
      <c r="K427" s="9">
        <f>L427+M427+N427</f>
        <v>242.8</v>
      </c>
      <c r="L427" s="9"/>
      <c r="M427" s="9">
        <v>242.8</v>
      </c>
      <c r="N427" s="9"/>
      <c r="O427" s="9">
        <f>P427+Q427+R427</f>
        <v>242.8</v>
      </c>
      <c r="P427" s="9"/>
      <c r="Q427" s="9">
        <v>242.8</v>
      </c>
      <c r="R427" s="75"/>
    </row>
    <row r="428" spans="1:18" ht="18.75">
      <c r="A428" s="73" t="s">
        <v>164</v>
      </c>
      <c r="B428" s="74">
        <v>546</v>
      </c>
      <c r="C428" s="13" t="s">
        <v>118</v>
      </c>
      <c r="D428" s="13" t="s">
        <v>126</v>
      </c>
      <c r="E428" s="74"/>
      <c r="F428" s="13"/>
      <c r="G428" s="9">
        <f>G429</f>
        <v>29.1</v>
      </c>
      <c r="H428" s="9">
        <f aca="true" t="shared" si="199" ref="H428:R430">H429</f>
        <v>29.1</v>
      </c>
      <c r="I428" s="9">
        <f t="shared" si="199"/>
        <v>0</v>
      </c>
      <c r="J428" s="9">
        <f t="shared" si="199"/>
        <v>0</v>
      </c>
      <c r="K428" s="9">
        <f t="shared" si="199"/>
        <v>3.5</v>
      </c>
      <c r="L428" s="9">
        <f t="shared" si="199"/>
        <v>3.5</v>
      </c>
      <c r="M428" s="9">
        <f t="shared" si="199"/>
        <v>0</v>
      </c>
      <c r="N428" s="9">
        <f t="shared" si="199"/>
        <v>0</v>
      </c>
      <c r="O428" s="9">
        <f t="shared" si="199"/>
        <v>3.1</v>
      </c>
      <c r="P428" s="9">
        <f t="shared" si="199"/>
        <v>3.1</v>
      </c>
      <c r="Q428" s="9">
        <f t="shared" si="199"/>
        <v>0</v>
      </c>
      <c r="R428" s="9">
        <f t="shared" si="199"/>
        <v>0</v>
      </c>
    </row>
    <row r="429" spans="1:18" ht="21.75" customHeight="1">
      <c r="A429" s="73" t="s">
        <v>211</v>
      </c>
      <c r="B429" s="74">
        <v>546</v>
      </c>
      <c r="C429" s="13" t="s">
        <v>118</v>
      </c>
      <c r="D429" s="13" t="s">
        <v>126</v>
      </c>
      <c r="E429" s="74" t="s">
        <v>231</v>
      </c>
      <c r="F429" s="13"/>
      <c r="G429" s="9">
        <f>G430</f>
        <v>29.1</v>
      </c>
      <c r="H429" s="9">
        <f t="shared" si="199"/>
        <v>29.1</v>
      </c>
      <c r="I429" s="9">
        <f t="shared" si="199"/>
        <v>0</v>
      </c>
      <c r="J429" s="9">
        <f t="shared" si="199"/>
        <v>0</v>
      </c>
      <c r="K429" s="9">
        <f t="shared" si="199"/>
        <v>3.5</v>
      </c>
      <c r="L429" s="9">
        <f t="shared" si="199"/>
        <v>3.5</v>
      </c>
      <c r="M429" s="9">
        <f t="shared" si="199"/>
        <v>0</v>
      </c>
      <c r="N429" s="9">
        <f t="shared" si="199"/>
        <v>0</v>
      </c>
      <c r="O429" s="9">
        <f t="shared" si="199"/>
        <v>3.1</v>
      </c>
      <c r="P429" s="9">
        <f t="shared" si="199"/>
        <v>3.1</v>
      </c>
      <c r="Q429" s="9">
        <f t="shared" si="199"/>
        <v>0</v>
      </c>
      <c r="R429" s="9">
        <f t="shared" si="199"/>
        <v>0</v>
      </c>
    </row>
    <row r="430" spans="1:18" ht="65.25" customHeight="1">
      <c r="A430" s="73" t="s">
        <v>649</v>
      </c>
      <c r="B430" s="74">
        <v>546</v>
      </c>
      <c r="C430" s="13" t="s">
        <v>118</v>
      </c>
      <c r="D430" s="13" t="s">
        <v>126</v>
      </c>
      <c r="E430" s="74" t="s">
        <v>236</v>
      </c>
      <c r="F430" s="13"/>
      <c r="G430" s="9">
        <f>G431</f>
        <v>29.1</v>
      </c>
      <c r="H430" s="9">
        <f t="shared" si="199"/>
        <v>29.1</v>
      </c>
      <c r="I430" s="9">
        <f t="shared" si="199"/>
        <v>0</v>
      </c>
      <c r="J430" s="9">
        <f t="shared" si="199"/>
        <v>0</v>
      </c>
      <c r="K430" s="9">
        <f t="shared" si="199"/>
        <v>3.5</v>
      </c>
      <c r="L430" s="9">
        <f t="shared" si="199"/>
        <v>3.5</v>
      </c>
      <c r="M430" s="9">
        <f t="shared" si="199"/>
        <v>0</v>
      </c>
      <c r="N430" s="9">
        <f t="shared" si="199"/>
        <v>0</v>
      </c>
      <c r="O430" s="9">
        <f t="shared" si="199"/>
        <v>3.1</v>
      </c>
      <c r="P430" s="9">
        <f t="shared" si="199"/>
        <v>3.1</v>
      </c>
      <c r="Q430" s="9">
        <f t="shared" si="199"/>
        <v>0</v>
      </c>
      <c r="R430" s="9">
        <f t="shared" si="199"/>
        <v>0</v>
      </c>
    </row>
    <row r="431" spans="1:18" ht="37.5">
      <c r="A431" s="73" t="s">
        <v>92</v>
      </c>
      <c r="B431" s="74">
        <v>546</v>
      </c>
      <c r="C431" s="13" t="s">
        <v>118</v>
      </c>
      <c r="D431" s="13" t="s">
        <v>126</v>
      </c>
      <c r="E431" s="74" t="s">
        <v>236</v>
      </c>
      <c r="F431" s="13" t="s">
        <v>175</v>
      </c>
      <c r="G431" s="9">
        <f>H431+I430+J431</f>
        <v>29.1</v>
      </c>
      <c r="H431" s="9">
        <v>29.1</v>
      </c>
      <c r="I431" s="9"/>
      <c r="J431" s="9"/>
      <c r="K431" s="9">
        <f>L431+M431+N431</f>
        <v>3.5</v>
      </c>
      <c r="L431" s="9">
        <v>3.5</v>
      </c>
      <c r="M431" s="9"/>
      <c r="N431" s="9"/>
      <c r="O431" s="9">
        <f>P431+Q431+R431</f>
        <v>3.1</v>
      </c>
      <c r="P431" s="16">
        <v>3.1</v>
      </c>
      <c r="Q431" s="16"/>
      <c r="R431" s="16"/>
    </row>
    <row r="432" spans="1:18" ht="18.75">
      <c r="A432" s="73" t="s">
        <v>120</v>
      </c>
      <c r="B432" s="74">
        <v>546</v>
      </c>
      <c r="C432" s="13" t="s">
        <v>118</v>
      </c>
      <c r="D432" s="13" t="s">
        <v>140</v>
      </c>
      <c r="E432" s="74"/>
      <c r="F432" s="13"/>
      <c r="G432" s="9">
        <f>G433</f>
        <v>15860.6</v>
      </c>
      <c r="H432" s="9">
        <f aca="true" t="shared" si="200" ref="H432:R434">H433</f>
        <v>0</v>
      </c>
      <c r="I432" s="9">
        <f t="shared" si="200"/>
        <v>15987.3</v>
      </c>
      <c r="J432" s="9">
        <f t="shared" si="200"/>
        <v>0</v>
      </c>
      <c r="K432" s="9">
        <f t="shared" si="200"/>
        <v>6305.7</v>
      </c>
      <c r="L432" s="9">
        <f t="shared" si="200"/>
        <v>0</v>
      </c>
      <c r="M432" s="9">
        <f t="shared" si="200"/>
        <v>6305.7</v>
      </c>
      <c r="N432" s="9">
        <f t="shared" si="200"/>
        <v>0</v>
      </c>
      <c r="O432" s="9">
        <f t="shared" si="200"/>
        <v>5991.9</v>
      </c>
      <c r="P432" s="9">
        <f t="shared" si="200"/>
        <v>0</v>
      </c>
      <c r="Q432" s="9">
        <f t="shared" si="200"/>
        <v>5991.9</v>
      </c>
      <c r="R432" s="9">
        <f t="shared" si="200"/>
        <v>0</v>
      </c>
    </row>
    <row r="433" spans="1:18" ht="18.75">
      <c r="A433" s="73" t="s">
        <v>330</v>
      </c>
      <c r="B433" s="74">
        <v>546</v>
      </c>
      <c r="C433" s="13" t="s">
        <v>118</v>
      </c>
      <c r="D433" s="13" t="s">
        <v>140</v>
      </c>
      <c r="E433" s="74" t="s">
        <v>237</v>
      </c>
      <c r="F433" s="13"/>
      <c r="G433" s="9">
        <f>G434</f>
        <v>15860.6</v>
      </c>
      <c r="H433" s="9">
        <f t="shared" si="200"/>
        <v>0</v>
      </c>
      <c r="I433" s="9">
        <f t="shared" si="200"/>
        <v>15987.3</v>
      </c>
      <c r="J433" s="9">
        <f t="shared" si="200"/>
        <v>0</v>
      </c>
      <c r="K433" s="9">
        <f t="shared" si="200"/>
        <v>6305.7</v>
      </c>
      <c r="L433" s="9">
        <f t="shared" si="200"/>
        <v>0</v>
      </c>
      <c r="M433" s="9">
        <f t="shared" si="200"/>
        <v>6305.7</v>
      </c>
      <c r="N433" s="9">
        <f t="shared" si="200"/>
        <v>0</v>
      </c>
      <c r="O433" s="9">
        <f t="shared" si="200"/>
        <v>5991.9</v>
      </c>
      <c r="P433" s="9">
        <f t="shared" si="200"/>
        <v>0</v>
      </c>
      <c r="Q433" s="9">
        <f t="shared" si="200"/>
        <v>5991.9</v>
      </c>
      <c r="R433" s="9">
        <f t="shared" si="200"/>
        <v>0</v>
      </c>
    </row>
    <row r="434" spans="1:18" ht="18.75">
      <c r="A434" s="73" t="s">
        <v>145</v>
      </c>
      <c r="B434" s="74">
        <v>546</v>
      </c>
      <c r="C434" s="13" t="s">
        <v>118</v>
      </c>
      <c r="D434" s="13" t="s">
        <v>140</v>
      </c>
      <c r="E434" s="74" t="s">
        <v>238</v>
      </c>
      <c r="F434" s="13"/>
      <c r="G434" s="9">
        <f>G435</f>
        <v>15860.6</v>
      </c>
      <c r="H434" s="9">
        <f t="shared" si="200"/>
        <v>0</v>
      </c>
      <c r="I434" s="9">
        <f t="shared" si="200"/>
        <v>15987.3</v>
      </c>
      <c r="J434" s="9">
        <f t="shared" si="200"/>
        <v>0</v>
      </c>
      <c r="K434" s="9">
        <f t="shared" si="200"/>
        <v>6305.7</v>
      </c>
      <c r="L434" s="9">
        <f t="shared" si="200"/>
        <v>0</v>
      </c>
      <c r="M434" s="9">
        <f t="shared" si="200"/>
        <v>6305.7</v>
      </c>
      <c r="N434" s="9">
        <f t="shared" si="200"/>
        <v>0</v>
      </c>
      <c r="O434" s="9">
        <f t="shared" si="200"/>
        <v>5991.9</v>
      </c>
      <c r="P434" s="9">
        <f t="shared" si="200"/>
        <v>0</v>
      </c>
      <c r="Q434" s="9">
        <f t="shared" si="200"/>
        <v>5991.9</v>
      </c>
      <c r="R434" s="9">
        <f t="shared" si="200"/>
        <v>0</v>
      </c>
    </row>
    <row r="435" spans="1:18" ht="18.75">
      <c r="A435" s="73" t="s">
        <v>179</v>
      </c>
      <c r="B435" s="74">
        <v>546</v>
      </c>
      <c r="C435" s="13" t="s">
        <v>118</v>
      </c>
      <c r="D435" s="13" t="s">
        <v>140</v>
      </c>
      <c r="E435" s="74" t="s">
        <v>238</v>
      </c>
      <c r="F435" s="13" t="s">
        <v>178</v>
      </c>
      <c r="G435" s="9">
        <v>15860.6</v>
      </c>
      <c r="H435" s="9"/>
      <c r="I435" s="9">
        <f>6037.3-5-45+10000</f>
        <v>15987.3</v>
      </c>
      <c r="J435" s="9"/>
      <c r="K435" s="9">
        <f>L435+M435+N435</f>
        <v>6305.7</v>
      </c>
      <c r="L435" s="9"/>
      <c r="M435" s="9">
        <v>6305.7</v>
      </c>
      <c r="N435" s="9"/>
      <c r="O435" s="9">
        <f>P435+Q435+R435</f>
        <v>5991.9</v>
      </c>
      <c r="P435" s="75"/>
      <c r="Q435" s="9">
        <v>5991.9</v>
      </c>
      <c r="R435" s="75"/>
    </row>
    <row r="436" spans="1:18" ht="18.75">
      <c r="A436" s="73" t="s">
        <v>141</v>
      </c>
      <c r="B436" s="74">
        <v>546</v>
      </c>
      <c r="C436" s="13" t="s">
        <v>118</v>
      </c>
      <c r="D436" s="13" t="s">
        <v>155</v>
      </c>
      <c r="E436" s="74"/>
      <c r="F436" s="13"/>
      <c r="G436" s="9">
        <f>G437+G442+G450+G461+G468+G471+G465</f>
        <v>24341.600000000002</v>
      </c>
      <c r="H436" s="9">
        <f>H437+H442+H450+H461+H468+H471</f>
        <v>5088.6</v>
      </c>
      <c r="I436" s="9">
        <f>I437+I442+I450+I461+I468+I471</f>
        <v>15741.7</v>
      </c>
      <c r="J436" s="9">
        <f>J437+J442+J450+J461+J468+J471</f>
        <v>2200.3999999999996</v>
      </c>
      <c r="K436" s="9">
        <f>K437+K442+K450+K461+K468+K471+K465</f>
        <v>24192.5</v>
      </c>
      <c r="L436" s="9">
        <f>L437+L442+L450+L461+L468+L471+L465</f>
        <v>5088.6</v>
      </c>
      <c r="M436" s="9">
        <f>M437+M442+M450+M461+M468+M471+M465</f>
        <v>16903.5</v>
      </c>
      <c r="N436" s="9">
        <f>N437+N442+N450+N461+N468+N471+N465</f>
        <v>2200.3999999999996</v>
      </c>
      <c r="O436" s="9">
        <f>O437+O442+O450+O461+O468+O471+O465</f>
        <v>24254</v>
      </c>
      <c r="P436" s="9">
        <f>P437+P442+P450+P461+P468+P471</f>
        <v>5088.6</v>
      </c>
      <c r="Q436" s="9">
        <f>Q437+Q442+Q450+Q461+Q468+Q471</f>
        <v>16965</v>
      </c>
      <c r="R436" s="9">
        <f>R437+R442+R450+R461+R468+R471</f>
        <v>2200.3999999999996</v>
      </c>
    </row>
    <row r="437" spans="1:18" ht="56.25">
      <c r="A437" s="73" t="s">
        <v>515</v>
      </c>
      <c r="B437" s="74">
        <v>546</v>
      </c>
      <c r="C437" s="13" t="s">
        <v>118</v>
      </c>
      <c r="D437" s="13" t="s">
        <v>155</v>
      </c>
      <c r="E437" s="74" t="s">
        <v>239</v>
      </c>
      <c r="F437" s="13"/>
      <c r="G437" s="9">
        <f>G438</f>
        <v>2.5</v>
      </c>
      <c r="H437" s="9">
        <f aca="true" t="shared" si="201" ref="H437:R440">H438</f>
        <v>0</v>
      </c>
      <c r="I437" s="9">
        <f t="shared" si="201"/>
        <v>2.5</v>
      </c>
      <c r="J437" s="9">
        <f t="shared" si="201"/>
        <v>0</v>
      </c>
      <c r="K437" s="9">
        <f t="shared" si="201"/>
        <v>2.5</v>
      </c>
      <c r="L437" s="9">
        <f t="shared" si="201"/>
        <v>0</v>
      </c>
      <c r="M437" s="9">
        <f t="shared" si="201"/>
        <v>2.5</v>
      </c>
      <c r="N437" s="9">
        <f t="shared" si="201"/>
        <v>0</v>
      </c>
      <c r="O437" s="9">
        <f t="shared" si="201"/>
        <v>2.5</v>
      </c>
      <c r="P437" s="9">
        <f t="shared" si="201"/>
        <v>0</v>
      </c>
      <c r="Q437" s="9">
        <f t="shared" si="201"/>
        <v>2.5</v>
      </c>
      <c r="R437" s="9">
        <f t="shared" si="201"/>
        <v>0</v>
      </c>
    </row>
    <row r="438" spans="1:18" ht="37.5">
      <c r="A438" s="73" t="s">
        <v>400</v>
      </c>
      <c r="B438" s="74">
        <v>546</v>
      </c>
      <c r="C438" s="13" t="s">
        <v>118</v>
      </c>
      <c r="D438" s="13" t="s">
        <v>155</v>
      </c>
      <c r="E438" s="74" t="s">
        <v>63</v>
      </c>
      <c r="F438" s="13"/>
      <c r="G438" s="9">
        <f>G439</f>
        <v>2.5</v>
      </c>
      <c r="H438" s="9">
        <f t="shared" si="201"/>
        <v>0</v>
      </c>
      <c r="I438" s="9">
        <f t="shared" si="201"/>
        <v>2.5</v>
      </c>
      <c r="J438" s="9">
        <f t="shared" si="201"/>
        <v>0</v>
      </c>
      <c r="K438" s="9">
        <f t="shared" si="201"/>
        <v>2.5</v>
      </c>
      <c r="L438" s="9">
        <f t="shared" si="201"/>
        <v>0</v>
      </c>
      <c r="M438" s="9">
        <f t="shared" si="201"/>
        <v>2.5</v>
      </c>
      <c r="N438" s="9">
        <f t="shared" si="201"/>
        <v>0</v>
      </c>
      <c r="O438" s="9">
        <f t="shared" si="201"/>
        <v>2.5</v>
      </c>
      <c r="P438" s="9">
        <f t="shared" si="201"/>
        <v>0</v>
      </c>
      <c r="Q438" s="9">
        <f t="shared" si="201"/>
        <v>2.5</v>
      </c>
      <c r="R438" s="9">
        <f t="shared" si="201"/>
        <v>0</v>
      </c>
    </row>
    <row r="439" spans="1:18" ht="69" customHeight="1">
      <c r="A439" s="73" t="s">
        <v>64</v>
      </c>
      <c r="B439" s="74">
        <v>546</v>
      </c>
      <c r="C439" s="13" t="s">
        <v>118</v>
      </c>
      <c r="D439" s="13" t="s">
        <v>155</v>
      </c>
      <c r="E439" s="74" t="s">
        <v>523</v>
      </c>
      <c r="F439" s="13"/>
      <c r="G439" s="9">
        <f>G440</f>
        <v>2.5</v>
      </c>
      <c r="H439" s="9">
        <f t="shared" si="201"/>
        <v>0</v>
      </c>
      <c r="I439" s="9">
        <f t="shared" si="201"/>
        <v>2.5</v>
      </c>
      <c r="J439" s="9">
        <f t="shared" si="201"/>
        <v>0</v>
      </c>
      <c r="K439" s="9">
        <f t="shared" si="201"/>
        <v>2.5</v>
      </c>
      <c r="L439" s="9">
        <f t="shared" si="201"/>
        <v>0</v>
      </c>
      <c r="M439" s="9">
        <f t="shared" si="201"/>
        <v>2.5</v>
      </c>
      <c r="N439" s="9">
        <f t="shared" si="201"/>
        <v>0</v>
      </c>
      <c r="O439" s="9">
        <f t="shared" si="201"/>
        <v>2.5</v>
      </c>
      <c r="P439" s="9">
        <f t="shared" si="201"/>
        <v>0</v>
      </c>
      <c r="Q439" s="9">
        <f t="shared" si="201"/>
        <v>2.5</v>
      </c>
      <c r="R439" s="9">
        <f t="shared" si="201"/>
        <v>0</v>
      </c>
    </row>
    <row r="440" spans="1:18" ht="29.25" customHeight="1">
      <c r="A440" s="73" t="s">
        <v>208</v>
      </c>
      <c r="B440" s="74">
        <v>546</v>
      </c>
      <c r="C440" s="13" t="s">
        <v>118</v>
      </c>
      <c r="D440" s="13" t="s">
        <v>155</v>
      </c>
      <c r="E440" s="74" t="s">
        <v>524</v>
      </c>
      <c r="F440" s="13"/>
      <c r="G440" s="9">
        <f>G441</f>
        <v>2.5</v>
      </c>
      <c r="H440" s="9">
        <f t="shared" si="201"/>
        <v>0</v>
      </c>
      <c r="I440" s="9">
        <f t="shared" si="201"/>
        <v>2.5</v>
      </c>
      <c r="J440" s="9">
        <f t="shared" si="201"/>
        <v>0</v>
      </c>
      <c r="K440" s="9">
        <f t="shared" si="201"/>
        <v>2.5</v>
      </c>
      <c r="L440" s="9">
        <f t="shared" si="201"/>
        <v>0</v>
      </c>
      <c r="M440" s="9">
        <f t="shared" si="201"/>
        <v>2.5</v>
      </c>
      <c r="N440" s="9">
        <f t="shared" si="201"/>
        <v>0</v>
      </c>
      <c r="O440" s="9">
        <f t="shared" si="201"/>
        <v>2.5</v>
      </c>
      <c r="P440" s="9">
        <f t="shared" si="201"/>
        <v>0</v>
      </c>
      <c r="Q440" s="9">
        <f t="shared" si="201"/>
        <v>2.5</v>
      </c>
      <c r="R440" s="9">
        <f t="shared" si="201"/>
        <v>0</v>
      </c>
    </row>
    <row r="441" spans="1:18" ht="37.5">
      <c r="A441" s="73" t="s">
        <v>92</v>
      </c>
      <c r="B441" s="74">
        <v>546</v>
      </c>
      <c r="C441" s="13" t="s">
        <v>118</v>
      </c>
      <c r="D441" s="13" t="s">
        <v>155</v>
      </c>
      <c r="E441" s="74" t="s">
        <v>524</v>
      </c>
      <c r="F441" s="13" t="s">
        <v>175</v>
      </c>
      <c r="G441" s="9">
        <f>H441+I441+J441</f>
        <v>2.5</v>
      </c>
      <c r="H441" s="9"/>
      <c r="I441" s="9">
        <v>2.5</v>
      </c>
      <c r="J441" s="9"/>
      <c r="K441" s="9">
        <f>L441+M441+N441</f>
        <v>2.5</v>
      </c>
      <c r="L441" s="9"/>
      <c r="M441" s="9">
        <v>2.5</v>
      </c>
      <c r="N441" s="9"/>
      <c r="O441" s="9">
        <f>P441+Q441+R441</f>
        <v>2.5</v>
      </c>
      <c r="P441" s="75"/>
      <c r="Q441" s="75">
        <v>2.5</v>
      </c>
      <c r="R441" s="75"/>
    </row>
    <row r="442" spans="1:18" ht="42" customHeight="1">
      <c r="A442" s="73" t="s">
        <v>482</v>
      </c>
      <c r="B442" s="74">
        <v>546</v>
      </c>
      <c r="C442" s="13" t="s">
        <v>118</v>
      </c>
      <c r="D442" s="13" t="s">
        <v>155</v>
      </c>
      <c r="E442" s="74" t="s">
        <v>240</v>
      </c>
      <c r="F442" s="74"/>
      <c r="G442" s="9">
        <f>G443</f>
        <v>90</v>
      </c>
      <c r="H442" s="9">
        <f aca="true" t="shared" si="202" ref="H442:R442">H443</f>
        <v>0</v>
      </c>
      <c r="I442" s="9">
        <f t="shared" si="202"/>
        <v>90</v>
      </c>
      <c r="J442" s="9">
        <f t="shared" si="202"/>
        <v>0</v>
      </c>
      <c r="K442" s="9">
        <f t="shared" si="202"/>
        <v>90</v>
      </c>
      <c r="L442" s="9">
        <f t="shared" si="202"/>
        <v>0</v>
      </c>
      <c r="M442" s="9">
        <f t="shared" si="202"/>
        <v>90</v>
      </c>
      <c r="N442" s="9">
        <f t="shared" si="202"/>
        <v>0</v>
      </c>
      <c r="O442" s="9">
        <f t="shared" si="202"/>
        <v>90</v>
      </c>
      <c r="P442" s="9">
        <f t="shared" si="202"/>
        <v>0</v>
      </c>
      <c r="Q442" s="9">
        <f t="shared" si="202"/>
        <v>90</v>
      </c>
      <c r="R442" s="9">
        <f t="shared" si="202"/>
        <v>0</v>
      </c>
    </row>
    <row r="443" spans="1:18" ht="56.25">
      <c r="A443" s="73" t="s">
        <v>483</v>
      </c>
      <c r="B443" s="74">
        <v>546</v>
      </c>
      <c r="C443" s="13" t="s">
        <v>118</v>
      </c>
      <c r="D443" s="13" t="s">
        <v>155</v>
      </c>
      <c r="E443" s="74" t="s">
        <v>303</v>
      </c>
      <c r="F443" s="74"/>
      <c r="G443" s="9">
        <f>G444+G447</f>
        <v>90</v>
      </c>
      <c r="H443" s="9">
        <f aca="true" t="shared" si="203" ref="H443:R443">H444+H447</f>
        <v>0</v>
      </c>
      <c r="I443" s="9">
        <f t="shared" si="203"/>
        <v>90</v>
      </c>
      <c r="J443" s="9">
        <f t="shared" si="203"/>
        <v>0</v>
      </c>
      <c r="K443" s="9">
        <f t="shared" si="203"/>
        <v>90</v>
      </c>
      <c r="L443" s="9">
        <f t="shared" si="203"/>
        <v>0</v>
      </c>
      <c r="M443" s="9">
        <f t="shared" si="203"/>
        <v>90</v>
      </c>
      <c r="N443" s="9">
        <f t="shared" si="203"/>
        <v>0</v>
      </c>
      <c r="O443" s="9">
        <f t="shared" si="203"/>
        <v>90</v>
      </c>
      <c r="P443" s="9">
        <f t="shared" si="203"/>
        <v>0</v>
      </c>
      <c r="Q443" s="9">
        <f t="shared" si="203"/>
        <v>90</v>
      </c>
      <c r="R443" s="9">
        <f t="shared" si="203"/>
        <v>0</v>
      </c>
    </row>
    <row r="444" spans="1:18" ht="43.5" customHeight="1">
      <c r="A444" s="73" t="s">
        <v>32</v>
      </c>
      <c r="B444" s="74">
        <v>546</v>
      </c>
      <c r="C444" s="13" t="s">
        <v>118</v>
      </c>
      <c r="D444" s="13" t="s">
        <v>155</v>
      </c>
      <c r="E444" s="74" t="s">
        <v>306</v>
      </c>
      <c r="F444" s="74"/>
      <c r="G444" s="9">
        <f>G445</f>
        <v>10</v>
      </c>
      <c r="H444" s="9">
        <f aca="true" t="shared" si="204" ref="H444:R445">H445</f>
        <v>0</v>
      </c>
      <c r="I444" s="9">
        <f t="shared" si="204"/>
        <v>10</v>
      </c>
      <c r="J444" s="9">
        <f t="shared" si="204"/>
        <v>0</v>
      </c>
      <c r="K444" s="9">
        <f t="shared" si="204"/>
        <v>10</v>
      </c>
      <c r="L444" s="9">
        <f t="shared" si="204"/>
        <v>0</v>
      </c>
      <c r="M444" s="9">
        <f t="shared" si="204"/>
        <v>10</v>
      </c>
      <c r="N444" s="9">
        <f t="shared" si="204"/>
        <v>0</v>
      </c>
      <c r="O444" s="9">
        <f t="shared" si="204"/>
        <v>10</v>
      </c>
      <c r="P444" s="9">
        <f t="shared" si="204"/>
        <v>0</v>
      </c>
      <c r="Q444" s="9">
        <f t="shared" si="204"/>
        <v>10</v>
      </c>
      <c r="R444" s="9">
        <f t="shared" si="204"/>
        <v>0</v>
      </c>
    </row>
    <row r="445" spans="1:18" ht="45" customHeight="1">
      <c r="A445" s="73" t="s">
        <v>205</v>
      </c>
      <c r="B445" s="74">
        <v>546</v>
      </c>
      <c r="C445" s="13" t="s">
        <v>118</v>
      </c>
      <c r="D445" s="13" t="s">
        <v>155</v>
      </c>
      <c r="E445" s="74" t="s">
        <v>307</v>
      </c>
      <c r="F445" s="74"/>
      <c r="G445" s="9">
        <f>G446</f>
        <v>10</v>
      </c>
      <c r="H445" s="9">
        <f t="shared" si="204"/>
        <v>0</v>
      </c>
      <c r="I445" s="9">
        <f t="shared" si="204"/>
        <v>10</v>
      </c>
      <c r="J445" s="9">
        <f t="shared" si="204"/>
        <v>0</v>
      </c>
      <c r="K445" s="9">
        <f t="shared" si="204"/>
        <v>10</v>
      </c>
      <c r="L445" s="9">
        <f t="shared" si="204"/>
        <v>0</v>
      </c>
      <c r="M445" s="9">
        <f t="shared" si="204"/>
        <v>10</v>
      </c>
      <c r="N445" s="9">
        <f t="shared" si="204"/>
        <v>0</v>
      </c>
      <c r="O445" s="9">
        <f t="shared" si="204"/>
        <v>10</v>
      </c>
      <c r="P445" s="9">
        <f t="shared" si="204"/>
        <v>0</v>
      </c>
      <c r="Q445" s="9">
        <f t="shared" si="204"/>
        <v>10</v>
      </c>
      <c r="R445" s="9">
        <f t="shared" si="204"/>
        <v>0</v>
      </c>
    </row>
    <row r="446" spans="1:18" ht="37.5">
      <c r="A446" s="73" t="s">
        <v>92</v>
      </c>
      <c r="B446" s="74">
        <v>546</v>
      </c>
      <c r="C446" s="13" t="s">
        <v>118</v>
      </c>
      <c r="D446" s="13" t="s">
        <v>155</v>
      </c>
      <c r="E446" s="74" t="s">
        <v>307</v>
      </c>
      <c r="F446" s="74">
        <v>240</v>
      </c>
      <c r="G446" s="9">
        <f>H446+I446+J446</f>
        <v>10</v>
      </c>
      <c r="H446" s="9"/>
      <c r="I446" s="9">
        <v>10</v>
      </c>
      <c r="J446" s="9"/>
      <c r="K446" s="9">
        <f>L446+M446+N446</f>
        <v>10</v>
      </c>
      <c r="L446" s="9"/>
      <c r="M446" s="9">
        <v>10</v>
      </c>
      <c r="N446" s="9"/>
      <c r="O446" s="9">
        <f>P446+Q446+R446</f>
        <v>10</v>
      </c>
      <c r="P446" s="75"/>
      <c r="Q446" s="75">
        <v>10</v>
      </c>
      <c r="R446" s="75"/>
    </row>
    <row r="447" spans="1:18" ht="37.5">
      <c r="A447" s="73" t="s">
        <v>294</v>
      </c>
      <c r="B447" s="74">
        <v>546</v>
      </c>
      <c r="C447" s="13" t="s">
        <v>118</v>
      </c>
      <c r="D447" s="13" t="s">
        <v>155</v>
      </c>
      <c r="E447" s="74" t="s">
        <v>309</v>
      </c>
      <c r="F447" s="74"/>
      <c r="G447" s="9">
        <f>G448</f>
        <v>80</v>
      </c>
      <c r="H447" s="9">
        <f aca="true" t="shared" si="205" ref="H447:R448">H448</f>
        <v>0</v>
      </c>
      <c r="I447" s="9">
        <f t="shared" si="205"/>
        <v>80</v>
      </c>
      <c r="J447" s="9">
        <f t="shared" si="205"/>
        <v>0</v>
      </c>
      <c r="K447" s="9">
        <f t="shared" si="205"/>
        <v>80</v>
      </c>
      <c r="L447" s="9">
        <f t="shared" si="205"/>
        <v>0</v>
      </c>
      <c r="M447" s="9">
        <f t="shared" si="205"/>
        <v>80</v>
      </c>
      <c r="N447" s="9">
        <f t="shared" si="205"/>
        <v>0</v>
      </c>
      <c r="O447" s="9">
        <f t="shared" si="205"/>
        <v>80</v>
      </c>
      <c r="P447" s="9">
        <f t="shared" si="205"/>
        <v>0</v>
      </c>
      <c r="Q447" s="9">
        <f t="shared" si="205"/>
        <v>80</v>
      </c>
      <c r="R447" s="9">
        <f t="shared" si="205"/>
        <v>0</v>
      </c>
    </row>
    <row r="448" spans="1:18" ht="37.5">
      <c r="A448" s="73" t="s">
        <v>295</v>
      </c>
      <c r="B448" s="74">
        <v>546</v>
      </c>
      <c r="C448" s="13" t="s">
        <v>118</v>
      </c>
      <c r="D448" s="13" t="s">
        <v>155</v>
      </c>
      <c r="E448" s="74" t="s">
        <v>308</v>
      </c>
      <c r="F448" s="74"/>
      <c r="G448" s="9">
        <f>G449</f>
        <v>80</v>
      </c>
      <c r="H448" s="9">
        <f t="shared" si="205"/>
        <v>0</v>
      </c>
      <c r="I448" s="9">
        <f t="shared" si="205"/>
        <v>80</v>
      </c>
      <c r="J448" s="9">
        <f t="shared" si="205"/>
        <v>0</v>
      </c>
      <c r="K448" s="9">
        <f t="shared" si="205"/>
        <v>80</v>
      </c>
      <c r="L448" s="9">
        <f t="shared" si="205"/>
        <v>0</v>
      </c>
      <c r="M448" s="9">
        <f t="shared" si="205"/>
        <v>80</v>
      </c>
      <c r="N448" s="9">
        <f t="shared" si="205"/>
        <v>0</v>
      </c>
      <c r="O448" s="9">
        <f t="shared" si="205"/>
        <v>80</v>
      </c>
      <c r="P448" s="9">
        <f t="shared" si="205"/>
        <v>0</v>
      </c>
      <c r="Q448" s="9">
        <f t="shared" si="205"/>
        <v>80</v>
      </c>
      <c r="R448" s="9">
        <f t="shared" si="205"/>
        <v>0</v>
      </c>
    </row>
    <row r="449" spans="1:18" ht="45.75" customHeight="1">
      <c r="A449" s="73" t="s">
        <v>92</v>
      </c>
      <c r="B449" s="74">
        <v>546</v>
      </c>
      <c r="C449" s="13" t="s">
        <v>118</v>
      </c>
      <c r="D449" s="13" t="s">
        <v>155</v>
      </c>
      <c r="E449" s="74" t="s">
        <v>308</v>
      </c>
      <c r="F449" s="74">
        <v>240</v>
      </c>
      <c r="G449" s="9">
        <f>H449+I449+J449</f>
        <v>80</v>
      </c>
      <c r="H449" s="9"/>
      <c r="I449" s="9">
        <v>80</v>
      </c>
      <c r="J449" s="9"/>
      <c r="K449" s="9">
        <f>L449+M449+N449</f>
        <v>80</v>
      </c>
      <c r="L449" s="9"/>
      <c r="M449" s="9">
        <v>80</v>
      </c>
      <c r="N449" s="9"/>
      <c r="O449" s="9">
        <f>P449+Q449+R449</f>
        <v>80</v>
      </c>
      <c r="P449" s="75"/>
      <c r="Q449" s="75">
        <v>80</v>
      </c>
      <c r="R449" s="75"/>
    </row>
    <row r="450" spans="1:18" ht="45" customHeight="1">
      <c r="A450" s="73" t="s">
        <v>464</v>
      </c>
      <c r="B450" s="74">
        <v>546</v>
      </c>
      <c r="C450" s="13" t="s">
        <v>118</v>
      </c>
      <c r="D450" s="13" t="s">
        <v>155</v>
      </c>
      <c r="E450" s="74" t="s">
        <v>269</v>
      </c>
      <c r="F450" s="74"/>
      <c r="G450" s="9">
        <f>G451</f>
        <v>18337.5</v>
      </c>
      <c r="H450" s="9">
        <f aca="true" t="shared" si="206" ref="H450:R450">H451</f>
        <v>0</v>
      </c>
      <c r="I450" s="9">
        <f t="shared" si="206"/>
        <v>15394.5</v>
      </c>
      <c r="J450" s="9">
        <f t="shared" si="206"/>
        <v>2200.3999999999996</v>
      </c>
      <c r="K450" s="9">
        <f t="shared" si="206"/>
        <v>18764.899999999998</v>
      </c>
      <c r="L450" s="9">
        <f t="shared" si="206"/>
        <v>0</v>
      </c>
      <c r="M450" s="9">
        <f t="shared" si="206"/>
        <v>16564.5</v>
      </c>
      <c r="N450" s="9">
        <f t="shared" si="206"/>
        <v>2200.3999999999996</v>
      </c>
      <c r="O450" s="9">
        <f t="shared" si="206"/>
        <v>18826.399999999998</v>
      </c>
      <c r="P450" s="9">
        <f t="shared" si="206"/>
        <v>0</v>
      </c>
      <c r="Q450" s="9">
        <f t="shared" si="206"/>
        <v>16626</v>
      </c>
      <c r="R450" s="9">
        <f t="shared" si="206"/>
        <v>2200.3999999999996</v>
      </c>
    </row>
    <row r="451" spans="1:18" ht="47.25" customHeight="1">
      <c r="A451" s="73" t="s">
        <v>549</v>
      </c>
      <c r="B451" s="74">
        <v>546</v>
      </c>
      <c r="C451" s="13" t="s">
        <v>118</v>
      </c>
      <c r="D451" s="13" t="s">
        <v>155</v>
      </c>
      <c r="E451" s="74" t="s">
        <v>270</v>
      </c>
      <c r="F451" s="74"/>
      <c r="G451" s="9">
        <f>G452+G456+G459</f>
        <v>18337.5</v>
      </c>
      <c r="H451" s="9">
        <f aca="true" t="shared" si="207" ref="H451:R451">H452+H456+H459</f>
        <v>0</v>
      </c>
      <c r="I451" s="9">
        <f t="shared" si="207"/>
        <v>15394.5</v>
      </c>
      <c r="J451" s="9">
        <f t="shared" si="207"/>
        <v>2200.3999999999996</v>
      </c>
      <c r="K451" s="9">
        <f t="shared" si="207"/>
        <v>18764.899999999998</v>
      </c>
      <c r="L451" s="9">
        <f t="shared" si="207"/>
        <v>0</v>
      </c>
      <c r="M451" s="9">
        <f t="shared" si="207"/>
        <v>16564.5</v>
      </c>
      <c r="N451" s="9">
        <f t="shared" si="207"/>
        <v>2200.3999999999996</v>
      </c>
      <c r="O451" s="9">
        <f t="shared" si="207"/>
        <v>18826.399999999998</v>
      </c>
      <c r="P451" s="9">
        <f t="shared" si="207"/>
        <v>0</v>
      </c>
      <c r="Q451" s="9">
        <f t="shared" si="207"/>
        <v>16626</v>
      </c>
      <c r="R451" s="9">
        <f t="shared" si="207"/>
        <v>2200.3999999999996</v>
      </c>
    </row>
    <row r="452" spans="1:18" ht="25.5" customHeight="1">
      <c r="A452" s="81" t="s">
        <v>337</v>
      </c>
      <c r="B452" s="74">
        <v>546</v>
      </c>
      <c r="C452" s="13" t="s">
        <v>118</v>
      </c>
      <c r="D452" s="13" t="s">
        <v>155</v>
      </c>
      <c r="E452" s="74" t="s">
        <v>474</v>
      </c>
      <c r="F452" s="74"/>
      <c r="G452" s="9">
        <f>G453+G454+G455</f>
        <v>13505</v>
      </c>
      <c r="H452" s="9">
        <f aca="true" t="shared" si="208" ref="H452:R452">H453+H454+H455</f>
        <v>0</v>
      </c>
      <c r="I452" s="9">
        <f t="shared" si="208"/>
        <v>12762.4</v>
      </c>
      <c r="J452" s="9">
        <f t="shared" si="208"/>
        <v>0</v>
      </c>
      <c r="K452" s="9">
        <f t="shared" si="208"/>
        <v>13932.4</v>
      </c>
      <c r="L452" s="9">
        <f t="shared" si="208"/>
        <v>0</v>
      </c>
      <c r="M452" s="9">
        <f t="shared" si="208"/>
        <v>13932.4</v>
      </c>
      <c r="N452" s="9">
        <f t="shared" si="208"/>
        <v>0</v>
      </c>
      <c r="O452" s="9">
        <f t="shared" si="208"/>
        <v>13993.9</v>
      </c>
      <c r="P452" s="9">
        <f t="shared" si="208"/>
        <v>0</v>
      </c>
      <c r="Q452" s="9">
        <f t="shared" si="208"/>
        <v>13993.9</v>
      </c>
      <c r="R452" s="9">
        <f t="shared" si="208"/>
        <v>0</v>
      </c>
    </row>
    <row r="453" spans="1:18" ht="18.75">
      <c r="A453" s="73" t="s">
        <v>618</v>
      </c>
      <c r="B453" s="74">
        <v>546</v>
      </c>
      <c r="C453" s="13" t="s">
        <v>118</v>
      </c>
      <c r="D453" s="13" t="s">
        <v>155</v>
      </c>
      <c r="E453" s="74" t="s">
        <v>474</v>
      </c>
      <c r="F453" s="74">
        <v>110</v>
      </c>
      <c r="G453" s="9">
        <v>12653</v>
      </c>
      <c r="H453" s="9"/>
      <c r="I453" s="9">
        <v>11910.4</v>
      </c>
      <c r="J453" s="9"/>
      <c r="K453" s="9">
        <f>L453+M453+N453</f>
        <v>12580.4</v>
      </c>
      <c r="L453" s="9"/>
      <c r="M453" s="9">
        <v>12580.4</v>
      </c>
      <c r="N453" s="9"/>
      <c r="O453" s="9">
        <f>P453+Q453+R453</f>
        <v>12641.9</v>
      </c>
      <c r="P453" s="16"/>
      <c r="Q453" s="9">
        <v>12641.9</v>
      </c>
      <c r="R453" s="16"/>
    </row>
    <row r="454" spans="1:18" ht="37.5">
      <c r="A454" s="73" t="s">
        <v>92</v>
      </c>
      <c r="B454" s="74">
        <v>546</v>
      </c>
      <c r="C454" s="13" t="s">
        <v>118</v>
      </c>
      <c r="D454" s="13" t="s">
        <v>155</v>
      </c>
      <c r="E454" s="74" t="s">
        <v>474</v>
      </c>
      <c r="F454" s="74">
        <v>240</v>
      </c>
      <c r="G454" s="9">
        <f>H454+I454+J454</f>
        <v>851.9</v>
      </c>
      <c r="H454" s="9"/>
      <c r="I454" s="83">
        <v>851.9</v>
      </c>
      <c r="J454" s="9"/>
      <c r="K454" s="9">
        <f>L454+M454+N454</f>
        <v>1351.9</v>
      </c>
      <c r="L454" s="9"/>
      <c r="M454" s="83">
        <v>1351.9</v>
      </c>
      <c r="N454" s="9"/>
      <c r="O454" s="9">
        <f>P454+Q454+R454</f>
        <v>1351.9</v>
      </c>
      <c r="P454" s="16"/>
      <c r="Q454" s="83">
        <v>1351.9</v>
      </c>
      <c r="R454" s="16"/>
    </row>
    <row r="455" spans="1:18" ht="18.75">
      <c r="A455" s="73" t="s">
        <v>173</v>
      </c>
      <c r="B455" s="74">
        <v>546</v>
      </c>
      <c r="C455" s="13" t="s">
        <v>118</v>
      </c>
      <c r="D455" s="13" t="s">
        <v>155</v>
      </c>
      <c r="E455" s="74" t="s">
        <v>474</v>
      </c>
      <c r="F455" s="74">
        <v>850</v>
      </c>
      <c r="G455" s="9">
        <f>H455+I455+J455</f>
        <v>0.1</v>
      </c>
      <c r="H455" s="9"/>
      <c r="I455" s="9">
        <v>0.1</v>
      </c>
      <c r="J455" s="9"/>
      <c r="K455" s="9">
        <f>L455+M455+N455</f>
        <v>0.1</v>
      </c>
      <c r="L455" s="9"/>
      <c r="M455" s="9">
        <v>0.1</v>
      </c>
      <c r="N455" s="9"/>
      <c r="O455" s="9">
        <f>P455+Q455+R455</f>
        <v>0.1</v>
      </c>
      <c r="P455" s="16"/>
      <c r="Q455" s="9">
        <v>0.1</v>
      </c>
      <c r="R455" s="16"/>
    </row>
    <row r="456" spans="1:18" ht="40.5" customHeight="1">
      <c r="A456" s="73" t="s">
        <v>373</v>
      </c>
      <c r="B456" s="74">
        <v>546</v>
      </c>
      <c r="C456" s="13" t="s">
        <v>118</v>
      </c>
      <c r="D456" s="13" t="s">
        <v>155</v>
      </c>
      <c r="E456" s="74" t="s">
        <v>475</v>
      </c>
      <c r="F456" s="74"/>
      <c r="G456" s="9">
        <f>G457+G458</f>
        <v>2200.3999999999996</v>
      </c>
      <c r="H456" s="9">
        <f aca="true" t="shared" si="209" ref="H456:R456">H457+H458</f>
        <v>0</v>
      </c>
      <c r="I456" s="9">
        <f t="shared" si="209"/>
        <v>0</v>
      </c>
      <c r="J456" s="9">
        <f t="shared" si="209"/>
        <v>2200.3999999999996</v>
      </c>
      <c r="K456" s="9">
        <f t="shared" si="209"/>
        <v>2200.3999999999996</v>
      </c>
      <c r="L456" s="9">
        <f t="shared" si="209"/>
        <v>0</v>
      </c>
      <c r="M456" s="9">
        <f t="shared" si="209"/>
        <v>0</v>
      </c>
      <c r="N456" s="9">
        <f t="shared" si="209"/>
        <v>2200.3999999999996</v>
      </c>
      <c r="O456" s="9">
        <f t="shared" si="209"/>
        <v>2200.3999999999996</v>
      </c>
      <c r="P456" s="9">
        <f t="shared" si="209"/>
        <v>0</v>
      </c>
      <c r="Q456" s="9">
        <f t="shared" si="209"/>
        <v>0</v>
      </c>
      <c r="R456" s="9">
        <f t="shared" si="209"/>
        <v>2200.3999999999996</v>
      </c>
    </row>
    <row r="457" spans="1:18" ht="25.5" customHeight="1">
      <c r="A457" s="73" t="s">
        <v>618</v>
      </c>
      <c r="B457" s="74">
        <v>546</v>
      </c>
      <c r="C457" s="13" t="s">
        <v>118</v>
      </c>
      <c r="D457" s="13" t="s">
        <v>155</v>
      </c>
      <c r="E457" s="74" t="s">
        <v>475</v>
      </c>
      <c r="F457" s="74">
        <v>110</v>
      </c>
      <c r="G457" s="9">
        <f>H457+I457+J457</f>
        <v>2115.2</v>
      </c>
      <c r="H457" s="9"/>
      <c r="I457" s="9"/>
      <c r="J457" s="9">
        <v>2115.2</v>
      </c>
      <c r="K457" s="9">
        <f>L457+M457+N457</f>
        <v>2115.2</v>
      </c>
      <c r="L457" s="9"/>
      <c r="M457" s="9"/>
      <c r="N457" s="9">
        <v>2115.2</v>
      </c>
      <c r="O457" s="9">
        <f>P457+Q457+R457</f>
        <v>2115.2</v>
      </c>
      <c r="P457" s="9"/>
      <c r="Q457" s="9"/>
      <c r="R457" s="9">
        <v>2115.2</v>
      </c>
    </row>
    <row r="458" spans="1:18" ht="44.25" customHeight="1">
      <c r="A458" s="73" t="s">
        <v>92</v>
      </c>
      <c r="B458" s="74">
        <v>546</v>
      </c>
      <c r="C458" s="13" t="s">
        <v>118</v>
      </c>
      <c r="D458" s="13" t="s">
        <v>155</v>
      </c>
      <c r="E458" s="74" t="s">
        <v>475</v>
      </c>
      <c r="F458" s="74">
        <v>240</v>
      </c>
      <c r="G458" s="9">
        <f>H458+I458+J458</f>
        <v>85.2</v>
      </c>
      <c r="H458" s="9"/>
      <c r="I458" s="9"/>
      <c r="J458" s="9">
        <v>85.2</v>
      </c>
      <c r="K458" s="9">
        <f>L458+M458+N458</f>
        <v>85.2</v>
      </c>
      <c r="L458" s="9"/>
      <c r="M458" s="9"/>
      <c r="N458" s="9">
        <v>85.2</v>
      </c>
      <c r="O458" s="9">
        <f>P458+Q458+R458</f>
        <v>85.2</v>
      </c>
      <c r="P458" s="9"/>
      <c r="Q458" s="9"/>
      <c r="R458" s="9">
        <v>85.2</v>
      </c>
    </row>
    <row r="459" spans="1:18" ht="64.5" customHeight="1">
      <c r="A459" s="78" t="s">
        <v>437</v>
      </c>
      <c r="B459" s="74">
        <v>546</v>
      </c>
      <c r="C459" s="13" t="s">
        <v>118</v>
      </c>
      <c r="D459" s="13" t="s">
        <v>155</v>
      </c>
      <c r="E459" s="74" t="s">
        <v>571</v>
      </c>
      <c r="F459" s="74"/>
      <c r="G459" s="9">
        <f>G460</f>
        <v>2632.1</v>
      </c>
      <c r="H459" s="9">
        <f aca="true" t="shared" si="210" ref="H459:R459">H460</f>
        <v>0</v>
      </c>
      <c r="I459" s="9">
        <f t="shared" si="210"/>
        <v>2632.1</v>
      </c>
      <c r="J459" s="9">
        <f t="shared" si="210"/>
        <v>0</v>
      </c>
      <c r="K459" s="9">
        <f t="shared" si="210"/>
        <v>2632.1</v>
      </c>
      <c r="L459" s="9">
        <f t="shared" si="210"/>
        <v>0</v>
      </c>
      <c r="M459" s="9">
        <f t="shared" si="210"/>
        <v>2632.1</v>
      </c>
      <c r="N459" s="9">
        <f t="shared" si="210"/>
        <v>0</v>
      </c>
      <c r="O459" s="9">
        <f t="shared" si="210"/>
        <v>2632.1</v>
      </c>
      <c r="P459" s="9">
        <f t="shared" si="210"/>
        <v>0</v>
      </c>
      <c r="Q459" s="9">
        <f t="shared" si="210"/>
        <v>2632.1</v>
      </c>
      <c r="R459" s="9">
        <f t="shared" si="210"/>
        <v>0</v>
      </c>
    </row>
    <row r="460" spans="1:18" ht="25.5" customHeight="1">
      <c r="A460" s="73" t="s">
        <v>618</v>
      </c>
      <c r="B460" s="74">
        <v>546</v>
      </c>
      <c r="C460" s="13" t="s">
        <v>118</v>
      </c>
      <c r="D460" s="13" t="s">
        <v>155</v>
      </c>
      <c r="E460" s="74" t="s">
        <v>571</v>
      </c>
      <c r="F460" s="74">
        <v>110</v>
      </c>
      <c r="G460" s="9">
        <f>H460+I460+J460</f>
        <v>2632.1</v>
      </c>
      <c r="H460" s="9"/>
      <c r="I460" s="9">
        <v>2632.1</v>
      </c>
      <c r="J460" s="9"/>
      <c r="K460" s="9">
        <f>L460+M460+N460</f>
        <v>2632.1</v>
      </c>
      <c r="L460" s="9"/>
      <c r="M460" s="9">
        <v>2632.1</v>
      </c>
      <c r="N460" s="9"/>
      <c r="O460" s="9">
        <f>P460+Q460+R460</f>
        <v>2632.1</v>
      </c>
      <c r="P460" s="9"/>
      <c r="Q460" s="9">
        <v>2632.1</v>
      </c>
      <c r="R460" s="9"/>
    </row>
    <row r="461" spans="1:18" ht="44.25" customHeight="1">
      <c r="A461" s="84" t="s">
        <v>562</v>
      </c>
      <c r="B461" s="74">
        <v>546</v>
      </c>
      <c r="C461" s="13" t="s">
        <v>118</v>
      </c>
      <c r="D461" s="13" t="s">
        <v>155</v>
      </c>
      <c r="E461" s="119" t="s">
        <v>556</v>
      </c>
      <c r="F461" s="74"/>
      <c r="G461" s="9">
        <f>G462</f>
        <v>56</v>
      </c>
      <c r="H461" s="9">
        <f aca="true" t="shared" si="211" ref="H461:R463">H462</f>
        <v>0</v>
      </c>
      <c r="I461" s="9">
        <f t="shared" si="211"/>
        <v>50</v>
      </c>
      <c r="J461" s="9">
        <f t="shared" si="211"/>
        <v>0</v>
      </c>
      <c r="K461" s="9">
        <f t="shared" si="211"/>
        <v>50</v>
      </c>
      <c r="L461" s="9">
        <f t="shared" si="211"/>
        <v>0</v>
      </c>
      <c r="M461" s="9">
        <f t="shared" si="211"/>
        <v>50</v>
      </c>
      <c r="N461" s="9">
        <f t="shared" si="211"/>
        <v>0</v>
      </c>
      <c r="O461" s="9">
        <f t="shared" si="211"/>
        <v>50</v>
      </c>
      <c r="P461" s="9">
        <f t="shared" si="211"/>
        <v>0</v>
      </c>
      <c r="Q461" s="9">
        <f t="shared" si="211"/>
        <v>50</v>
      </c>
      <c r="R461" s="9">
        <f t="shared" si="211"/>
        <v>0</v>
      </c>
    </row>
    <row r="462" spans="1:18" ht="45.75" customHeight="1">
      <c r="A462" s="84" t="s">
        <v>563</v>
      </c>
      <c r="B462" s="74">
        <v>546</v>
      </c>
      <c r="C462" s="13" t="s">
        <v>118</v>
      </c>
      <c r="D462" s="13" t="s">
        <v>155</v>
      </c>
      <c r="E462" s="119" t="s">
        <v>557</v>
      </c>
      <c r="F462" s="74"/>
      <c r="G462" s="9">
        <f>G463</f>
        <v>56</v>
      </c>
      <c r="H462" s="9">
        <f t="shared" si="211"/>
        <v>0</v>
      </c>
      <c r="I462" s="9">
        <f t="shared" si="211"/>
        <v>50</v>
      </c>
      <c r="J462" s="9">
        <f t="shared" si="211"/>
        <v>0</v>
      </c>
      <c r="K462" s="9">
        <f t="shared" si="211"/>
        <v>50</v>
      </c>
      <c r="L462" s="9">
        <f t="shared" si="211"/>
        <v>0</v>
      </c>
      <c r="M462" s="9">
        <f t="shared" si="211"/>
        <v>50</v>
      </c>
      <c r="N462" s="9">
        <f t="shared" si="211"/>
        <v>0</v>
      </c>
      <c r="O462" s="9">
        <f t="shared" si="211"/>
        <v>50</v>
      </c>
      <c r="P462" s="9">
        <f t="shared" si="211"/>
        <v>0</v>
      </c>
      <c r="Q462" s="9">
        <f t="shared" si="211"/>
        <v>50</v>
      </c>
      <c r="R462" s="9">
        <f t="shared" si="211"/>
        <v>0</v>
      </c>
    </row>
    <row r="463" spans="1:18" ht="27.75" customHeight="1">
      <c r="A463" s="84" t="s">
        <v>610</v>
      </c>
      <c r="B463" s="74">
        <v>546</v>
      </c>
      <c r="C463" s="13" t="s">
        <v>118</v>
      </c>
      <c r="D463" s="13" t="s">
        <v>155</v>
      </c>
      <c r="E463" s="13" t="s">
        <v>609</v>
      </c>
      <c r="F463" s="74"/>
      <c r="G463" s="9">
        <f>G464</f>
        <v>56</v>
      </c>
      <c r="H463" s="9">
        <f t="shared" si="211"/>
        <v>0</v>
      </c>
      <c r="I463" s="9">
        <f t="shared" si="211"/>
        <v>50</v>
      </c>
      <c r="J463" s="9">
        <f t="shared" si="211"/>
        <v>0</v>
      </c>
      <c r="K463" s="9">
        <f t="shared" si="211"/>
        <v>50</v>
      </c>
      <c r="L463" s="9">
        <f t="shared" si="211"/>
        <v>0</v>
      </c>
      <c r="M463" s="9">
        <f t="shared" si="211"/>
        <v>50</v>
      </c>
      <c r="N463" s="9">
        <f t="shared" si="211"/>
        <v>0</v>
      </c>
      <c r="O463" s="9">
        <f t="shared" si="211"/>
        <v>50</v>
      </c>
      <c r="P463" s="9">
        <f t="shared" si="211"/>
        <v>0</v>
      </c>
      <c r="Q463" s="9">
        <f t="shared" si="211"/>
        <v>50</v>
      </c>
      <c r="R463" s="9">
        <f t="shared" si="211"/>
        <v>0</v>
      </c>
    </row>
    <row r="464" spans="1:18" ht="37.5">
      <c r="A464" s="73" t="s">
        <v>92</v>
      </c>
      <c r="B464" s="74">
        <v>546</v>
      </c>
      <c r="C464" s="13" t="s">
        <v>118</v>
      </c>
      <c r="D464" s="13" t="s">
        <v>155</v>
      </c>
      <c r="E464" s="13" t="s">
        <v>609</v>
      </c>
      <c r="F464" s="74">
        <v>240</v>
      </c>
      <c r="G464" s="9">
        <v>56</v>
      </c>
      <c r="H464" s="9"/>
      <c r="I464" s="9">
        <v>50</v>
      </c>
      <c r="J464" s="9"/>
      <c r="K464" s="9">
        <f>L464+M464+N464</f>
        <v>50</v>
      </c>
      <c r="L464" s="9"/>
      <c r="M464" s="9">
        <v>50</v>
      </c>
      <c r="N464" s="9"/>
      <c r="O464" s="9">
        <f>P464+Q464+R464</f>
        <v>50</v>
      </c>
      <c r="P464" s="9"/>
      <c r="Q464" s="9">
        <v>50</v>
      </c>
      <c r="R464" s="9"/>
    </row>
    <row r="465" spans="1:18" ht="18.75">
      <c r="A465" s="73" t="s">
        <v>330</v>
      </c>
      <c r="B465" s="74">
        <v>546</v>
      </c>
      <c r="C465" s="13" t="s">
        <v>118</v>
      </c>
      <c r="D465" s="13" t="s">
        <v>155</v>
      </c>
      <c r="E465" s="74" t="s">
        <v>237</v>
      </c>
      <c r="F465" s="74"/>
      <c r="G465" s="9">
        <f>G466</f>
        <v>126.7</v>
      </c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1:18" ht="18.75">
      <c r="A466" s="73" t="s">
        <v>145</v>
      </c>
      <c r="B466" s="74">
        <v>546</v>
      </c>
      <c r="C466" s="13" t="s">
        <v>118</v>
      </c>
      <c r="D466" s="13" t="s">
        <v>155</v>
      </c>
      <c r="E466" s="74" t="s">
        <v>238</v>
      </c>
      <c r="F466" s="74"/>
      <c r="G466" s="9">
        <f>G467</f>
        <v>126.7</v>
      </c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spans="1:18" ht="37.5">
      <c r="A467" s="73" t="s">
        <v>217</v>
      </c>
      <c r="B467" s="74">
        <v>546</v>
      </c>
      <c r="C467" s="13" t="s">
        <v>118</v>
      </c>
      <c r="D467" s="13" t="s">
        <v>155</v>
      </c>
      <c r="E467" s="74" t="s">
        <v>238</v>
      </c>
      <c r="F467" s="74">
        <v>320</v>
      </c>
      <c r="G467" s="9">
        <v>126.7</v>
      </c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spans="1:18" ht="27.75" customHeight="1">
      <c r="A468" s="73" t="s">
        <v>160</v>
      </c>
      <c r="B468" s="74">
        <v>546</v>
      </c>
      <c r="C468" s="13" t="s">
        <v>118</v>
      </c>
      <c r="D468" s="13" t="s">
        <v>155</v>
      </c>
      <c r="E468" s="85" t="s">
        <v>231</v>
      </c>
      <c r="F468" s="13"/>
      <c r="G468" s="9">
        <f>G469</f>
        <v>5524.2</v>
      </c>
      <c r="H468" s="9">
        <f aca="true" t="shared" si="212" ref="H468:R469">H469</f>
        <v>5088.6</v>
      </c>
      <c r="I468" s="9">
        <f t="shared" si="212"/>
        <v>0</v>
      </c>
      <c r="J468" s="9">
        <f t="shared" si="212"/>
        <v>0</v>
      </c>
      <c r="K468" s="9">
        <f t="shared" si="212"/>
        <v>5088.6</v>
      </c>
      <c r="L468" s="9">
        <f t="shared" si="212"/>
        <v>5088.6</v>
      </c>
      <c r="M468" s="9">
        <f t="shared" si="212"/>
        <v>0</v>
      </c>
      <c r="N468" s="9">
        <f t="shared" si="212"/>
        <v>0</v>
      </c>
      <c r="O468" s="9">
        <f t="shared" si="212"/>
        <v>5088.6</v>
      </c>
      <c r="P468" s="9">
        <f t="shared" si="212"/>
        <v>5088.6</v>
      </c>
      <c r="Q468" s="9">
        <f t="shared" si="212"/>
        <v>0</v>
      </c>
      <c r="R468" s="9">
        <f t="shared" si="212"/>
        <v>0</v>
      </c>
    </row>
    <row r="469" spans="1:18" ht="99" customHeight="1">
      <c r="A469" s="73" t="s">
        <v>96</v>
      </c>
      <c r="B469" s="74">
        <v>546</v>
      </c>
      <c r="C469" s="13" t="s">
        <v>118</v>
      </c>
      <c r="D469" s="13" t="s">
        <v>155</v>
      </c>
      <c r="E469" s="85" t="s">
        <v>241</v>
      </c>
      <c r="F469" s="13"/>
      <c r="G469" s="9">
        <f>G470</f>
        <v>5524.2</v>
      </c>
      <c r="H469" s="9">
        <f t="shared" si="212"/>
        <v>5088.6</v>
      </c>
      <c r="I469" s="9">
        <f t="shared" si="212"/>
        <v>0</v>
      </c>
      <c r="J469" s="9">
        <f t="shared" si="212"/>
        <v>0</v>
      </c>
      <c r="K469" s="9">
        <f t="shared" si="212"/>
        <v>5088.6</v>
      </c>
      <c r="L469" s="9">
        <f t="shared" si="212"/>
        <v>5088.6</v>
      </c>
      <c r="M469" s="9">
        <f t="shared" si="212"/>
        <v>0</v>
      </c>
      <c r="N469" s="9">
        <f t="shared" si="212"/>
        <v>0</v>
      </c>
      <c r="O469" s="9">
        <f t="shared" si="212"/>
        <v>5088.6</v>
      </c>
      <c r="P469" s="9">
        <f t="shared" si="212"/>
        <v>5088.6</v>
      </c>
      <c r="Q469" s="9">
        <f t="shared" si="212"/>
        <v>0</v>
      </c>
      <c r="R469" s="9">
        <f t="shared" si="212"/>
        <v>0</v>
      </c>
    </row>
    <row r="470" spans="1:18" ht="18.75">
      <c r="A470" s="73" t="s">
        <v>187</v>
      </c>
      <c r="B470" s="74">
        <v>546</v>
      </c>
      <c r="C470" s="13" t="s">
        <v>118</v>
      </c>
      <c r="D470" s="13" t="s">
        <v>155</v>
      </c>
      <c r="E470" s="85" t="s">
        <v>241</v>
      </c>
      <c r="F470" s="13" t="s">
        <v>186</v>
      </c>
      <c r="G470" s="9">
        <v>5524.2</v>
      </c>
      <c r="H470" s="9">
        <v>5088.6</v>
      </c>
      <c r="I470" s="9"/>
      <c r="J470" s="9"/>
      <c r="K470" s="9">
        <f>L470+M470+N470</f>
        <v>5088.6</v>
      </c>
      <c r="L470" s="9">
        <v>5088.6</v>
      </c>
      <c r="M470" s="9"/>
      <c r="N470" s="9"/>
      <c r="O470" s="9">
        <f>P470+Q470+R470</f>
        <v>5088.6</v>
      </c>
      <c r="P470" s="86">
        <v>5088.6</v>
      </c>
      <c r="Q470" s="16"/>
      <c r="R470" s="16"/>
    </row>
    <row r="471" spans="1:18" ht="37.5">
      <c r="A471" s="73" t="s">
        <v>201</v>
      </c>
      <c r="B471" s="74">
        <v>546</v>
      </c>
      <c r="C471" s="13" t="s">
        <v>118</v>
      </c>
      <c r="D471" s="13" t="s">
        <v>155</v>
      </c>
      <c r="E471" s="74" t="s">
        <v>242</v>
      </c>
      <c r="F471" s="13"/>
      <c r="G471" s="9">
        <f>G472</f>
        <v>204.7</v>
      </c>
      <c r="H471" s="9">
        <f aca="true" t="shared" si="213" ref="H471:R471">H472</f>
        <v>0</v>
      </c>
      <c r="I471" s="9">
        <f t="shared" si="213"/>
        <v>204.7</v>
      </c>
      <c r="J471" s="9">
        <f t="shared" si="213"/>
        <v>0</v>
      </c>
      <c r="K471" s="9">
        <f t="shared" si="213"/>
        <v>196.5</v>
      </c>
      <c r="L471" s="9">
        <f t="shared" si="213"/>
        <v>0</v>
      </c>
      <c r="M471" s="9">
        <f t="shared" si="213"/>
        <v>196.5</v>
      </c>
      <c r="N471" s="9">
        <f t="shared" si="213"/>
        <v>0</v>
      </c>
      <c r="O471" s="9">
        <f t="shared" si="213"/>
        <v>196.5</v>
      </c>
      <c r="P471" s="9">
        <f t="shared" si="213"/>
        <v>0</v>
      </c>
      <c r="Q471" s="9">
        <f t="shared" si="213"/>
        <v>196.5</v>
      </c>
      <c r="R471" s="9">
        <f t="shared" si="213"/>
        <v>0</v>
      </c>
    </row>
    <row r="472" spans="1:18" ht="18.75">
      <c r="A472" s="73" t="s">
        <v>146</v>
      </c>
      <c r="B472" s="74">
        <v>546</v>
      </c>
      <c r="C472" s="13" t="s">
        <v>118</v>
      </c>
      <c r="D472" s="13" t="s">
        <v>155</v>
      </c>
      <c r="E472" s="74" t="s">
        <v>268</v>
      </c>
      <c r="F472" s="13"/>
      <c r="G472" s="9">
        <f>G473+G474</f>
        <v>204.7</v>
      </c>
      <c r="H472" s="9">
        <f aca="true" t="shared" si="214" ref="H472:R472">H473+H474</f>
        <v>0</v>
      </c>
      <c r="I472" s="9">
        <f t="shared" si="214"/>
        <v>204.7</v>
      </c>
      <c r="J472" s="9">
        <f t="shared" si="214"/>
        <v>0</v>
      </c>
      <c r="K472" s="9">
        <f t="shared" si="214"/>
        <v>196.5</v>
      </c>
      <c r="L472" s="9">
        <f t="shared" si="214"/>
        <v>0</v>
      </c>
      <c r="M472" s="9">
        <f t="shared" si="214"/>
        <v>196.5</v>
      </c>
      <c r="N472" s="9">
        <f t="shared" si="214"/>
        <v>0</v>
      </c>
      <c r="O472" s="9">
        <f t="shared" si="214"/>
        <v>196.5</v>
      </c>
      <c r="P472" s="9">
        <f t="shared" si="214"/>
        <v>0</v>
      </c>
      <c r="Q472" s="9">
        <f t="shared" si="214"/>
        <v>196.5</v>
      </c>
      <c r="R472" s="9">
        <f t="shared" si="214"/>
        <v>0</v>
      </c>
    </row>
    <row r="473" spans="1:18" ht="37.5">
      <c r="A473" s="73" t="s">
        <v>92</v>
      </c>
      <c r="B473" s="74">
        <v>546</v>
      </c>
      <c r="C473" s="13" t="s">
        <v>118</v>
      </c>
      <c r="D473" s="13" t="s">
        <v>155</v>
      </c>
      <c r="E473" s="74" t="s">
        <v>268</v>
      </c>
      <c r="F473" s="13" t="s">
        <v>175</v>
      </c>
      <c r="G473" s="9">
        <f>H473+I473+J473</f>
        <v>105</v>
      </c>
      <c r="H473" s="9"/>
      <c r="I473" s="9">
        <v>105</v>
      </c>
      <c r="J473" s="9"/>
      <c r="K473" s="9">
        <f>L473+M473+N473</f>
        <v>105</v>
      </c>
      <c r="L473" s="9"/>
      <c r="M473" s="9">
        <v>105</v>
      </c>
      <c r="N473" s="9"/>
      <c r="O473" s="9">
        <f>P473+Q473+R473</f>
        <v>105</v>
      </c>
      <c r="P473" s="75"/>
      <c r="Q473" s="9">
        <v>105</v>
      </c>
      <c r="R473" s="75"/>
    </row>
    <row r="474" spans="1:18" ht="18.75">
      <c r="A474" s="73" t="s">
        <v>173</v>
      </c>
      <c r="B474" s="74">
        <v>546</v>
      </c>
      <c r="C474" s="13" t="s">
        <v>118</v>
      </c>
      <c r="D474" s="13" t="s">
        <v>155</v>
      </c>
      <c r="E474" s="74" t="s">
        <v>268</v>
      </c>
      <c r="F474" s="13" t="s">
        <v>174</v>
      </c>
      <c r="G474" s="9">
        <f>H474+I474+J474</f>
        <v>99.7</v>
      </c>
      <c r="H474" s="9"/>
      <c r="I474" s="9">
        <f>91.5+8.2</f>
        <v>99.7</v>
      </c>
      <c r="J474" s="9"/>
      <c r="K474" s="9">
        <f>L474+M474+N474</f>
        <v>91.5</v>
      </c>
      <c r="L474" s="9"/>
      <c r="M474" s="9">
        <v>91.5</v>
      </c>
      <c r="N474" s="9"/>
      <c r="O474" s="9">
        <f>P474+Q474+R474</f>
        <v>91.5</v>
      </c>
      <c r="P474" s="75"/>
      <c r="Q474" s="9">
        <v>91.5</v>
      </c>
      <c r="R474" s="75"/>
    </row>
    <row r="475" spans="1:18" ht="37.5">
      <c r="A475" s="73" t="s">
        <v>202</v>
      </c>
      <c r="B475" s="74">
        <v>546</v>
      </c>
      <c r="C475" s="13" t="s">
        <v>121</v>
      </c>
      <c r="D475" s="13" t="s">
        <v>389</v>
      </c>
      <c r="E475" s="74"/>
      <c r="F475" s="13"/>
      <c r="G475" s="9">
        <f aca="true" t="shared" si="215" ref="G475:R475">G485+G494+G476</f>
        <v>709.9</v>
      </c>
      <c r="H475" s="9">
        <f t="shared" si="215"/>
        <v>242.1</v>
      </c>
      <c r="I475" s="9">
        <f t="shared" si="215"/>
        <v>413.1</v>
      </c>
      <c r="J475" s="9">
        <f t="shared" si="215"/>
        <v>54.7</v>
      </c>
      <c r="K475" s="9">
        <f t="shared" si="215"/>
        <v>639.9</v>
      </c>
      <c r="L475" s="9">
        <f t="shared" si="215"/>
        <v>255.5</v>
      </c>
      <c r="M475" s="9">
        <f t="shared" si="215"/>
        <v>329.7</v>
      </c>
      <c r="N475" s="9">
        <f t="shared" si="215"/>
        <v>54.7</v>
      </c>
      <c r="O475" s="9">
        <f t="shared" si="215"/>
        <v>639.9</v>
      </c>
      <c r="P475" s="9">
        <f t="shared" si="215"/>
        <v>255.5</v>
      </c>
      <c r="Q475" s="9">
        <f t="shared" si="215"/>
        <v>329.7</v>
      </c>
      <c r="R475" s="9">
        <f t="shared" si="215"/>
        <v>54.7</v>
      </c>
    </row>
    <row r="476" spans="1:18" ht="18.75">
      <c r="A476" s="73" t="s">
        <v>602</v>
      </c>
      <c r="B476" s="74">
        <v>546</v>
      </c>
      <c r="C476" s="13" t="s">
        <v>121</v>
      </c>
      <c r="D476" s="13" t="s">
        <v>123</v>
      </c>
      <c r="E476" s="13"/>
      <c r="F476" s="9"/>
      <c r="G476" s="9">
        <f>G477+G482</f>
        <v>147.4</v>
      </c>
      <c r="H476" s="9">
        <f aca="true" t="shared" si="216" ref="H476:R476">H477+H482</f>
        <v>0</v>
      </c>
      <c r="I476" s="9">
        <f t="shared" si="216"/>
        <v>120</v>
      </c>
      <c r="J476" s="9">
        <f t="shared" si="216"/>
        <v>27.4</v>
      </c>
      <c r="K476" s="9">
        <f t="shared" si="216"/>
        <v>147.4</v>
      </c>
      <c r="L476" s="9">
        <f t="shared" si="216"/>
        <v>0</v>
      </c>
      <c r="M476" s="9">
        <f t="shared" si="216"/>
        <v>120</v>
      </c>
      <c r="N476" s="9">
        <f t="shared" si="216"/>
        <v>27.4</v>
      </c>
      <c r="O476" s="9">
        <f t="shared" si="216"/>
        <v>147.4</v>
      </c>
      <c r="P476" s="9">
        <f t="shared" si="216"/>
        <v>0</v>
      </c>
      <c r="Q476" s="9">
        <f t="shared" si="216"/>
        <v>120</v>
      </c>
      <c r="R476" s="9">
        <f t="shared" si="216"/>
        <v>27.4</v>
      </c>
    </row>
    <row r="477" spans="1:18" ht="56.25">
      <c r="A477" s="73" t="s">
        <v>636</v>
      </c>
      <c r="B477" s="74">
        <v>546</v>
      </c>
      <c r="C477" s="13" t="s">
        <v>121</v>
      </c>
      <c r="D477" s="13" t="s">
        <v>123</v>
      </c>
      <c r="E477" s="74" t="s">
        <v>637</v>
      </c>
      <c r="F477" s="9"/>
      <c r="G477" s="9">
        <f>G478</f>
        <v>27.4</v>
      </c>
      <c r="H477" s="9">
        <f aca="true" t="shared" si="217" ref="H477:R478">H478</f>
        <v>0</v>
      </c>
      <c r="I477" s="9">
        <f t="shared" si="217"/>
        <v>0</v>
      </c>
      <c r="J477" s="9">
        <f t="shared" si="217"/>
        <v>27.4</v>
      </c>
      <c r="K477" s="9">
        <f t="shared" si="217"/>
        <v>27.4</v>
      </c>
      <c r="L477" s="9">
        <f t="shared" si="217"/>
        <v>0</v>
      </c>
      <c r="M477" s="9">
        <f t="shared" si="217"/>
        <v>0</v>
      </c>
      <c r="N477" s="9">
        <f t="shared" si="217"/>
        <v>27.4</v>
      </c>
      <c r="O477" s="9">
        <f t="shared" si="217"/>
        <v>27.4</v>
      </c>
      <c r="P477" s="9">
        <f t="shared" si="217"/>
        <v>0</v>
      </c>
      <c r="Q477" s="9">
        <f t="shared" si="217"/>
        <v>0</v>
      </c>
      <c r="R477" s="9">
        <f t="shared" si="217"/>
        <v>27.4</v>
      </c>
    </row>
    <row r="478" spans="1:18" ht="37.5">
      <c r="A478" s="73" t="s">
        <v>641</v>
      </c>
      <c r="B478" s="74">
        <v>546</v>
      </c>
      <c r="C478" s="13" t="s">
        <v>121</v>
      </c>
      <c r="D478" s="13" t="s">
        <v>123</v>
      </c>
      <c r="E478" s="74" t="s">
        <v>642</v>
      </c>
      <c r="F478" s="9"/>
      <c r="G478" s="9">
        <f>G479</f>
        <v>27.4</v>
      </c>
      <c r="H478" s="9">
        <f t="shared" si="217"/>
        <v>0</v>
      </c>
      <c r="I478" s="9">
        <f t="shared" si="217"/>
        <v>0</v>
      </c>
      <c r="J478" s="9">
        <f t="shared" si="217"/>
        <v>27.4</v>
      </c>
      <c r="K478" s="9">
        <f t="shared" si="217"/>
        <v>27.4</v>
      </c>
      <c r="L478" s="9">
        <f t="shared" si="217"/>
        <v>0</v>
      </c>
      <c r="M478" s="9">
        <f t="shared" si="217"/>
        <v>0</v>
      </c>
      <c r="N478" s="9">
        <f t="shared" si="217"/>
        <v>27.4</v>
      </c>
      <c r="O478" s="9">
        <f t="shared" si="217"/>
        <v>27.4</v>
      </c>
      <c r="P478" s="9">
        <f t="shared" si="217"/>
        <v>0</v>
      </c>
      <c r="Q478" s="9">
        <f t="shared" si="217"/>
        <v>0</v>
      </c>
      <c r="R478" s="9">
        <f t="shared" si="217"/>
        <v>27.4</v>
      </c>
    </row>
    <row r="479" spans="1:18" ht="112.5">
      <c r="A479" s="73" t="s">
        <v>707</v>
      </c>
      <c r="B479" s="74">
        <v>546</v>
      </c>
      <c r="C479" s="13" t="s">
        <v>121</v>
      </c>
      <c r="D479" s="13" t="s">
        <v>123</v>
      </c>
      <c r="E479" s="74" t="s">
        <v>703</v>
      </c>
      <c r="F479" s="10"/>
      <c r="G479" s="9">
        <f>G480+G481</f>
        <v>27.4</v>
      </c>
      <c r="H479" s="9">
        <f aca="true" t="shared" si="218" ref="H479:R479">H480+H481</f>
        <v>0</v>
      </c>
      <c r="I479" s="9">
        <f t="shared" si="218"/>
        <v>0</v>
      </c>
      <c r="J479" s="9">
        <f t="shared" si="218"/>
        <v>27.4</v>
      </c>
      <c r="K479" s="9">
        <f t="shared" si="218"/>
        <v>27.4</v>
      </c>
      <c r="L479" s="9">
        <f t="shared" si="218"/>
        <v>0</v>
      </c>
      <c r="M479" s="9">
        <f t="shared" si="218"/>
        <v>0</v>
      </c>
      <c r="N479" s="9">
        <f t="shared" si="218"/>
        <v>27.4</v>
      </c>
      <c r="O479" s="9">
        <f t="shared" si="218"/>
        <v>27.4</v>
      </c>
      <c r="P479" s="9">
        <f t="shared" si="218"/>
        <v>0</v>
      </c>
      <c r="Q479" s="9">
        <f t="shared" si="218"/>
        <v>0</v>
      </c>
      <c r="R479" s="9">
        <f t="shared" si="218"/>
        <v>27.4</v>
      </c>
    </row>
    <row r="480" spans="1:18" ht="37.5">
      <c r="A480" s="73" t="s">
        <v>171</v>
      </c>
      <c r="B480" s="74">
        <v>546</v>
      </c>
      <c r="C480" s="13" t="s">
        <v>121</v>
      </c>
      <c r="D480" s="13" t="s">
        <v>123</v>
      </c>
      <c r="E480" s="74" t="s">
        <v>703</v>
      </c>
      <c r="F480" s="13" t="s">
        <v>172</v>
      </c>
      <c r="G480" s="9">
        <f>H480+I480+J480</f>
        <v>19.2</v>
      </c>
      <c r="H480" s="9"/>
      <c r="I480" s="9"/>
      <c r="J480" s="9">
        <v>19.2</v>
      </c>
      <c r="K480" s="9">
        <f>L480+M480+N480</f>
        <v>19.2</v>
      </c>
      <c r="L480" s="9"/>
      <c r="M480" s="9"/>
      <c r="N480" s="9">
        <v>19.2</v>
      </c>
      <c r="O480" s="9">
        <f>P480+Q480+R480</f>
        <v>19.2</v>
      </c>
      <c r="P480" s="9"/>
      <c r="Q480" s="9"/>
      <c r="R480" s="9">
        <v>19.2</v>
      </c>
    </row>
    <row r="481" spans="1:18" ht="37.5">
      <c r="A481" s="73" t="s">
        <v>92</v>
      </c>
      <c r="B481" s="74">
        <v>546</v>
      </c>
      <c r="C481" s="13" t="s">
        <v>121</v>
      </c>
      <c r="D481" s="13" t="s">
        <v>123</v>
      </c>
      <c r="E481" s="74" t="s">
        <v>703</v>
      </c>
      <c r="F481" s="13" t="s">
        <v>175</v>
      </c>
      <c r="G481" s="9">
        <f>H481+I481+J481</f>
        <v>8.2</v>
      </c>
      <c r="H481" s="9"/>
      <c r="I481" s="9"/>
      <c r="J481" s="9">
        <v>8.2</v>
      </c>
      <c r="K481" s="9">
        <f>L481+M481+N481</f>
        <v>8.2</v>
      </c>
      <c r="L481" s="9"/>
      <c r="M481" s="9"/>
      <c r="N481" s="9">
        <v>8.2</v>
      </c>
      <c r="O481" s="9">
        <f>P481+Q481+R481</f>
        <v>8.2</v>
      </c>
      <c r="P481" s="9"/>
      <c r="Q481" s="9"/>
      <c r="R481" s="9">
        <v>8.2</v>
      </c>
    </row>
    <row r="482" spans="1:18" ht="43.5" customHeight="1">
      <c r="A482" s="73" t="s">
        <v>218</v>
      </c>
      <c r="B482" s="74">
        <v>546</v>
      </c>
      <c r="C482" s="13" t="s">
        <v>604</v>
      </c>
      <c r="D482" s="13" t="s">
        <v>123</v>
      </c>
      <c r="E482" s="74" t="s">
        <v>243</v>
      </c>
      <c r="F482" s="10"/>
      <c r="G482" s="9">
        <f>G483</f>
        <v>120</v>
      </c>
      <c r="H482" s="9">
        <f aca="true" t="shared" si="219" ref="H482:R483">H483</f>
        <v>0</v>
      </c>
      <c r="I482" s="9">
        <f t="shared" si="219"/>
        <v>120</v>
      </c>
      <c r="J482" s="9">
        <f t="shared" si="219"/>
        <v>0</v>
      </c>
      <c r="K482" s="9">
        <f t="shared" si="219"/>
        <v>120</v>
      </c>
      <c r="L482" s="9">
        <f t="shared" si="219"/>
        <v>0</v>
      </c>
      <c r="M482" s="9">
        <f t="shared" si="219"/>
        <v>120</v>
      </c>
      <c r="N482" s="9">
        <f t="shared" si="219"/>
        <v>0</v>
      </c>
      <c r="O482" s="9">
        <f t="shared" si="219"/>
        <v>120</v>
      </c>
      <c r="P482" s="9">
        <f t="shared" si="219"/>
        <v>0</v>
      </c>
      <c r="Q482" s="9">
        <f t="shared" si="219"/>
        <v>120</v>
      </c>
      <c r="R482" s="9">
        <f t="shared" si="219"/>
        <v>0</v>
      </c>
    </row>
    <row r="483" spans="1:18" ht="86.25" customHeight="1">
      <c r="A483" s="73" t="s">
        <v>603</v>
      </c>
      <c r="B483" s="74">
        <v>546</v>
      </c>
      <c r="C483" s="13" t="s">
        <v>121</v>
      </c>
      <c r="D483" s="13" t="s">
        <v>123</v>
      </c>
      <c r="E483" s="74" t="s">
        <v>88</v>
      </c>
      <c r="F483" s="10"/>
      <c r="G483" s="9">
        <f>G484</f>
        <v>120</v>
      </c>
      <c r="H483" s="9">
        <f t="shared" si="219"/>
        <v>0</v>
      </c>
      <c r="I483" s="9">
        <f t="shared" si="219"/>
        <v>120</v>
      </c>
      <c r="J483" s="9">
        <f t="shared" si="219"/>
        <v>0</v>
      </c>
      <c r="K483" s="9">
        <f t="shared" si="219"/>
        <v>120</v>
      </c>
      <c r="L483" s="9">
        <f t="shared" si="219"/>
        <v>0</v>
      </c>
      <c r="M483" s="9">
        <f t="shared" si="219"/>
        <v>120</v>
      </c>
      <c r="N483" s="9">
        <f t="shared" si="219"/>
        <v>0</v>
      </c>
      <c r="O483" s="9">
        <f t="shared" si="219"/>
        <v>120</v>
      </c>
      <c r="P483" s="9">
        <f t="shared" si="219"/>
        <v>0</v>
      </c>
      <c r="Q483" s="9">
        <f t="shared" si="219"/>
        <v>120</v>
      </c>
      <c r="R483" s="9">
        <f t="shared" si="219"/>
        <v>0</v>
      </c>
    </row>
    <row r="484" spans="1:18" ht="37.5">
      <c r="A484" s="73" t="s">
        <v>92</v>
      </c>
      <c r="B484" s="74">
        <v>546</v>
      </c>
      <c r="C484" s="13" t="s">
        <v>121</v>
      </c>
      <c r="D484" s="13" t="s">
        <v>123</v>
      </c>
      <c r="E484" s="74" t="s">
        <v>88</v>
      </c>
      <c r="F484" s="13" t="s">
        <v>175</v>
      </c>
      <c r="G484" s="9">
        <f>H484+I484+J484</f>
        <v>120</v>
      </c>
      <c r="H484" s="9"/>
      <c r="I484" s="9">
        <v>120</v>
      </c>
      <c r="J484" s="9"/>
      <c r="K484" s="9">
        <f>L484+M484+N484</f>
        <v>120</v>
      </c>
      <c r="L484" s="9"/>
      <c r="M484" s="9">
        <v>120</v>
      </c>
      <c r="N484" s="9"/>
      <c r="O484" s="9">
        <f>P484+Q484+R484</f>
        <v>120</v>
      </c>
      <c r="P484" s="75"/>
      <c r="Q484" s="87">
        <v>120</v>
      </c>
      <c r="R484" s="75"/>
    </row>
    <row r="485" spans="1:18" ht="45.75" customHeight="1">
      <c r="A485" s="73" t="s">
        <v>596</v>
      </c>
      <c r="B485" s="74">
        <v>546</v>
      </c>
      <c r="C485" s="13" t="s">
        <v>121</v>
      </c>
      <c r="D485" s="13" t="s">
        <v>124</v>
      </c>
      <c r="E485" s="74"/>
      <c r="F485" s="13"/>
      <c r="G485" s="9">
        <f>G491+G486</f>
        <v>167.3</v>
      </c>
      <c r="H485" s="9">
        <f aca="true" t="shared" si="220" ref="H485:R485">H491+H486</f>
        <v>0</v>
      </c>
      <c r="I485" s="9">
        <f t="shared" si="220"/>
        <v>140</v>
      </c>
      <c r="J485" s="9">
        <f t="shared" si="220"/>
        <v>27.3</v>
      </c>
      <c r="K485" s="9">
        <f t="shared" si="220"/>
        <v>167.3</v>
      </c>
      <c r="L485" s="9">
        <f t="shared" si="220"/>
        <v>0</v>
      </c>
      <c r="M485" s="9">
        <f t="shared" si="220"/>
        <v>140</v>
      </c>
      <c r="N485" s="9">
        <f t="shared" si="220"/>
        <v>27.3</v>
      </c>
      <c r="O485" s="9">
        <f t="shared" si="220"/>
        <v>167.3</v>
      </c>
      <c r="P485" s="9">
        <f t="shared" si="220"/>
        <v>0</v>
      </c>
      <c r="Q485" s="9">
        <f t="shared" si="220"/>
        <v>140</v>
      </c>
      <c r="R485" s="9">
        <f t="shared" si="220"/>
        <v>27.3</v>
      </c>
    </row>
    <row r="486" spans="1:18" ht="45.75" customHeight="1">
      <c r="A486" s="73" t="s">
        <v>636</v>
      </c>
      <c r="B486" s="74">
        <v>546</v>
      </c>
      <c r="C486" s="13" t="s">
        <v>121</v>
      </c>
      <c r="D486" s="13" t="s">
        <v>124</v>
      </c>
      <c r="E486" s="74" t="s">
        <v>637</v>
      </c>
      <c r="F486" s="13"/>
      <c r="G486" s="9">
        <f>G487</f>
        <v>27.3</v>
      </c>
      <c r="H486" s="9">
        <f aca="true" t="shared" si="221" ref="H486:R487">H487</f>
        <v>0</v>
      </c>
      <c r="I486" s="9">
        <f t="shared" si="221"/>
        <v>0</v>
      </c>
      <c r="J486" s="9">
        <f t="shared" si="221"/>
        <v>27.3</v>
      </c>
      <c r="K486" s="9">
        <f t="shared" si="221"/>
        <v>27.3</v>
      </c>
      <c r="L486" s="9">
        <f t="shared" si="221"/>
        <v>0</v>
      </c>
      <c r="M486" s="9">
        <f t="shared" si="221"/>
        <v>0</v>
      </c>
      <c r="N486" s="9">
        <f t="shared" si="221"/>
        <v>27.3</v>
      </c>
      <c r="O486" s="9">
        <f t="shared" si="221"/>
        <v>27.3</v>
      </c>
      <c r="P486" s="9">
        <f t="shared" si="221"/>
        <v>0</v>
      </c>
      <c r="Q486" s="9">
        <f t="shared" si="221"/>
        <v>0</v>
      </c>
      <c r="R486" s="9">
        <f t="shared" si="221"/>
        <v>27.3</v>
      </c>
    </row>
    <row r="487" spans="1:18" ht="45.75" customHeight="1">
      <c r="A487" s="73" t="s">
        <v>641</v>
      </c>
      <c r="B487" s="74">
        <v>546</v>
      </c>
      <c r="C487" s="13" t="s">
        <v>121</v>
      </c>
      <c r="D487" s="13" t="s">
        <v>124</v>
      </c>
      <c r="E487" s="74" t="s">
        <v>642</v>
      </c>
      <c r="F487" s="13"/>
      <c r="G487" s="9">
        <f>G488</f>
        <v>27.3</v>
      </c>
      <c r="H487" s="9">
        <f t="shared" si="221"/>
        <v>0</v>
      </c>
      <c r="I487" s="9">
        <f t="shared" si="221"/>
        <v>0</v>
      </c>
      <c r="J487" s="9">
        <f t="shared" si="221"/>
        <v>27.3</v>
      </c>
      <c r="K487" s="9">
        <f t="shared" si="221"/>
        <v>27.3</v>
      </c>
      <c r="L487" s="9">
        <f t="shared" si="221"/>
        <v>0</v>
      </c>
      <c r="M487" s="9">
        <f t="shared" si="221"/>
        <v>0</v>
      </c>
      <c r="N487" s="9">
        <f t="shared" si="221"/>
        <v>27.3</v>
      </c>
      <c r="O487" s="9">
        <f t="shared" si="221"/>
        <v>27.3</v>
      </c>
      <c r="P487" s="9">
        <f t="shared" si="221"/>
        <v>0</v>
      </c>
      <c r="Q487" s="9">
        <f t="shared" si="221"/>
        <v>0</v>
      </c>
      <c r="R487" s="9">
        <f t="shared" si="221"/>
        <v>27.3</v>
      </c>
    </row>
    <row r="488" spans="1:18" ht="96.75" customHeight="1">
      <c r="A488" s="73" t="s">
        <v>707</v>
      </c>
      <c r="B488" s="74">
        <v>546</v>
      </c>
      <c r="C488" s="13" t="s">
        <v>121</v>
      </c>
      <c r="D488" s="13" t="s">
        <v>124</v>
      </c>
      <c r="E488" s="74" t="s">
        <v>703</v>
      </c>
      <c r="F488" s="13"/>
      <c r="G488" s="9">
        <f>G489+G490</f>
        <v>27.3</v>
      </c>
      <c r="H488" s="9">
        <f aca="true" t="shared" si="222" ref="H488:R488">H489+H490</f>
        <v>0</v>
      </c>
      <c r="I488" s="9">
        <f t="shared" si="222"/>
        <v>0</v>
      </c>
      <c r="J488" s="9">
        <f t="shared" si="222"/>
        <v>27.3</v>
      </c>
      <c r="K488" s="9">
        <f t="shared" si="222"/>
        <v>27.3</v>
      </c>
      <c r="L488" s="9">
        <f t="shared" si="222"/>
        <v>0</v>
      </c>
      <c r="M488" s="9">
        <f t="shared" si="222"/>
        <v>0</v>
      </c>
      <c r="N488" s="9">
        <f t="shared" si="222"/>
        <v>27.3</v>
      </c>
      <c r="O488" s="9">
        <f t="shared" si="222"/>
        <v>27.3</v>
      </c>
      <c r="P488" s="9">
        <f t="shared" si="222"/>
        <v>0</v>
      </c>
      <c r="Q488" s="9">
        <f t="shared" si="222"/>
        <v>0</v>
      </c>
      <c r="R488" s="9">
        <f t="shared" si="222"/>
        <v>27.3</v>
      </c>
    </row>
    <row r="489" spans="1:18" ht="45.75" customHeight="1">
      <c r="A489" s="73" t="s">
        <v>171</v>
      </c>
      <c r="B489" s="74">
        <v>546</v>
      </c>
      <c r="C489" s="13" t="s">
        <v>121</v>
      </c>
      <c r="D489" s="13" t="s">
        <v>124</v>
      </c>
      <c r="E489" s="74" t="s">
        <v>703</v>
      </c>
      <c r="F489" s="13" t="s">
        <v>172</v>
      </c>
      <c r="G489" s="9">
        <f>H489+I489+J489</f>
        <v>19.1</v>
      </c>
      <c r="H489" s="9"/>
      <c r="I489" s="9"/>
      <c r="J489" s="9">
        <v>19.1</v>
      </c>
      <c r="K489" s="9">
        <f>L489+M489+N489</f>
        <v>19.1</v>
      </c>
      <c r="L489" s="9"/>
      <c r="M489" s="9"/>
      <c r="N489" s="9">
        <v>19.1</v>
      </c>
      <c r="O489" s="9">
        <f>P489+Q489+R489</f>
        <v>19.1</v>
      </c>
      <c r="P489" s="9"/>
      <c r="Q489" s="9"/>
      <c r="R489" s="9">
        <v>19.1</v>
      </c>
    </row>
    <row r="490" spans="1:18" ht="45.75" customHeight="1">
      <c r="A490" s="73" t="s">
        <v>92</v>
      </c>
      <c r="B490" s="74">
        <v>546</v>
      </c>
      <c r="C490" s="13" t="s">
        <v>121</v>
      </c>
      <c r="D490" s="13" t="s">
        <v>124</v>
      </c>
      <c r="E490" s="74" t="s">
        <v>703</v>
      </c>
      <c r="F490" s="13" t="s">
        <v>175</v>
      </c>
      <c r="G490" s="9">
        <f>H490+I490+J490</f>
        <v>8.2</v>
      </c>
      <c r="H490" s="9"/>
      <c r="I490" s="9"/>
      <c r="J490" s="9">
        <v>8.2</v>
      </c>
      <c r="K490" s="9">
        <f>L490+M490+N490</f>
        <v>8.2</v>
      </c>
      <c r="L490" s="9"/>
      <c r="M490" s="9"/>
      <c r="N490" s="9">
        <v>8.2</v>
      </c>
      <c r="O490" s="9">
        <f>P490+Q490+R490</f>
        <v>8.2</v>
      </c>
      <c r="P490" s="9"/>
      <c r="Q490" s="9"/>
      <c r="R490" s="9">
        <v>8.2</v>
      </c>
    </row>
    <row r="491" spans="1:18" ht="46.5" customHeight="1">
      <c r="A491" s="73" t="s">
        <v>218</v>
      </c>
      <c r="B491" s="74">
        <v>546</v>
      </c>
      <c r="C491" s="13" t="s">
        <v>121</v>
      </c>
      <c r="D491" s="13" t="s">
        <v>124</v>
      </c>
      <c r="E491" s="74" t="s">
        <v>243</v>
      </c>
      <c r="F491" s="13"/>
      <c r="G491" s="9">
        <f>G492</f>
        <v>140</v>
      </c>
      <c r="H491" s="9">
        <f aca="true" t="shared" si="223" ref="H491:R492">H492</f>
        <v>0</v>
      </c>
      <c r="I491" s="9">
        <f t="shared" si="223"/>
        <v>140</v>
      </c>
      <c r="J491" s="9">
        <f t="shared" si="223"/>
        <v>0</v>
      </c>
      <c r="K491" s="9">
        <f t="shared" si="223"/>
        <v>140</v>
      </c>
      <c r="L491" s="9">
        <f t="shared" si="223"/>
        <v>0</v>
      </c>
      <c r="M491" s="9">
        <f t="shared" si="223"/>
        <v>140</v>
      </c>
      <c r="N491" s="9">
        <f t="shared" si="223"/>
        <v>0</v>
      </c>
      <c r="O491" s="9">
        <f t="shared" si="223"/>
        <v>140</v>
      </c>
      <c r="P491" s="9">
        <f t="shared" si="223"/>
        <v>0</v>
      </c>
      <c r="Q491" s="9">
        <f t="shared" si="223"/>
        <v>140</v>
      </c>
      <c r="R491" s="9">
        <f t="shared" si="223"/>
        <v>0</v>
      </c>
    </row>
    <row r="492" spans="1:18" ht="82.5" customHeight="1">
      <c r="A492" s="73" t="s">
        <v>580</v>
      </c>
      <c r="B492" s="74">
        <v>546</v>
      </c>
      <c r="C492" s="13" t="s">
        <v>121</v>
      </c>
      <c r="D492" s="13" t="s">
        <v>124</v>
      </c>
      <c r="E492" s="74" t="s">
        <v>88</v>
      </c>
      <c r="F492" s="13"/>
      <c r="G492" s="9">
        <f>G493</f>
        <v>140</v>
      </c>
      <c r="H492" s="9">
        <f t="shared" si="223"/>
        <v>0</v>
      </c>
      <c r="I492" s="9">
        <f t="shared" si="223"/>
        <v>140</v>
      </c>
      <c r="J492" s="9">
        <f t="shared" si="223"/>
        <v>0</v>
      </c>
      <c r="K492" s="9">
        <f t="shared" si="223"/>
        <v>140</v>
      </c>
      <c r="L492" s="9">
        <f t="shared" si="223"/>
        <v>0</v>
      </c>
      <c r="M492" s="9">
        <f t="shared" si="223"/>
        <v>140</v>
      </c>
      <c r="N492" s="9">
        <f t="shared" si="223"/>
        <v>0</v>
      </c>
      <c r="O492" s="9">
        <f t="shared" si="223"/>
        <v>140</v>
      </c>
      <c r="P492" s="9">
        <f t="shared" si="223"/>
        <v>0</v>
      </c>
      <c r="Q492" s="9">
        <f t="shared" si="223"/>
        <v>140</v>
      </c>
      <c r="R492" s="9">
        <f t="shared" si="223"/>
        <v>0</v>
      </c>
    </row>
    <row r="493" spans="1:18" ht="37.5">
      <c r="A493" s="73" t="s">
        <v>92</v>
      </c>
      <c r="B493" s="74">
        <v>546</v>
      </c>
      <c r="C493" s="13" t="s">
        <v>121</v>
      </c>
      <c r="D493" s="13" t="s">
        <v>124</v>
      </c>
      <c r="E493" s="74" t="s">
        <v>88</v>
      </c>
      <c r="F493" s="13" t="s">
        <v>175</v>
      </c>
      <c r="G493" s="9">
        <f>H493+I493+J493</f>
        <v>140</v>
      </c>
      <c r="H493" s="9"/>
      <c r="I493" s="9">
        <v>140</v>
      </c>
      <c r="J493" s="9"/>
      <c r="K493" s="9">
        <f>L493+M493+N493</f>
        <v>140</v>
      </c>
      <c r="L493" s="9"/>
      <c r="M493" s="9">
        <v>140</v>
      </c>
      <c r="N493" s="9"/>
      <c r="O493" s="9">
        <f>P493+Q493+R493</f>
        <v>140</v>
      </c>
      <c r="P493" s="75"/>
      <c r="Q493" s="87">
        <v>140</v>
      </c>
      <c r="R493" s="75"/>
    </row>
    <row r="494" spans="1:18" ht="42" customHeight="1">
      <c r="A494" s="73" t="s">
        <v>203</v>
      </c>
      <c r="B494" s="74">
        <v>546</v>
      </c>
      <c r="C494" s="13" t="s">
        <v>121</v>
      </c>
      <c r="D494" s="13" t="s">
        <v>143</v>
      </c>
      <c r="E494" s="74"/>
      <c r="F494" s="13"/>
      <c r="G494" s="9">
        <f>G495</f>
        <v>395.2</v>
      </c>
      <c r="H494" s="9">
        <f aca="true" t="shared" si="224" ref="H494:R495">H495</f>
        <v>242.1</v>
      </c>
      <c r="I494" s="9">
        <f t="shared" si="224"/>
        <v>153.10000000000002</v>
      </c>
      <c r="J494" s="9">
        <f t="shared" si="224"/>
        <v>0</v>
      </c>
      <c r="K494" s="9">
        <f t="shared" si="224"/>
        <v>325.2</v>
      </c>
      <c r="L494" s="9">
        <f t="shared" si="224"/>
        <v>255.5</v>
      </c>
      <c r="M494" s="9">
        <f t="shared" si="224"/>
        <v>69.7</v>
      </c>
      <c r="N494" s="9">
        <f t="shared" si="224"/>
        <v>0</v>
      </c>
      <c r="O494" s="9">
        <f t="shared" si="224"/>
        <v>325.2</v>
      </c>
      <c r="P494" s="9">
        <f t="shared" si="224"/>
        <v>255.5</v>
      </c>
      <c r="Q494" s="9">
        <f t="shared" si="224"/>
        <v>69.7</v>
      </c>
      <c r="R494" s="9">
        <f t="shared" si="224"/>
        <v>0</v>
      </c>
    </row>
    <row r="495" spans="1:18" ht="66" customHeight="1">
      <c r="A495" s="73" t="s">
        <v>515</v>
      </c>
      <c r="B495" s="74">
        <v>546</v>
      </c>
      <c r="C495" s="13" t="s">
        <v>121</v>
      </c>
      <c r="D495" s="13" t="s">
        <v>143</v>
      </c>
      <c r="E495" s="74" t="s">
        <v>239</v>
      </c>
      <c r="F495" s="13"/>
      <c r="G495" s="9">
        <f>G496</f>
        <v>395.2</v>
      </c>
      <c r="H495" s="9">
        <f t="shared" si="224"/>
        <v>242.1</v>
      </c>
      <c r="I495" s="9">
        <f t="shared" si="224"/>
        <v>153.10000000000002</v>
      </c>
      <c r="J495" s="9">
        <f t="shared" si="224"/>
        <v>0</v>
      </c>
      <c r="K495" s="9">
        <f t="shared" si="224"/>
        <v>325.2</v>
      </c>
      <c r="L495" s="9">
        <f t="shared" si="224"/>
        <v>255.5</v>
      </c>
      <c r="M495" s="9">
        <f t="shared" si="224"/>
        <v>69.7</v>
      </c>
      <c r="N495" s="9">
        <f t="shared" si="224"/>
        <v>0</v>
      </c>
      <c r="O495" s="9">
        <f t="shared" si="224"/>
        <v>325.2</v>
      </c>
      <c r="P495" s="9">
        <f t="shared" si="224"/>
        <v>255.5</v>
      </c>
      <c r="Q495" s="9">
        <f t="shared" si="224"/>
        <v>69.7</v>
      </c>
      <c r="R495" s="9">
        <f t="shared" si="224"/>
        <v>0</v>
      </c>
    </row>
    <row r="496" spans="1:18" ht="25.5" customHeight="1">
      <c r="A496" s="73" t="s">
        <v>192</v>
      </c>
      <c r="B496" s="74">
        <v>546</v>
      </c>
      <c r="C496" s="13" t="s">
        <v>121</v>
      </c>
      <c r="D496" s="13" t="s">
        <v>143</v>
      </c>
      <c r="E496" s="74" t="s">
        <v>61</v>
      </c>
      <c r="F496" s="13"/>
      <c r="G496" s="9">
        <f>G497+G501+G504+G507+G510</f>
        <v>395.2</v>
      </c>
      <c r="H496" s="9">
        <f aca="true" t="shared" si="225" ref="H496:R496">H497+H501+H504+H507+H510</f>
        <v>242.1</v>
      </c>
      <c r="I496" s="9">
        <f t="shared" si="225"/>
        <v>153.10000000000002</v>
      </c>
      <c r="J496" s="9">
        <f t="shared" si="225"/>
        <v>0</v>
      </c>
      <c r="K496" s="9">
        <f t="shared" si="225"/>
        <v>325.2</v>
      </c>
      <c r="L496" s="9">
        <f t="shared" si="225"/>
        <v>255.5</v>
      </c>
      <c r="M496" s="9">
        <f t="shared" si="225"/>
        <v>69.7</v>
      </c>
      <c r="N496" s="9">
        <f t="shared" si="225"/>
        <v>0</v>
      </c>
      <c r="O496" s="9">
        <f t="shared" si="225"/>
        <v>325.2</v>
      </c>
      <c r="P496" s="9">
        <f t="shared" si="225"/>
        <v>255.5</v>
      </c>
      <c r="Q496" s="9">
        <f t="shared" si="225"/>
        <v>69.7</v>
      </c>
      <c r="R496" s="9">
        <f t="shared" si="225"/>
        <v>0</v>
      </c>
    </row>
    <row r="497" spans="1:18" ht="26.25" customHeight="1">
      <c r="A497" s="73" t="s">
        <v>539</v>
      </c>
      <c r="B497" s="74">
        <v>546</v>
      </c>
      <c r="C497" s="13" t="s">
        <v>121</v>
      </c>
      <c r="D497" s="13" t="s">
        <v>143</v>
      </c>
      <c r="E497" s="74" t="s">
        <v>516</v>
      </c>
      <c r="F497" s="13"/>
      <c r="G497" s="9">
        <f>G498</f>
        <v>38.2</v>
      </c>
      <c r="H497" s="9">
        <f aca="true" t="shared" si="226" ref="H497:R497">H498</f>
        <v>0</v>
      </c>
      <c r="I497" s="9">
        <f t="shared" si="226"/>
        <v>38.2</v>
      </c>
      <c r="J497" s="9">
        <f t="shared" si="226"/>
        <v>0</v>
      </c>
      <c r="K497" s="9">
        <f t="shared" si="226"/>
        <v>38.2</v>
      </c>
      <c r="L497" s="9">
        <f t="shared" si="226"/>
        <v>0</v>
      </c>
      <c r="M497" s="9">
        <f t="shared" si="226"/>
        <v>38.2</v>
      </c>
      <c r="N497" s="9">
        <f t="shared" si="226"/>
        <v>0</v>
      </c>
      <c r="O497" s="9">
        <f t="shared" si="226"/>
        <v>38.2</v>
      </c>
      <c r="P497" s="9">
        <f t="shared" si="226"/>
        <v>0</v>
      </c>
      <c r="Q497" s="9">
        <f t="shared" si="226"/>
        <v>38.2</v>
      </c>
      <c r="R497" s="9">
        <f t="shared" si="226"/>
        <v>0</v>
      </c>
    </row>
    <row r="498" spans="1:18" ht="30.75" customHeight="1">
      <c r="A498" s="73" t="s">
        <v>325</v>
      </c>
      <c r="B498" s="74">
        <v>546</v>
      </c>
      <c r="C498" s="13" t="s">
        <v>121</v>
      </c>
      <c r="D498" s="13" t="s">
        <v>143</v>
      </c>
      <c r="E498" s="74" t="s">
        <v>517</v>
      </c>
      <c r="F498" s="13"/>
      <c r="G498" s="9">
        <f>G499+G500</f>
        <v>38.2</v>
      </c>
      <c r="H498" s="9">
        <f aca="true" t="shared" si="227" ref="H498:R498">H499+H500</f>
        <v>0</v>
      </c>
      <c r="I498" s="9">
        <f t="shared" si="227"/>
        <v>38.2</v>
      </c>
      <c r="J498" s="9">
        <f t="shared" si="227"/>
        <v>0</v>
      </c>
      <c r="K498" s="9">
        <f t="shared" si="227"/>
        <v>38.2</v>
      </c>
      <c r="L498" s="9">
        <f t="shared" si="227"/>
        <v>0</v>
      </c>
      <c r="M498" s="9">
        <f t="shared" si="227"/>
        <v>38.2</v>
      </c>
      <c r="N498" s="9">
        <f t="shared" si="227"/>
        <v>0</v>
      </c>
      <c r="O498" s="9">
        <f t="shared" si="227"/>
        <v>38.2</v>
      </c>
      <c r="P498" s="9">
        <f t="shared" si="227"/>
        <v>0</v>
      </c>
      <c r="Q498" s="9">
        <f t="shared" si="227"/>
        <v>38.2</v>
      </c>
      <c r="R498" s="9">
        <f t="shared" si="227"/>
        <v>0</v>
      </c>
    </row>
    <row r="499" spans="1:18" ht="39" customHeight="1">
      <c r="A499" s="73" t="s">
        <v>92</v>
      </c>
      <c r="B499" s="74">
        <v>546</v>
      </c>
      <c r="C499" s="13" t="s">
        <v>121</v>
      </c>
      <c r="D499" s="13" t="s">
        <v>143</v>
      </c>
      <c r="E499" s="74" t="s">
        <v>517</v>
      </c>
      <c r="F499" s="13" t="s">
        <v>175</v>
      </c>
      <c r="G499" s="9">
        <f>H499+I499+J499</f>
        <v>35.2</v>
      </c>
      <c r="H499" s="9"/>
      <c r="I499" s="9">
        <v>35.2</v>
      </c>
      <c r="J499" s="9"/>
      <c r="K499" s="9">
        <f>L499+M499+N499</f>
        <v>35.2</v>
      </c>
      <c r="L499" s="9"/>
      <c r="M499" s="9">
        <v>35.2</v>
      </c>
      <c r="N499" s="9"/>
      <c r="O499" s="9">
        <f>P499+Q499+R499</f>
        <v>35.2</v>
      </c>
      <c r="P499" s="9"/>
      <c r="Q499" s="9">
        <v>35.2</v>
      </c>
      <c r="R499" s="9"/>
    </row>
    <row r="500" spans="1:18" ht="18.75">
      <c r="A500" s="73" t="s">
        <v>181</v>
      </c>
      <c r="B500" s="74">
        <v>546</v>
      </c>
      <c r="C500" s="13" t="s">
        <v>121</v>
      </c>
      <c r="D500" s="13" t="s">
        <v>143</v>
      </c>
      <c r="E500" s="74" t="s">
        <v>517</v>
      </c>
      <c r="F500" s="13" t="s">
        <v>177</v>
      </c>
      <c r="G500" s="9">
        <f>H500+I500+J500</f>
        <v>3</v>
      </c>
      <c r="H500" s="9"/>
      <c r="I500" s="9">
        <v>3</v>
      </c>
      <c r="J500" s="9"/>
      <c r="K500" s="9">
        <f>L500+M500+N500</f>
        <v>3</v>
      </c>
      <c r="L500" s="9"/>
      <c r="M500" s="9">
        <v>3</v>
      </c>
      <c r="N500" s="9"/>
      <c r="O500" s="9">
        <f>P500+Q500+R500</f>
        <v>3</v>
      </c>
      <c r="P500" s="16"/>
      <c r="Q500" s="88">
        <v>3</v>
      </c>
      <c r="R500" s="16"/>
    </row>
    <row r="501" spans="1:18" ht="50.25" customHeight="1">
      <c r="A501" s="73" t="s">
        <v>75</v>
      </c>
      <c r="B501" s="74">
        <v>546</v>
      </c>
      <c r="C501" s="13" t="s">
        <v>121</v>
      </c>
      <c r="D501" s="13" t="s">
        <v>143</v>
      </c>
      <c r="E501" s="74" t="s">
        <v>103</v>
      </c>
      <c r="F501" s="13"/>
      <c r="G501" s="9">
        <f>G502</f>
        <v>339</v>
      </c>
      <c r="H501" s="9">
        <f aca="true" t="shared" si="228" ref="H501:R502">H502</f>
        <v>242.1</v>
      </c>
      <c r="I501" s="9">
        <f t="shared" si="228"/>
        <v>96.9</v>
      </c>
      <c r="J501" s="9">
        <f t="shared" si="228"/>
        <v>0</v>
      </c>
      <c r="K501" s="9">
        <f t="shared" si="228"/>
        <v>269</v>
      </c>
      <c r="L501" s="9">
        <f t="shared" si="228"/>
        <v>255.5</v>
      </c>
      <c r="M501" s="9">
        <f t="shared" si="228"/>
        <v>13.5</v>
      </c>
      <c r="N501" s="9">
        <f t="shared" si="228"/>
        <v>0</v>
      </c>
      <c r="O501" s="9">
        <f t="shared" si="228"/>
        <v>269</v>
      </c>
      <c r="P501" s="9">
        <f t="shared" si="228"/>
        <v>255.5</v>
      </c>
      <c r="Q501" s="9">
        <f t="shared" si="228"/>
        <v>13.5</v>
      </c>
      <c r="R501" s="9">
        <f t="shared" si="228"/>
        <v>0</v>
      </c>
    </row>
    <row r="502" spans="1:18" ht="37.5">
      <c r="A502" s="73" t="s">
        <v>296</v>
      </c>
      <c r="B502" s="74">
        <v>546</v>
      </c>
      <c r="C502" s="13" t="s">
        <v>121</v>
      </c>
      <c r="D502" s="13" t="s">
        <v>143</v>
      </c>
      <c r="E502" s="74" t="s">
        <v>518</v>
      </c>
      <c r="F502" s="13"/>
      <c r="G502" s="9">
        <f>G503</f>
        <v>339</v>
      </c>
      <c r="H502" s="9">
        <f t="shared" si="228"/>
        <v>242.1</v>
      </c>
      <c r="I502" s="9">
        <f t="shared" si="228"/>
        <v>96.9</v>
      </c>
      <c r="J502" s="9">
        <f t="shared" si="228"/>
        <v>0</v>
      </c>
      <c r="K502" s="9">
        <f t="shared" si="228"/>
        <v>269</v>
      </c>
      <c r="L502" s="9">
        <f t="shared" si="228"/>
        <v>255.5</v>
      </c>
      <c r="M502" s="9">
        <f t="shared" si="228"/>
        <v>13.5</v>
      </c>
      <c r="N502" s="9">
        <f t="shared" si="228"/>
        <v>0</v>
      </c>
      <c r="O502" s="9">
        <f t="shared" si="228"/>
        <v>269</v>
      </c>
      <c r="P502" s="9">
        <f t="shared" si="228"/>
        <v>255.5</v>
      </c>
      <c r="Q502" s="9">
        <f t="shared" si="228"/>
        <v>13.5</v>
      </c>
      <c r="R502" s="9">
        <f t="shared" si="228"/>
        <v>0</v>
      </c>
    </row>
    <row r="503" spans="1:18" ht="41.25" customHeight="1">
      <c r="A503" s="73" t="s">
        <v>92</v>
      </c>
      <c r="B503" s="74">
        <v>546</v>
      </c>
      <c r="C503" s="13" t="s">
        <v>121</v>
      </c>
      <c r="D503" s="13" t="s">
        <v>143</v>
      </c>
      <c r="E503" s="74" t="s">
        <v>518</v>
      </c>
      <c r="F503" s="13" t="s">
        <v>175</v>
      </c>
      <c r="G503" s="9">
        <f>H503+I503+J503</f>
        <v>339</v>
      </c>
      <c r="H503" s="9">
        <v>242.1</v>
      </c>
      <c r="I503" s="9">
        <f>12.8+59.1+25</f>
        <v>96.9</v>
      </c>
      <c r="J503" s="9"/>
      <c r="K503" s="9">
        <f>L503++M503+N503</f>
        <v>269</v>
      </c>
      <c r="L503" s="9">
        <v>255.5</v>
      </c>
      <c r="M503" s="9">
        <v>13.5</v>
      </c>
      <c r="N503" s="9"/>
      <c r="O503" s="9">
        <f>P503++Q503+R503</f>
        <v>269</v>
      </c>
      <c r="P503" s="9">
        <v>255.5</v>
      </c>
      <c r="Q503" s="9">
        <v>13.5</v>
      </c>
      <c r="R503" s="75"/>
    </row>
    <row r="504" spans="1:18" ht="44.25" customHeight="1">
      <c r="A504" s="73" t="s">
        <v>77</v>
      </c>
      <c r="B504" s="74">
        <v>546</v>
      </c>
      <c r="C504" s="13" t="s">
        <v>121</v>
      </c>
      <c r="D504" s="13" t="s">
        <v>143</v>
      </c>
      <c r="E504" s="74" t="s">
        <v>62</v>
      </c>
      <c r="F504" s="13"/>
      <c r="G504" s="9">
        <f>G505</f>
        <v>10</v>
      </c>
      <c r="H504" s="9">
        <f aca="true" t="shared" si="229" ref="H504:R505">H505</f>
        <v>0</v>
      </c>
      <c r="I504" s="9">
        <f t="shared" si="229"/>
        <v>10</v>
      </c>
      <c r="J504" s="9">
        <f t="shared" si="229"/>
        <v>0</v>
      </c>
      <c r="K504" s="9">
        <f t="shared" si="229"/>
        <v>10</v>
      </c>
      <c r="L504" s="9">
        <f t="shared" si="229"/>
        <v>0</v>
      </c>
      <c r="M504" s="9">
        <f t="shared" si="229"/>
        <v>10</v>
      </c>
      <c r="N504" s="9">
        <f t="shared" si="229"/>
        <v>0</v>
      </c>
      <c r="O504" s="9">
        <f t="shared" si="229"/>
        <v>10</v>
      </c>
      <c r="P504" s="9">
        <f t="shared" si="229"/>
        <v>0</v>
      </c>
      <c r="Q504" s="9">
        <f t="shared" si="229"/>
        <v>10</v>
      </c>
      <c r="R504" s="9">
        <f t="shared" si="229"/>
        <v>0</v>
      </c>
    </row>
    <row r="505" spans="1:18" ht="29.25" customHeight="1">
      <c r="A505" s="73" t="s">
        <v>325</v>
      </c>
      <c r="B505" s="74">
        <v>546</v>
      </c>
      <c r="C505" s="13" t="s">
        <v>121</v>
      </c>
      <c r="D505" s="13" t="s">
        <v>143</v>
      </c>
      <c r="E505" s="74" t="s">
        <v>519</v>
      </c>
      <c r="F505" s="13"/>
      <c r="G505" s="9">
        <f>G506</f>
        <v>10</v>
      </c>
      <c r="H505" s="9">
        <f t="shared" si="229"/>
        <v>0</v>
      </c>
      <c r="I505" s="9">
        <f t="shared" si="229"/>
        <v>10</v>
      </c>
      <c r="J505" s="9">
        <f t="shared" si="229"/>
        <v>0</v>
      </c>
      <c r="K505" s="9">
        <f t="shared" si="229"/>
        <v>10</v>
      </c>
      <c r="L505" s="9">
        <f t="shared" si="229"/>
        <v>0</v>
      </c>
      <c r="M505" s="9">
        <f t="shared" si="229"/>
        <v>10</v>
      </c>
      <c r="N505" s="9">
        <f t="shared" si="229"/>
        <v>0</v>
      </c>
      <c r="O505" s="9">
        <f t="shared" si="229"/>
        <v>10</v>
      </c>
      <c r="P505" s="9">
        <f t="shared" si="229"/>
        <v>0</v>
      </c>
      <c r="Q505" s="9">
        <f t="shared" si="229"/>
        <v>10</v>
      </c>
      <c r="R505" s="9">
        <f t="shared" si="229"/>
        <v>0</v>
      </c>
    </row>
    <row r="506" spans="1:18" ht="18.75">
      <c r="A506" s="73" t="s">
        <v>181</v>
      </c>
      <c r="B506" s="74">
        <v>546</v>
      </c>
      <c r="C506" s="13" t="s">
        <v>121</v>
      </c>
      <c r="D506" s="13" t="s">
        <v>143</v>
      </c>
      <c r="E506" s="74" t="s">
        <v>519</v>
      </c>
      <c r="F506" s="13" t="s">
        <v>177</v>
      </c>
      <c r="G506" s="9">
        <f>H506+I506+J506</f>
        <v>10</v>
      </c>
      <c r="H506" s="9"/>
      <c r="I506" s="9">
        <v>10</v>
      </c>
      <c r="J506" s="9"/>
      <c r="K506" s="9">
        <f>L506+M506+N506</f>
        <v>10</v>
      </c>
      <c r="L506" s="9"/>
      <c r="M506" s="9">
        <v>10</v>
      </c>
      <c r="N506" s="9"/>
      <c r="O506" s="9">
        <f>P506+Q506+R506</f>
        <v>10</v>
      </c>
      <c r="P506" s="75"/>
      <c r="Q506" s="75">
        <v>10</v>
      </c>
      <c r="R506" s="75"/>
    </row>
    <row r="507" spans="1:18" ht="44.25" customHeight="1">
      <c r="A507" s="73" t="s">
        <v>521</v>
      </c>
      <c r="B507" s="74">
        <v>546</v>
      </c>
      <c r="C507" s="13" t="s">
        <v>121</v>
      </c>
      <c r="D507" s="13" t="s">
        <v>143</v>
      </c>
      <c r="E507" s="74" t="s">
        <v>520</v>
      </c>
      <c r="F507" s="13"/>
      <c r="G507" s="9">
        <f>G508</f>
        <v>4</v>
      </c>
      <c r="H507" s="9">
        <f aca="true" t="shared" si="230" ref="H507:R508">H508</f>
        <v>0</v>
      </c>
      <c r="I507" s="9">
        <f t="shared" si="230"/>
        <v>4</v>
      </c>
      <c r="J507" s="9">
        <f t="shared" si="230"/>
        <v>0</v>
      </c>
      <c r="K507" s="9">
        <f t="shared" si="230"/>
        <v>4</v>
      </c>
      <c r="L507" s="9">
        <f t="shared" si="230"/>
        <v>0</v>
      </c>
      <c r="M507" s="9">
        <f t="shared" si="230"/>
        <v>4</v>
      </c>
      <c r="N507" s="9">
        <f t="shared" si="230"/>
        <v>0</v>
      </c>
      <c r="O507" s="9">
        <f t="shared" si="230"/>
        <v>4</v>
      </c>
      <c r="P507" s="9">
        <f t="shared" si="230"/>
        <v>0</v>
      </c>
      <c r="Q507" s="9">
        <f t="shared" si="230"/>
        <v>4</v>
      </c>
      <c r="R507" s="9">
        <f t="shared" si="230"/>
        <v>0</v>
      </c>
    </row>
    <row r="508" spans="1:18" ht="24.75" customHeight="1">
      <c r="A508" s="73" t="s">
        <v>325</v>
      </c>
      <c r="B508" s="74">
        <v>546</v>
      </c>
      <c r="C508" s="13" t="s">
        <v>121</v>
      </c>
      <c r="D508" s="13" t="s">
        <v>143</v>
      </c>
      <c r="E508" s="74" t="s">
        <v>522</v>
      </c>
      <c r="F508" s="13"/>
      <c r="G508" s="9">
        <f>G509</f>
        <v>4</v>
      </c>
      <c r="H508" s="9">
        <f t="shared" si="230"/>
        <v>0</v>
      </c>
      <c r="I508" s="9">
        <f t="shared" si="230"/>
        <v>4</v>
      </c>
      <c r="J508" s="9">
        <f t="shared" si="230"/>
        <v>0</v>
      </c>
      <c r="K508" s="9">
        <f t="shared" si="230"/>
        <v>4</v>
      </c>
      <c r="L508" s="9">
        <f t="shared" si="230"/>
        <v>0</v>
      </c>
      <c r="M508" s="9">
        <f t="shared" si="230"/>
        <v>4</v>
      </c>
      <c r="N508" s="9">
        <f t="shared" si="230"/>
        <v>0</v>
      </c>
      <c r="O508" s="9">
        <f t="shared" si="230"/>
        <v>4</v>
      </c>
      <c r="P508" s="9">
        <f t="shared" si="230"/>
        <v>0</v>
      </c>
      <c r="Q508" s="9">
        <f t="shared" si="230"/>
        <v>4</v>
      </c>
      <c r="R508" s="9">
        <f t="shared" si="230"/>
        <v>0</v>
      </c>
    </row>
    <row r="509" spans="1:18" ht="44.25" customHeight="1">
      <c r="A509" s="73" t="s">
        <v>92</v>
      </c>
      <c r="B509" s="74">
        <v>546</v>
      </c>
      <c r="C509" s="13" t="s">
        <v>121</v>
      </c>
      <c r="D509" s="13" t="s">
        <v>143</v>
      </c>
      <c r="E509" s="74" t="s">
        <v>522</v>
      </c>
      <c r="F509" s="13" t="s">
        <v>175</v>
      </c>
      <c r="G509" s="9">
        <f>H509+I509+J509</f>
        <v>4</v>
      </c>
      <c r="H509" s="9"/>
      <c r="I509" s="9">
        <v>4</v>
      </c>
      <c r="J509" s="9"/>
      <c r="K509" s="9">
        <f>L509+M509+N509</f>
        <v>4</v>
      </c>
      <c r="L509" s="9"/>
      <c r="M509" s="9">
        <v>4</v>
      </c>
      <c r="N509" s="9"/>
      <c r="O509" s="9">
        <f>P509+Q509+R509</f>
        <v>4</v>
      </c>
      <c r="P509" s="75"/>
      <c r="Q509" s="75">
        <v>4</v>
      </c>
      <c r="R509" s="75"/>
    </row>
    <row r="510" spans="1:18" ht="85.5" customHeight="1">
      <c r="A510" s="73" t="s">
        <v>576</v>
      </c>
      <c r="B510" s="74">
        <v>546</v>
      </c>
      <c r="C510" s="13" t="s">
        <v>121</v>
      </c>
      <c r="D510" s="13" t="s">
        <v>143</v>
      </c>
      <c r="E510" s="74" t="s">
        <v>572</v>
      </c>
      <c r="F510" s="13"/>
      <c r="G510" s="9">
        <f aca="true" t="shared" si="231" ref="G510:R511">G511</f>
        <v>4</v>
      </c>
      <c r="H510" s="9">
        <f t="shared" si="231"/>
        <v>0</v>
      </c>
      <c r="I510" s="9">
        <f t="shared" si="231"/>
        <v>4</v>
      </c>
      <c r="J510" s="9">
        <f t="shared" si="231"/>
        <v>0</v>
      </c>
      <c r="K510" s="9">
        <f t="shared" si="231"/>
        <v>4</v>
      </c>
      <c r="L510" s="9">
        <f t="shared" si="231"/>
        <v>0</v>
      </c>
      <c r="M510" s="9">
        <f t="shared" si="231"/>
        <v>4</v>
      </c>
      <c r="N510" s="9">
        <f t="shared" si="231"/>
        <v>0</v>
      </c>
      <c r="O510" s="9">
        <f t="shared" si="231"/>
        <v>4</v>
      </c>
      <c r="P510" s="9">
        <f t="shared" si="231"/>
        <v>0</v>
      </c>
      <c r="Q510" s="9">
        <f t="shared" si="231"/>
        <v>4</v>
      </c>
      <c r="R510" s="9">
        <f t="shared" si="231"/>
        <v>0</v>
      </c>
    </row>
    <row r="511" spans="1:18" ht="33" customHeight="1">
      <c r="A511" s="73" t="s">
        <v>325</v>
      </c>
      <c r="B511" s="74">
        <v>546</v>
      </c>
      <c r="C511" s="13" t="s">
        <v>121</v>
      </c>
      <c r="D511" s="13" t="s">
        <v>143</v>
      </c>
      <c r="E511" s="74" t="s">
        <v>573</v>
      </c>
      <c r="F511" s="13"/>
      <c r="G511" s="9">
        <f>G512</f>
        <v>4</v>
      </c>
      <c r="H511" s="9">
        <f t="shared" si="231"/>
        <v>0</v>
      </c>
      <c r="I511" s="9">
        <f t="shared" si="231"/>
        <v>4</v>
      </c>
      <c r="J511" s="9">
        <f t="shared" si="231"/>
        <v>0</v>
      </c>
      <c r="K511" s="9">
        <f t="shared" si="231"/>
        <v>4</v>
      </c>
      <c r="L511" s="9">
        <f t="shared" si="231"/>
        <v>0</v>
      </c>
      <c r="M511" s="9">
        <f t="shared" si="231"/>
        <v>4</v>
      </c>
      <c r="N511" s="9">
        <f t="shared" si="231"/>
        <v>0</v>
      </c>
      <c r="O511" s="9">
        <f t="shared" si="231"/>
        <v>4</v>
      </c>
      <c r="P511" s="9">
        <f t="shared" si="231"/>
        <v>0</v>
      </c>
      <c r="Q511" s="9">
        <f t="shared" si="231"/>
        <v>4</v>
      </c>
      <c r="R511" s="9">
        <f>R512</f>
        <v>0</v>
      </c>
    </row>
    <row r="512" spans="1:18" ht="18.75">
      <c r="A512" s="73" t="s">
        <v>173</v>
      </c>
      <c r="B512" s="74">
        <v>546</v>
      </c>
      <c r="C512" s="13" t="s">
        <v>121</v>
      </c>
      <c r="D512" s="13" t="s">
        <v>143</v>
      </c>
      <c r="E512" s="74" t="s">
        <v>573</v>
      </c>
      <c r="F512" s="13" t="s">
        <v>174</v>
      </c>
      <c r="G512" s="9">
        <f>H512+I511+J512</f>
        <v>4</v>
      </c>
      <c r="H512" s="9"/>
      <c r="I512" s="9">
        <v>4</v>
      </c>
      <c r="J512" s="9"/>
      <c r="K512" s="9">
        <f>L512+M511+N512</f>
        <v>4</v>
      </c>
      <c r="L512" s="9"/>
      <c r="M512" s="9">
        <v>4</v>
      </c>
      <c r="N512" s="9"/>
      <c r="O512" s="9">
        <f>P512+Q511+R512</f>
        <v>4</v>
      </c>
      <c r="P512" s="75"/>
      <c r="Q512" s="75">
        <v>4</v>
      </c>
      <c r="R512" s="75"/>
    </row>
    <row r="513" spans="1:18" ht="18.75">
      <c r="A513" s="73" t="s">
        <v>125</v>
      </c>
      <c r="B513" s="74">
        <v>546</v>
      </c>
      <c r="C513" s="13" t="s">
        <v>119</v>
      </c>
      <c r="D513" s="13" t="s">
        <v>389</v>
      </c>
      <c r="E513" s="13"/>
      <c r="F513" s="13"/>
      <c r="G513" s="9">
        <f aca="true" t="shared" si="232" ref="G513:R513">G526+G540+G520+G514</f>
        <v>49665.1</v>
      </c>
      <c r="H513" s="9" t="e">
        <f t="shared" si="232"/>
        <v>#REF!</v>
      </c>
      <c r="I513" s="9" t="e">
        <f t="shared" si="232"/>
        <v>#REF!</v>
      </c>
      <c r="J513" s="9" t="e">
        <f t="shared" si="232"/>
        <v>#REF!</v>
      </c>
      <c r="K513" s="9">
        <f t="shared" si="232"/>
        <v>30947.300000000003</v>
      </c>
      <c r="L513" s="9">
        <f t="shared" si="232"/>
        <v>16035.3</v>
      </c>
      <c r="M513" s="9">
        <f t="shared" si="232"/>
        <v>14912</v>
      </c>
      <c r="N513" s="9">
        <f t="shared" si="232"/>
        <v>0</v>
      </c>
      <c r="O513" s="9">
        <f t="shared" si="232"/>
        <v>31603.100000000002</v>
      </c>
      <c r="P513" s="9" t="e">
        <f t="shared" si="232"/>
        <v>#REF!</v>
      </c>
      <c r="Q513" s="9" t="e">
        <f t="shared" si="232"/>
        <v>#REF!</v>
      </c>
      <c r="R513" s="9" t="e">
        <f t="shared" si="232"/>
        <v>#REF!</v>
      </c>
    </row>
    <row r="514" spans="1:18" ht="18.75">
      <c r="A514" s="31" t="s">
        <v>667</v>
      </c>
      <c r="B514" s="74">
        <v>546</v>
      </c>
      <c r="C514" s="13" t="s">
        <v>119</v>
      </c>
      <c r="D514" s="13" t="s">
        <v>118</v>
      </c>
      <c r="E514" s="13"/>
      <c r="F514" s="13"/>
      <c r="G514" s="9">
        <f>G515</f>
        <v>200</v>
      </c>
      <c r="H514" s="9">
        <f aca="true" t="shared" si="233" ref="H514:R518">H515</f>
        <v>200</v>
      </c>
      <c r="I514" s="9">
        <f t="shared" si="233"/>
        <v>0</v>
      </c>
      <c r="J514" s="9">
        <f t="shared" si="233"/>
        <v>0</v>
      </c>
      <c r="K514" s="9">
        <f t="shared" si="233"/>
        <v>0</v>
      </c>
      <c r="L514" s="9">
        <f t="shared" si="233"/>
        <v>0</v>
      </c>
      <c r="M514" s="9">
        <f t="shared" si="233"/>
        <v>0</v>
      </c>
      <c r="N514" s="9">
        <f t="shared" si="233"/>
        <v>0</v>
      </c>
      <c r="O514" s="9">
        <f t="shared" si="233"/>
        <v>0</v>
      </c>
      <c r="P514" s="9">
        <f t="shared" si="233"/>
        <v>0</v>
      </c>
      <c r="Q514" s="9">
        <f t="shared" si="233"/>
        <v>0</v>
      </c>
      <c r="R514" s="9">
        <f t="shared" si="233"/>
        <v>0</v>
      </c>
    </row>
    <row r="515" spans="1:18" ht="45.75" customHeight="1">
      <c r="A515" s="73" t="s">
        <v>501</v>
      </c>
      <c r="B515" s="74">
        <v>546</v>
      </c>
      <c r="C515" s="13" t="s">
        <v>119</v>
      </c>
      <c r="D515" s="13" t="s">
        <v>118</v>
      </c>
      <c r="E515" s="13" t="s">
        <v>9</v>
      </c>
      <c r="F515" s="13"/>
      <c r="G515" s="9">
        <f>G516</f>
        <v>200</v>
      </c>
      <c r="H515" s="9">
        <f t="shared" si="233"/>
        <v>200</v>
      </c>
      <c r="I515" s="9">
        <f t="shared" si="233"/>
        <v>0</v>
      </c>
      <c r="J515" s="9">
        <f t="shared" si="233"/>
        <v>0</v>
      </c>
      <c r="K515" s="9">
        <f t="shared" si="233"/>
        <v>0</v>
      </c>
      <c r="L515" s="9">
        <f t="shared" si="233"/>
        <v>0</v>
      </c>
      <c r="M515" s="9">
        <f t="shared" si="233"/>
        <v>0</v>
      </c>
      <c r="N515" s="9">
        <f t="shared" si="233"/>
        <v>0</v>
      </c>
      <c r="O515" s="9">
        <f t="shared" si="233"/>
        <v>0</v>
      </c>
      <c r="P515" s="9">
        <f t="shared" si="233"/>
        <v>0</v>
      </c>
      <c r="Q515" s="9">
        <f t="shared" si="233"/>
        <v>0</v>
      </c>
      <c r="R515" s="9">
        <f t="shared" si="233"/>
        <v>0</v>
      </c>
    </row>
    <row r="516" spans="1:18" ht="37.5">
      <c r="A516" s="73" t="s">
        <v>40</v>
      </c>
      <c r="B516" s="74">
        <v>546</v>
      </c>
      <c r="C516" s="13" t="s">
        <v>119</v>
      </c>
      <c r="D516" s="13" t="s">
        <v>118</v>
      </c>
      <c r="E516" s="13" t="s">
        <v>41</v>
      </c>
      <c r="F516" s="13"/>
      <c r="G516" s="9">
        <f>G517</f>
        <v>200</v>
      </c>
      <c r="H516" s="9">
        <f t="shared" si="233"/>
        <v>200</v>
      </c>
      <c r="I516" s="9">
        <f t="shared" si="233"/>
        <v>0</v>
      </c>
      <c r="J516" s="9">
        <f t="shared" si="233"/>
        <v>0</v>
      </c>
      <c r="K516" s="9">
        <f t="shared" si="233"/>
        <v>0</v>
      </c>
      <c r="L516" s="9">
        <f t="shared" si="233"/>
        <v>0</v>
      </c>
      <c r="M516" s="9">
        <f t="shared" si="233"/>
        <v>0</v>
      </c>
      <c r="N516" s="9">
        <f t="shared" si="233"/>
        <v>0</v>
      </c>
      <c r="O516" s="9">
        <f t="shared" si="233"/>
        <v>0</v>
      </c>
      <c r="P516" s="9">
        <f t="shared" si="233"/>
        <v>0</v>
      </c>
      <c r="Q516" s="9">
        <f t="shared" si="233"/>
        <v>0</v>
      </c>
      <c r="R516" s="9">
        <f t="shared" si="233"/>
        <v>0</v>
      </c>
    </row>
    <row r="517" spans="1:18" ht="37.5">
      <c r="A517" s="73" t="s">
        <v>670</v>
      </c>
      <c r="B517" s="74">
        <v>546</v>
      </c>
      <c r="C517" s="13" t="s">
        <v>119</v>
      </c>
      <c r="D517" s="13" t="s">
        <v>118</v>
      </c>
      <c r="E517" s="13" t="s">
        <v>44</v>
      </c>
      <c r="F517" s="13"/>
      <c r="G517" s="9">
        <f>G518</f>
        <v>200</v>
      </c>
      <c r="H517" s="9">
        <f t="shared" si="233"/>
        <v>200</v>
      </c>
      <c r="I517" s="9">
        <f t="shared" si="233"/>
        <v>0</v>
      </c>
      <c r="J517" s="9">
        <f t="shared" si="233"/>
        <v>0</v>
      </c>
      <c r="K517" s="9">
        <f t="shared" si="233"/>
        <v>0</v>
      </c>
      <c r="L517" s="9">
        <f t="shared" si="233"/>
        <v>0</v>
      </c>
      <c r="M517" s="9">
        <f t="shared" si="233"/>
        <v>0</v>
      </c>
      <c r="N517" s="9">
        <f t="shared" si="233"/>
        <v>0</v>
      </c>
      <c r="O517" s="9">
        <f t="shared" si="233"/>
        <v>0</v>
      </c>
      <c r="P517" s="9">
        <f t="shared" si="233"/>
        <v>0</v>
      </c>
      <c r="Q517" s="9">
        <f t="shared" si="233"/>
        <v>0</v>
      </c>
      <c r="R517" s="9">
        <f t="shared" si="233"/>
        <v>0</v>
      </c>
    </row>
    <row r="518" spans="1:18" ht="66.75" customHeight="1">
      <c r="A518" s="73" t="s">
        <v>668</v>
      </c>
      <c r="B518" s="74">
        <v>546</v>
      </c>
      <c r="C518" s="13" t="s">
        <v>119</v>
      </c>
      <c r="D518" s="13" t="s">
        <v>118</v>
      </c>
      <c r="E518" s="13" t="s">
        <v>669</v>
      </c>
      <c r="F518" s="13"/>
      <c r="G518" s="9">
        <f>G519</f>
        <v>200</v>
      </c>
      <c r="H518" s="9">
        <f t="shared" si="233"/>
        <v>200</v>
      </c>
      <c r="I518" s="9">
        <f t="shared" si="233"/>
        <v>0</v>
      </c>
      <c r="J518" s="9">
        <f t="shared" si="233"/>
        <v>0</v>
      </c>
      <c r="K518" s="9">
        <f t="shared" si="233"/>
        <v>0</v>
      </c>
      <c r="L518" s="9">
        <f t="shared" si="233"/>
        <v>0</v>
      </c>
      <c r="M518" s="9">
        <f t="shared" si="233"/>
        <v>0</v>
      </c>
      <c r="N518" s="9">
        <f t="shared" si="233"/>
        <v>0</v>
      </c>
      <c r="O518" s="9">
        <f t="shared" si="233"/>
        <v>0</v>
      </c>
      <c r="P518" s="9">
        <f t="shared" si="233"/>
        <v>0</v>
      </c>
      <c r="Q518" s="9">
        <f t="shared" si="233"/>
        <v>0</v>
      </c>
      <c r="R518" s="9">
        <f t="shared" si="233"/>
        <v>0</v>
      </c>
    </row>
    <row r="519" spans="1:18" ht="38.25" customHeight="1">
      <c r="A519" s="73" t="s">
        <v>92</v>
      </c>
      <c r="B519" s="74">
        <v>546</v>
      </c>
      <c r="C519" s="13" t="s">
        <v>119</v>
      </c>
      <c r="D519" s="13" t="s">
        <v>118</v>
      </c>
      <c r="E519" s="13" t="s">
        <v>669</v>
      </c>
      <c r="F519" s="13" t="s">
        <v>175</v>
      </c>
      <c r="G519" s="9">
        <f>H519+I519+J519</f>
        <v>200</v>
      </c>
      <c r="H519" s="9">
        <f>250-50</f>
        <v>200</v>
      </c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spans="1:18" ht="26.25" customHeight="1">
      <c r="A520" s="73" t="s">
        <v>564</v>
      </c>
      <c r="B520" s="74">
        <v>546</v>
      </c>
      <c r="C520" s="13" t="s">
        <v>119</v>
      </c>
      <c r="D520" s="13" t="s">
        <v>131</v>
      </c>
      <c r="E520" s="10"/>
      <c r="F520" s="10"/>
      <c r="G520" s="9">
        <f aca="true" t="shared" si="234" ref="G520:R524">G521</f>
        <v>2723.7</v>
      </c>
      <c r="H520" s="9">
        <f t="shared" si="234"/>
        <v>2642</v>
      </c>
      <c r="I520" s="9">
        <f t="shared" si="234"/>
        <v>81.7</v>
      </c>
      <c r="J520" s="9">
        <f t="shared" si="234"/>
        <v>0</v>
      </c>
      <c r="K520" s="9">
        <f t="shared" si="234"/>
        <v>2723.7</v>
      </c>
      <c r="L520" s="9">
        <f t="shared" si="234"/>
        <v>2642</v>
      </c>
      <c r="M520" s="9">
        <f t="shared" si="234"/>
        <v>81.7</v>
      </c>
      <c r="N520" s="9">
        <f t="shared" si="234"/>
        <v>0</v>
      </c>
      <c r="O520" s="9">
        <f t="shared" si="234"/>
        <v>2723.7</v>
      </c>
      <c r="P520" s="9">
        <f t="shared" si="234"/>
        <v>2642</v>
      </c>
      <c r="Q520" s="9">
        <f t="shared" si="234"/>
        <v>81.7</v>
      </c>
      <c r="R520" s="9">
        <f t="shared" si="234"/>
        <v>0</v>
      </c>
    </row>
    <row r="521" spans="1:18" ht="50.25" customHeight="1">
      <c r="A521" s="73" t="s">
        <v>482</v>
      </c>
      <c r="B521" s="74">
        <v>546</v>
      </c>
      <c r="C521" s="13" t="s">
        <v>119</v>
      </c>
      <c r="D521" s="13" t="s">
        <v>131</v>
      </c>
      <c r="E521" s="91" t="s">
        <v>240</v>
      </c>
      <c r="F521" s="10"/>
      <c r="G521" s="9">
        <f>G522</f>
        <v>2723.7</v>
      </c>
      <c r="H521" s="9">
        <f t="shared" si="234"/>
        <v>2642</v>
      </c>
      <c r="I521" s="9">
        <f t="shared" si="234"/>
        <v>81.7</v>
      </c>
      <c r="J521" s="9">
        <f t="shared" si="234"/>
        <v>0</v>
      </c>
      <c r="K521" s="9">
        <f t="shared" si="234"/>
        <v>2723.7</v>
      </c>
      <c r="L521" s="9">
        <f t="shared" si="234"/>
        <v>2642</v>
      </c>
      <c r="M521" s="9">
        <f t="shared" si="234"/>
        <v>81.7</v>
      </c>
      <c r="N521" s="9">
        <f t="shared" si="234"/>
        <v>0</v>
      </c>
      <c r="O521" s="9">
        <f t="shared" si="234"/>
        <v>2723.7</v>
      </c>
      <c r="P521" s="9">
        <f t="shared" si="234"/>
        <v>2642</v>
      </c>
      <c r="Q521" s="9">
        <f t="shared" si="234"/>
        <v>81.7</v>
      </c>
      <c r="R521" s="9">
        <f t="shared" si="234"/>
        <v>0</v>
      </c>
    </row>
    <row r="522" spans="1:18" ht="37.5">
      <c r="A522" s="8" t="s">
        <v>577</v>
      </c>
      <c r="B522" s="74">
        <v>546</v>
      </c>
      <c r="C522" s="13" t="s">
        <v>119</v>
      </c>
      <c r="D522" s="13" t="s">
        <v>131</v>
      </c>
      <c r="E522" s="91" t="s">
        <v>565</v>
      </c>
      <c r="F522" s="10"/>
      <c r="G522" s="9">
        <f>G523</f>
        <v>2723.7</v>
      </c>
      <c r="H522" s="9">
        <f t="shared" si="234"/>
        <v>2642</v>
      </c>
      <c r="I522" s="9">
        <f t="shared" si="234"/>
        <v>81.7</v>
      </c>
      <c r="J522" s="9">
        <f t="shared" si="234"/>
        <v>0</v>
      </c>
      <c r="K522" s="9">
        <f t="shared" si="234"/>
        <v>2723.7</v>
      </c>
      <c r="L522" s="9">
        <f t="shared" si="234"/>
        <v>2642</v>
      </c>
      <c r="M522" s="9">
        <f t="shared" si="234"/>
        <v>81.7</v>
      </c>
      <c r="N522" s="9">
        <f t="shared" si="234"/>
        <v>0</v>
      </c>
      <c r="O522" s="9">
        <f t="shared" si="234"/>
        <v>2723.7</v>
      </c>
      <c r="P522" s="9">
        <f t="shared" si="234"/>
        <v>2642</v>
      </c>
      <c r="Q522" s="9">
        <f t="shared" si="234"/>
        <v>81.7</v>
      </c>
      <c r="R522" s="9">
        <f t="shared" si="234"/>
        <v>0</v>
      </c>
    </row>
    <row r="523" spans="1:18" ht="37.5">
      <c r="A523" s="8" t="s">
        <v>566</v>
      </c>
      <c r="B523" s="74">
        <v>546</v>
      </c>
      <c r="C523" s="13" t="s">
        <v>119</v>
      </c>
      <c r="D523" s="13" t="s">
        <v>131</v>
      </c>
      <c r="E523" s="91" t="s">
        <v>567</v>
      </c>
      <c r="F523" s="10"/>
      <c r="G523" s="9">
        <f>G524</f>
        <v>2723.7</v>
      </c>
      <c r="H523" s="9">
        <f t="shared" si="234"/>
        <v>2642</v>
      </c>
      <c r="I523" s="9">
        <f t="shared" si="234"/>
        <v>81.7</v>
      </c>
      <c r="J523" s="9">
        <f t="shared" si="234"/>
        <v>0</v>
      </c>
      <c r="K523" s="9">
        <f t="shared" si="234"/>
        <v>2723.7</v>
      </c>
      <c r="L523" s="9">
        <f t="shared" si="234"/>
        <v>2642</v>
      </c>
      <c r="M523" s="9">
        <f t="shared" si="234"/>
        <v>81.7</v>
      </c>
      <c r="N523" s="9">
        <f t="shared" si="234"/>
        <v>0</v>
      </c>
      <c r="O523" s="9">
        <f t="shared" si="234"/>
        <v>2723.7</v>
      </c>
      <c r="P523" s="9">
        <f t="shared" si="234"/>
        <v>2642</v>
      </c>
      <c r="Q523" s="9">
        <f t="shared" si="234"/>
        <v>81.7</v>
      </c>
      <c r="R523" s="9">
        <f t="shared" si="234"/>
        <v>0</v>
      </c>
    </row>
    <row r="524" spans="1:18" ht="39" customHeight="1">
      <c r="A524" s="8" t="s">
        <v>568</v>
      </c>
      <c r="B524" s="74">
        <v>546</v>
      </c>
      <c r="C524" s="13" t="s">
        <v>119</v>
      </c>
      <c r="D524" s="13" t="s">
        <v>131</v>
      </c>
      <c r="E524" s="94" t="s">
        <v>569</v>
      </c>
      <c r="F524" s="10"/>
      <c r="G524" s="9">
        <f>G525</f>
        <v>2723.7</v>
      </c>
      <c r="H524" s="9">
        <f t="shared" si="234"/>
        <v>2642</v>
      </c>
      <c r="I524" s="9">
        <f t="shared" si="234"/>
        <v>81.7</v>
      </c>
      <c r="J524" s="9">
        <f t="shared" si="234"/>
        <v>0</v>
      </c>
      <c r="K524" s="9">
        <f t="shared" si="234"/>
        <v>2723.7</v>
      </c>
      <c r="L524" s="9">
        <f t="shared" si="234"/>
        <v>2642</v>
      </c>
      <c r="M524" s="9">
        <f t="shared" si="234"/>
        <v>81.7</v>
      </c>
      <c r="N524" s="9">
        <f t="shared" si="234"/>
        <v>0</v>
      </c>
      <c r="O524" s="9">
        <f t="shared" si="234"/>
        <v>2723.7</v>
      </c>
      <c r="P524" s="9">
        <f t="shared" si="234"/>
        <v>2642</v>
      </c>
      <c r="Q524" s="9">
        <f t="shared" si="234"/>
        <v>81.7</v>
      </c>
      <c r="R524" s="9">
        <f t="shared" si="234"/>
        <v>0</v>
      </c>
    </row>
    <row r="525" spans="1:18" ht="37.5">
      <c r="A525" s="73" t="s">
        <v>92</v>
      </c>
      <c r="B525" s="74">
        <v>546</v>
      </c>
      <c r="C525" s="13" t="s">
        <v>119</v>
      </c>
      <c r="D525" s="13" t="s">
        <v>131</v>
      </c>
      <c r="E525" s="69" t="s">
        <v>569</v>
      </c>
      <c r="F525" s="13" t="s">
        <v>175</v>
      </c>
      <c r="G525" s="9">
        <f>H525+I525+J525</f>
        <v>2723.7</v>
      </c>
      <c r="H525" s="9">
        <v>2642</v>
      </c>
      <c r="I525" s="9">
        <v>81.7</v>
      </c>
      <c r="J525" s="11"/>
      <c r="K525" s="9">
        <f>L525+M525+N525</f>
        <v>2723.7</v>
      </c>
      <c r="L525" s="9">
        <v>2642</v>
      </c>
      <c r="M525" s="9">
        <v>81.7</v>
      </c>
      <c r="N525" s="11"/>
      <c r="O525" s="9">
        <f>P525+Q525+R525</f>
        <v>2723.7</v>
      </c>
      <c r="P525" s="9">
        <v>2642</v>
      </c>
      <c r="Q525" s="9">
        <v>81.7</v>
      </c>
      <c r="R525" s="9"/>
    </row>
    <row r="526" spans="1:18" ht="18.75">
      <c r="A526" s="73" t="s">
        <v>156</v>
      </c>
      <c r="B526" s="74">
        <v>546</v>
      </c>
      <c r="C526" s="13" t="s">
        <v>119</v>
      </c>
      <c r="D526" s="13" t="s">
        <v>123</v>
      </c>
      <c r="E526" s="13"/>
      <c r="F526" s="13"/>
      <c r="G526" s="9">
        <f>G527</f>
        <v>45241.3</v>
      </c>
      <c r="H526" s="9">
        <f aca="true" t="shared" si="235" ref="H526:R526">H527</f>
        <v>12141.4</v>
      </c>
      <c r="I526" s="9">
        <f t="shared" si="235"/>
        <v>15439.4</v>
      </c>
      <c r="J526" s="9">
        <f t="shared" si="235"/>
        <v>0</v>
      </c>
      <c r="K526" s="9">
        <f t="shared" si="235"/>
        <v>26830.4</v>
      </c>
      <c r="L526" s="9">
        <f t="shared" si="235"/>
        <v>12141.4</v>
      </c>
      <c r="M526" s="9">
        <f t="shared" si="235"/>
        <v>14689</v>
      </c>
      <c r="N526" s="9">
        <f t="shared" si="235"/>
        <v>0</v>
      </c>
      <c r="O526" s="9">
        <f t="shared" si="235"/>
        <v>27400.4</v>
      </c>
      <c r="P526" s="9">
        <f t="shared" si="235"/>
        <v>12141.4</v>
      </c>
      <c r="Q526" s="9">
        <f t="shared" si="235"/>
        <v>15259</v>
      </c>
      <c r="R526" s="9">
        <f t="shared" si="235"/>
        <v>0</v>
      </c>
    </row>
    <row r="527" spans="1:18" ht="56.25">
      <c r="A527" s="73" t="s">
        <v>463</v>
      </c>
      <c r="B527" s="74">
        <v>546</v>
      </c>
      <c r="C527" s="13" t="s">
        <v>119</v>
      </c>
      <c r="D527" s="13" t="s">
        <v>123</v>
      </c>
      <c r="E527" s="13" t="s">
        <v>111</v>
      </c>
      <c r="F527" s="13"/>
      <c r="G527" s="9">
        <f aca="true" t="shared" si="236" ref="G527:R527">G528+G532</f>
        <v>45241.3</v>
      </c>
      <c r="H527" s="9">
        <f t="shared" si="236"/>
        <v>12141.4</v>
      </c>
      <c r="I527" s="9">
        <f t="shared" si="236"/>
        <v>15439.4</v>
      </c>
      <c r="J527" s="9">
        <f t="shared" si="236"/>
        <v>0</v>
      </c>
      <c r="K527" s="9">
        <f t="shared" si="236"/>
        <v>26830.4</v>
      </c>
      <c r="L527" s="9">
        <f t="shared" si="236"/>
        <v>12141.4</v>
      </c>
      <c r="M527" s="9">
        <f t="shared" si="236"/>
        <v>14689</v>
      </c>
      <c r="N527" s="9">
        <f t="shared" si="236"/>
        <v>0</v>
      </c>
      <c r="O527" s="9">
        <f t="shared" si="236"/>
        <v>27400.4</v>
      </c>
      <c r="P527" s="9">
        <f t="shared" si="236"/>
        <v>12141.4</v>
      </c>
      <c r="Q527" s="9">
        <f t="shared" si="236"/>
        <v>15259</v>
      </c>
      <c r="R527" s="9">
        <f t="shared" si="236"/>
        <v>0</v>
      </c>
    </row>
    <row r="528" spans="1:18" ht="37.5">
      <c r="A528" s="73" t="s">
        <v>22</v>
      </c>
      <c r="B528" s="74">
        <v>546</v>
      </c>
      <c r="C528" s="13" t="s">
        <v>119</v>
      </c>
      <c r="D528" s="13" t="s">
        <v>123</v>
      </c>
      <c r="E528" s="13" t="s">
        <v>112</v>
      </c>
      <c r="F528" s="13"/>
      <c r="G528" s="9">
        <f>G529</f>
        <v>9887.8</v>
      </c>
      <c r="H528" s="9">
        <f aca="true" t="shared" si="237" ref="H528:R528">H529</f>
        <v>0</v>
      </c>
      <c r="I528" s="9">
        <f t="shared" si="237"/>
        <v>9887.8</v>
      </c>
      <c r="J528" s="9">
        <f t="shared" si="237"/>
        <v>0</v>
      </c>
      <c r="K528" s="9">
        <f t="shared" si="237"/>
        <v>8821</v>
      </c>
      <c r="L528" s="9">
        <f t="shared" si="237"/>
        <v>0</v>
      </c>
      <c r="M528" s="9">
        <f t="shared" si="237"/>
        <v>8821</v>
      </c>
      <c r="N528" s="9">
        <f t="shared" si="237"/>
        <v>0</v>
      </c>
      <c r="O528" s="9">
        <f t="shared" si="237"/>
        <v>9321</v>
      </c>
      <c r="P528" s="9">
        <f t="shared" si="237"/>
        <v>0</v>
      </c>
      <c r="Q528" s="9">
        <f t="shared" si="237"/>
        <v>9321</v>
      </c>
      <c r="R528" s="9">
        <f t="shared" si="237"/>
        <v>0</v>
      </c>
    </row>
    <row r="529" spans="1:18" ht="18.75">
      <c r="A529" s="73" t="s">
        <v>338</v>
      </c>
      <c r="B529" s="74">
        <v>546</v>
      </c>
      <c r="C529" s="13" t="s">
        <v>119</v>
      </c>
      <c r="D529" s="13" t="s">
        <v>123</v>
      </c>
      <c r="E529" s="13" t="s">
        <v>113</v>
      </c>
      <c r="F529" s="13"/>
      <c r="G529" s="9">
        <f>G530+G531</f>
        <v>9887.8</v>
      </c>
      <c r="H529" s="9">
        <f aca="true" t="shared" si="238" ref="H529:R529">H530+H531</f>
        <v>0</v>
      </c>
      <c r="I529" s="9">
        <f t="shared" si="238"/>
        <v>9887.8</v>
      </c>
      <c r="J529" s="9">
        <f t="shared" si="238"/>
        <v>0</v>
      </c>
      <c r="K529" s="9">
        <f t="shared" si="238"/>
        <v>8821</v>
      </c>
      <c r="L529" s="9">
        <f t="shared" si="238"/>
        <v>0</v>
      </c>
      <c r="M529" s="9">
        <f t="shared" si="238"/>
        <v>8821</v>
      </c>
      <c r="N529" s="9">
        <f t="shared" si="238"/>
        <v>0</v>
      </c>
      <c r="O529" s="9">
        <f t="shared" si="238"/>
        <v>9321</v>
      </c>
      <c r="P529" s="9">
        <f t="shared" si="238"/>
        <v>0</v>
      </c>
      <c r="Q529" s="9">
        <f t="shared" si="238"/>
        <v>9321</v>
      </c>
      <c r="R529" s="9">
        <f t="shared" si="238"/>
        <v>0</v>
      </c>
    </row>
    <row r="530" spans="1:18" ht="37.5">
      <c r="A530" s="73" t="s">
        <v>92</v>
      </c>
      <c r="B530" s="74">
        <v>546</v>
      </c>
      <c r="C530" s="13" t="s">
        <v>119</v>
      </c>
      <c r="D530" s="13" t="s">
        <v>123</v>
      </c>
      <c r="E530" s="13" t="s">
        <v>113</v>
      </c>
      <c r="F530" s="13" t="s">
        <v>175</v>
      </c>
      <c r="G530" s="9">
        <f>H530+I530+J530</f>
        <v>4066.8</v>
      </c>
      <c r="H530" s="9"/>
      <c r="I530" s="9">
        <f>2538.4+1528.4</f>
        <v>4066.8</v>
      </c>
      <c r="J530" s="9"/>
      <c r="K530" s="9">
        <f>L530+M530+N530</f>
        <v>3000</v>
      </c>
      <c r="L530" s="9"/>
      <c r="M530" s="9">
        <v>3000</v>
      </c>
      <c r="N530" s="9"/>
      <c r="O530" s="9">
        <f>P530+Q530+R530</f>
        <v>3500</v>
      </c>
      <c r="P530" s="75"/>
      <c r="Q530" s="9">
        <v>3500</v>
      </c>
      <c r="R530" s="75"/>
    </row>
    <row r="531" spans="1:18" ht="18.75">
      <c r="A531" s="73" t="s">
        <v>222</v>
      </c>
      <c r="B531" s="74">
        <v>546</v>
      </c>
      <c r="C531" s="13" t="s">
        <v>119</v>
      </c>
      <c r="D531" s="13" t="s">
        <v>123</v>
      </c>
      <c r="E531" s="13" t="s">
        <v>113</v>
      </c>
      <c r="F531" s="13" t="s">
        <v>221</v>
      </c>
      <c r="G531" s="9">
        <f>H531+I531+J531</f>
        <v>5821</v>
      </c>
      <c r="H531" s="9"/>
      <c r="I531" s="9">
        <v>5821</v>
      </c>
      <c r="J531" s="9"/>
      <c r="K531" s="9">
        <f>L531+M531+N531</f>
        <v>5821</v>
      </c>
      <c r="L531" s="9"/>
      <c r="M531" s="9">
        <v>5821</v>
      </c>
      <c r="N531" s="9"/>
      <c r="O531" s="9">
        <f>P531+Q531+R531</f>
        <v>5821</v>
      </c>
      <c r="P531" s="75"/>
      <c r="Q531" s="9">
        <v>5821</v>
      </c>
      <c r="R531" s="75"/>
    </row>
    <row r="532" spans="1:18" ht="37.5">
      <c r="A532" s="120" t="s">
        <v>23</v>
      </c>
      <c r="B532" s="74">
        <v>546</v>
      </c>
      <c r="C532" s="13" t="s">
        <v>119</v>
      </c>
      <c r="D532" s="13" t="s">
        <v>123</v>
      </c>
      <c r="E532" s="13" t="s">
        <v>114</v>
      </c>
      <c r="F532" s="13"/>
      <c r="G532" s="9">
        <f>G533+G538+G536</f>
        <v>35353.5</v>
      </c>
      <c r="H532" s="9">
        <f aca="true" t="shared" si="239" ref="H532:R532">H533+H538+H536</f>
        <v>12141.4</v>
      </c>
      <c r="I532" s="9">
        <f t="shared" si="239"/>
        <v>5551.6</v>
      </c>
      <c r="J532" s="9">
        <f t="shared" si="239"/>
        <v>0</v>
      </c>
      <c r="K532" s="9">
        <f t="shared" si="239"/>
        <v>18009.4</v>
      </c>
      <c r="L532" s="9">
        <f t="shared" si="239"/>
        <v>12141.4</v>
      </c>
      <c r="M532" s="9">
        <f t="shared" si="239"/>
        <v>5868</v>
      </c>
      <c r="N532" s="9">
        <f t="shared" si="239"/>
        <v>0</v>
      </c>
      <c r="O532" s="9">
        <f t="shared" si="239"/>
        <v>18079.4</v>
      </c>
      <c r="P532" s="9">
        <f t="shared" si="239"/>
        <v>12141.4</v>
      </c>
      <c r="Q532" s="9">
        <f t="shared" si="239"/>
        <v>5938</v>
      </c>
      <c r="R532" s="9">
        <f t="shared" si="239"/>
        <v>0</v>
      </c>
    </row>
    <row r="533" spans="1:18" ht="18.75">
      <c r="A533" s="73" t="s">
        <v>214</v>
      </c>
      <c r="B533" s="74">
        <v>546</v>
      </c>
      <c r="C533" s="13" t="s">
        <v>119</v>
      </c>
      <c r="D533" s="13" t="s">
        <v>123</v>
      </c>
      <c r="E533" s="13" t="s">
        <v>115</v>
      </c>
      <c r="F533" s="13"/>
      <c r="G533" s="9">
        <f>G534+G535</f>
        <v>4545.4</v>
      </c>
      <c r="H533" s="9">
        <f aca="true" t="shared" si="240" ref="H533:R533">H534+H535</f>
        <v>0</v>
      </c>
      <c r="I533" s="9">
        <f t="shared" si="240"/>
        <v>5499.5</v>
      </c>
      <c r="J533" s="9">
        <f t="shared" si="240"/>
        <v>0</v>
      </c>
      <c r="K533" s="9">
        <f t="shared" si="240"/>
        <v>5815.9</v>
      </c>
      <c r="L533" s="9">
        <f t="shared" si="240"/>
        <v>0</v>
      </c>
      <c r="M533" s="9">
        <f t="shared" si="240"/>
        <v>5815.9</v>
      </c>
      <c r="N533" s="9">
        <f t="shared" si="240"/>
        <v>0</v>
      </c>
      <c r="O533" s="9">
        <f t="shared" si="240"/>
        <v>5885.9</v>
      </c>
      <c r="P533" s="9">
        <f t="shared" si="240"/>
        <v>0</v>
      </c>
      <c r="Q533" s="9">
        <f t="shared" si="240"/>
        <v>5885.9</v>
      </c>
      <c r="R533" s="9">
        <f t="shared" si="240"/>
        <v>0</v>
      </c>
    </row>
    <row r="534" spans="1:18" ht="37.5">
      <c r="A534" s="73" t="s">
        <v>92</v>
      </c>
      <c r="B534" s="74">
        <v>546</v>
      </c>
      <c r="C534" s="13" t="s">
        <v>119</v>
      </c>
      <c r="D534" s="13" t="s">
        <v>123</v>
      </c>
      <c r="E534" s="13" t="s">
        <v>115</v>
      </c>
      <c r="F534" s="13" t="s">
        <v>175</v>
      </c>
      <c r="G534" s="9">
        <v>2295.4</v>
      </c>
      <c r="H534" s="9"/>
      <c r="I534" s="9">
        <v>3499.5</v>
      </c>
      <c r="J534" s="9"/>
      <c r="K534" s="9">
        <f>L534+M534+N534</f>
        <v>5815.9</v>
      </c>
      <c r="L534" s="9"/>
      <c r="M534" s="9">
        <v>5815.9</v>
      </c>
      <c r="N534" s="9"/>
      <c r="O534" s="9">
        <f>P534+Q534+R534</f>
        <v>5885.9</v>
      </c>
      <c r="P534" s="75"/>
      <c r="Q534" s="9">
        <v>5885.9</v>
      </c>
      <c r="R534" s="75"/>
    </row>
    <row r="535" spans="1:18" ht="18.75">
      <c r="A535" s="73" t="s">
        <v>222</v>
      </c>
      <c r="B535" s="74">
        <v>546</v>
      </c>
      <c r="C535" s="13" t="s">
        <v>119</v>
      </c>
      <c r="D535" s="13" t="s">
        <v>123</v>
      </c>
      <c r="E535" s="13" t="s">
        <v>115</v>
      </c>
      <c r="F535" s="13" t="s">
        <v>221</v>
      </c>
      <c r="G535" s="9">
        <v>2250</v>
      </c>
      <c r="H535" s="9"/>
      <c r="I535" s="9">
        <v>2000</v>
      </c>
      <c r="J535" s="9"/>
      <c r="K535" s="9">
        <f>L535+M535+N535</f>
        <v>0</v>
      </c>
      <c r="L535" s="9"/>
      <c r="M535" s="9"/>
      <c r="N535" s="9"/>
      <c r="O535" s="9">
        <f>P535+Q535+R535</f>
        <v>0</v>
      </c>
      <c r="P535" s="75"/>
      <c r="Q535" s="75"/>
      <c r="R535" s="75"/>
    </row>
    <row r="536" spans="1:18" ht="39.75" customHeight="1">
      <c r="A536" s="73" t="s">
        <v>342</v>
      </c>
      <c r="B536" s="74">
        <v>546</v>
      </c>
      <c r="C536" s="13" t="s">
        <v>119</v>
      </c>
      <c r="D536" s="13" t="s">
        <v>123</v>
      </c>
      <c r="E536" s="13" t="s">
        <v>396</v>
      </c>
      <c r="F536" s="13"/>
      <c r="G536" s="9">
        <f>G537</f>
        <v>29070.6</v>
      </c>
      <c r="H536" s="9">
        <f aca="true" t="shared" si="241" ref="H536:R536">H537</f>
        <v>10456</v>
      </c>
      <c r="I536" s="9">
        <f t="shared" si="241"/>
        <v>0</v>
      </c>
      <c r="J536" s="9">
        <f t="shared" si="241"/>
        <v>0</v>
      </c>
      <c r="K536" s="9">
        <f t="shared" si="241"/>
        <v>10456</v>
      </c>
      <c r="L536" s="9">
        <f t="shared" si="241"/>
        <v>10456</v>
      </c>
      <c r="M536" s="9">
        <f t="shared" si="241"/>
        <v>0</v>
      </c>
      <c r="N536" s="9">
        <f t="shared" si="241"/>
        <v>0</v>
      </c>
      <c r="O536" s="9">
        <f t="shared" si="241"/>
        <v>10456</v>
      </c>
      <c r="P536" s="9">
        <f t="shared" si="241"/>
        <v>10456</v>
      </c>
      <c r="Q536" s="9">
        <f t="shared" si="241"/>
        <v>0</v>
      </c>
      <c r="R536" s="9">
        <f t="shared" si="241"/>
        <v>0</v>
      </c>
    </row>
    <row r="537" spans="1:18" ht="18.75">
      <c r="A537" s="73" t="s">
        <v>222</v>
      </c>
      <c r="B537" s="74">
        <v>546</v>
      </c>
      <c r="C537" s="13" t="s">
        <v>119</v>
      </c>
      <c r="D537" s="13" t="s">
        <v>123</v>
      </c>
      <c r="E537" s="13" t="s">
        <v>396</v>
      </c>
      <c r="F537" s="13" t="s">
        <v>221</v>
      </c>
      <c r="G537" s="9">
        <v>29070.6</v>
      </c>
      <c r="H537" s="9">
        <v>10456</v>
      </c>
      <c r="I537" s="9"/>
      <c r="J537" s="9"/>
      <c r="K537" s="9">
        <f>L537+M537+N537</f>
        <v>10456</v>
      </c>
      <c r="L537" s="9">
        <v>10456</v>
      </c>
      <c r="M537" s="9"/>
      <c r="N537" s="9"/>
      <c r="O537" s="9">
        <f>P537+Q537+R537</f>
        <v>10456</v>
      </c>
      <c r="P537" s="9">
        <v>10456</v>
      </c>
      <c r="Q537" s="9"/>
      <c r="R537" s="9"/>
    </row>
    <row r="538" spans="1:18" ht="63.75" customHeight="1">
      <c r="A538" s="73" t="s">
        <v>341</v>
      </c>
      <c r="B538" s="74">
        <v>546</v>
      </c>
      <c r="C538" s="13" t="s">
        <v>119</v>
      </c>
      <c r="D538" s="13" t="s">
        <v>123</v>
      </c>
      <c r="E538" s="13" t="s">
        <v>339</v>
      </c>
      <c r="F538" s="13"/>
      <c r="G538" s="9">
        <f>G539</f>
        <v>1737.5</v>
      </c>
      <c r="H538" s="9">
        <f aca="true" t="shared" si="242" ref="H538:R538">H539</f>
        <v>1685.4</v>
      </c>
      <c r="I538" s="9">
        <f t="shared" si="242"/>
        <v>52.1</v>
      </c>
      <c r="J538" s="9">
        <f t="shared" si="242"/>
        <v>0</v>
      </c>
      <c r="K538" s="9">
        <f t="shared" si="242"/>
        <v>1737.5</v>
      </c>
      <c r="L538" s="9">
        <f t="shared" si="242"/>
        <v>1685.4</v>
      </c>
      <c r="M538" s="9">
        <f t="shared" si="242"/>
        <v>52.1</v>
      </c>
      <c r="N538" s="9">
        <f t="shared" si="242"/>
        <v>0</v>
      </c>
      <c r="O538" s="9">
        <f t="shared" si="242"/>
        <v>1737.5</v>
      </c>
      <c r="P538" s="9">
        <f t="shared" si="242"/>
        <v>1685.4</v>
      </c>
      <c r="Q538" s="9">
        <f t="shared" si="242"/>
        <v>52.1</v>
      </c>
      <c r="R538" s="9">
        <f t="shared" si="242"/>
        <v>0</v>
      </c>
    </row>
    <row r="539" spans="1:18" ht="18.75">
      <c r="A539" s="73" t="s">
        <v>222</v>
      </c>
      <c r="B539" s="74">
        <v>546</v>
      </c>
      <c r="C539" s="13" t="s">
        <v>119</v>
      </c>
      <c r="D539" s="13" t="s">
        <v>123</v>
      </c>
      <c r="E539" s="13" t="s">
        <v>339</v>
      </c>
      <c r="F539" s="13" t="s">
        <v>221</v>
      </c>
      <c r="G539" s="9">
        <f>H539+I539+J539</f>
        <v>1737.5</v>
      </c>
      <c r="H539" s="9">
        <v>1685.4</v>
      </c>
      <c r="I539" s="9">
        <v>52.1</v>
      </c>
      <c r="J539" s="9"/>
      <c r="K539" s="9">
        <f>L539+M539+N539</f>
        <v>1737.5</v>
      </c>
      <c r="L539" s="9">
        <v>1685.4</v>
      </c>
      <c r="M539" s="9">
        <v>52.1</v>
      </c>
      <c r="N539" s="9">
        <v>0</v>
      </c>
      <c r="O539" s="9">
        <f>P539+Q539+R539</f>
        <v>1737.5</v>
      </c>
      <c r="P539" s="75">
        <v>1685.4</v>
      </c>
      <c r="Q539" s="75">
        <v>52.1</v>
      </c>
      <c r="R539" s="75"/>
    </row>
    <row r="540" spans="1:18" ht="18.75">
      <c r="A540" s="73" t="s">
        <v>167</v>
      </c>
      <c r="B540" s="74">
        <v>546</v>
      </c>
      <c r="C540" s="13" t="s">
        <v>119</v>
      </c>
      <c r="D540" s="13" t="s">
        <v>168</v>
      </c>
      <c r="E540" s="13"/>
      <c r="F540" s="13"/>
      <c r="G540" s="9">
        <f aca="true" t="shared" si="243" ref="G540:R540">G552+G541</f>
        <v>1500.1000000000001</v>
      </c>
      <c r="H540" s="9" t="e">
        <f t="shared" si="243"/>
        <v>#REF!</v>
      </c>
      <c r="I540" s="9" t="e">
        <f t="shared" si="243"/>
        <v>#REF!</v>
      </c>
      <c r="J540" s="9" t="e">
        <f t="shared" si="243"/>
        <v>#REF!</v>
      </c>
      <c r="K540" s="9">
        <f t="shared" si="243"/>
        <v>1393.2</v>
      </c>
      <c r="L540" s="9">
        <f t="shared" si="243"/>
        <v>1251.9</v>
      </c>
      <c r="M540" s="9">
        <f t="shared" si="243"/>
        <v>141.29999999999998</v>
      </c>
      <c r="N540" s="9">
        <f t="shared" si="243"/>
        <v>0</v>
      </c>
      <c r="O540" s="9">
        <f t="shared" si="243"/>
        <v>1479</v>
      </c>
      <c r="P540" s="9" t="e">
        <f t="shared" si="243"/>
        <v>#REF!</v>
      </c>
      <c r="Q540" s="9" t="e">
        <f t="shared" si="243"/>
        <v>#REF!</v>
      </c>
      <c r="R540" s="9" t="e">
        <f t="shared" si="243"/>
        <v>#REF!</v>
      </c>
    </row>
    <row r="541" spans="1:18" ht="46.5" customHeight="1">
      <c r="A541" s="73" t="s">
        <v>482</v>
      </c>
      <c r="B541" s="74">
        <v>546</v>
      </c>
      <c r="C541" s="13" t="s">
        <v>119</v>
      </c>
      <c r="D541" s="13" t="s">
        <v>168</v>
      </c>
      <c r="E541" s="86" t="s">
        <v>240</v>
      </c>
      <c r="F541" s="13"/>
      <c r="G541" s="9">
        <f>G548+G542</f>
        <v>1492.9</v>
      </c>
      <c r="H541" s="9" t="e">
        <f aca="true" t="shared" si="244" ref="H541:R541">H548+H542</f>
        <v>#REF!</v>
      </c>
      <c r="I541" s="9" t="e">
        <f t="shared" si="244"/>
        <v>#REF!</v>
      </c>
      <c r="J541" s="9" t="e">
        <f t="shared" si="244"/>
        <v>#REF!</v>
      </c>
      <c r="K541" s="9">
        <f t="shared" si="244"/>
        <v>1386</v>
      </c>
      <c r="L541" s="9">
        <f t="shared" si="244"/>
        <v>1251.9</v>
      </c>
      <c r="M541" s="9">
        <f t="shared" si="244"/>
        <v>134.1</v>
      </c>
      <c r="N541" s="9">
        <f t="shared" si="244"/>
        <v>0</v>
      </c>
      <c r="O541" s="9">
        <f t="shared" si="244"/>
        <v>1471.8</v>
      </c>
      <c r="P541" s="9" t="e">
        <f t="shared" si="244"/>
        <v>#REF!</v>
      </c>
      <c r="Q541" s="9" t="e">
        <f t="shared" si="244"/>
        <v>#REF!</v>
      </c>
      <c r="R541" s="9" t="e">
        <f t="shared" si="244"/>
        <v>#REF!</v>
      </c>
    </row>
    <row r="542" spans="1:18" ht="62.25" customHeight="1">
      <c r="A542" s="73" t="s">
        <v>483</v>
      </c>
      <c r="B542" s="74">
        <v>546</v>
      </c>
      <c r="C542" s="13" t="s">
        <v>119</v>
      </c>
      <c r="D542" s="13" t="s">
        <v>168</v>
      </c>
      <c r="E542" s="86" t="s">
        <v>303</v>
      </c>
      <c r="F542" s="13"/>
      <c r="G542" s="9">
        <f>G543</f>
        <v>502</v>
      </c>
      <c r="H542" s="9">
        <f aca="true" t="shared" si="245" ref="H542:R542">H543</f>
        <v>406.8</v>
      </c>
      <c r="I542" s="9">
        <f t="shared" si="245"/>
        <v>95.2</v>
      </c>
      <c r="J542" s="9">
        <f t="shared" si="245"/>
        <v>0</v>
      </c>
      <c r="K542" s="9">
        <f t="shared" si="245"/>
        <v>395</v>
      </c>
      <c r="L542" s="9">
        <f t="shared" si="245"/>
        <v>310.5</v>
      </c>
      <c r="M542" s="9">
        <f t="shared" si="245"/>
        <v>84.5</v>
      </c>
      <c r="N542" s="9">
        <f t="shared" si="245"/>
        <v>0</v>
      </c>
      <c r="O542" s="9">
        <f t="shared" si="245"/>
        <v>480.8</v>
      </c>
      <c r="P542" s="9">
        <f t="shared" si="245"/>
        <v>387.7</v>
      </c>
      <c r="Q542" s="9">
        <f t="shared" si="245"/>
        <v>93.1</v>
      </c>
      <c r="R542" s="9">
        <f t="shared" si="245"/>
        <v>0</v>
      </c>
    </row>
    <row r="543" spans="1:18" ht="31.5" customHeight="1">
      <c r="A543" s="73" t="s">
        <v>499</v>
      </c>
      <c r="B543" s="74">
        <v>546</v>
      </c>
      <c r="C543" s="13" t="s">
        <v>119</v>
      </c>
      <c r="D543" s="13" t="s">
        <v>168</v>
      </c>
      <c r="E543" s="86" t="s">
        <v>547</v>
      </c>
      <c r="F543" s="13"/>
      <c r="G543" s="9">
        <f>G546+G544</f>
        <v>502</v>
      </c>
      <c r="H543" s="9">
        <f aca="true" t="shared" si="246" ref="H543:R543">H546+H544</f>
        <v>406.8</v>
      </c>
      <c r="I543" s="9">
        <f t="shared" si="246"/>
        <v>95.2</v>
      </c>
      <c r="J543" s="9">
        <f t="shared" si="246"/>
        <v>0</v>
      </c>
      <c r="K543" s="9">
        <f t="shared" si="246"/>
        <v>395</v>
      </c>
      <c r="L543" s="9">
        <f t="shared" si="246"/>
        <v>310.5</v>
      </c>
      <c r="M543" s="9">
        <f t="shared" si="246"/>
        <v>84.5</v>
      </c>
      <c r="N543" s="9">
        <f t="shared" si="246"/>
        <v>0</v>
      </c>
      <c r="O543" s="9">
        <f t="shared" si="246"/>
        <v>480.8</v>
      </c>
      <c r="P543" s="9">
        <f t="shared" si="246"/>
        <v>387.7</v>
      </c>
      <c r="Q543" s="9">
        <f t="shared" si="246"/>
        <v>93.1</v>
      </c>
      <c r="R543" s="9">
        <f t="shared" si="246"/>
        <v>0</v>
      </c>
    </row>
    <row r="544" spans="1:18" ht="25.5" customHeight="1">
      <c r="A544" s="73" t="s">
        <v>532</v>
      </c>
      <c r="B544" s="74">
        <v>546</v>
      </c>
      <c r="C544" s="13" t="s">
        <v>119</v>
      </c>
      <c r="D544" s="13" t="s">
        <v>168</v>
      </c>
      <c r="E544" s="86" t="s">
        <v>548</v>
      </c>
      <c r="F544" s="13"/>
      <c r="G544" s="9">
        <f aca="true" t="shared" si="247" ref="G544:R544">G545</f>
        <v>50</v>
      </c>
      <c r="H544" s="9">
        <f t="shared" si="247"/>
        <v>0</v>
      </c>
      <c r="I544" s="9">
        <f t="shared" si="247"/>
        <v>50</v>
      </c>
      <c r="J544" s="9">
        <f t="shared" si="247"/>
        <v>0</v>
      </c>
      <c r="K544" s="9">
        <f t="shared" si="247"/>
        <v>50</v>
      </c>
      <c r="L544" s="9">
        <f t="shared" si="247"/>
        <v>0</v>
      </c>
      <c r="M544" s="9">
        <f t="shared" si="247"/>
        <v>50</v>
      </c>
      <c r="N544" s="9">
        <f t="shared" si="247"/>
        <v>0</v>
      </c>
      <c r="O544" s="9">
        <f t="shared" si="247"/>
        <v>50</v>
      </c>
      <c r="P544" s="9">
        <f t="shared" si="247"/>
        <v>0</v>
      </c>
      <c r="Q544" s="9">
        <f t="shared" si="247"/>
        <v>50</v>
      </c>
      <c r="R544" s="9">
        <f t="shared" si="247"/>
        <v>0</v>
      </c>
    </row>
    <row r="545" spans="1:18" ht="38.25" customHeight="1">
      <c r="A545" s="73" t="s">
        <v>92</v>
      </c>
      <c r="B545" s="74">
        <v>546</v>
      </c>
      <c r="C545" s="13" t="s">
        <v>119</v>
      </c>
      <c r="D545" s="13" t="s">
        <v>168</v>
      </c>
      <c r="E545" s="86" t="s">
        <v>548</v>
      </c>
      <c r="F545" s="13" t="s">
        <v>175</v>
      </c>
      <c r="G545" s="9">
        <f>H545+I545+J545</f>
        <v>50</v>
      </c>
      <c r="H545" s="9"/>
      <c r="I545" s="9">
        <v>50</v>
      </c>
      <c r="J545" s="9"/>
      <c r="K545" s="9">
        <f>L545+M545+N545</f>
        <v>50</v>
      </c>
      <c r="L545" s="9"/>
      <c r="M545" s="9">
        <v>50</v>
      </c>
      <c r="N545" s="9"/>
      <c r="O545" s="9">
        <f>P545+Q545+R545</f>
        <v>50</v>
      </c>
      <c r="P545" s="9"/>
      <c r="Q545" s="9">
        <v>50</v>
      </c>
      <c r="R545" s="9"/>
    </row>
    <row r="546" spans="1:18" ht="25.5" customHeight="1">
      <c r="A546" s="73" t="s">
        <v>498</v>
      </c>
      <c r="B546" s="74">
        <v>546</v>
      </c>
      <c r="C546" s="13" t="s">
        <v>119</v>
      </c>
      <c r="D546" s="13" t="s">
        <v>168</v>
      </c>
      <c r="E546" s="86" t="s">
        <v>617</v>
      </c>
      <c r="F546" s="13"/>
      <c r="G546" s="9">
        <f>G547</f>
        <v>452</v>
      </c>
      <c r="H546" s="9">
        <f aca="true" t="shared" si="248" ref="H546:R546">H547</f>
        <v>406.8</v>
      </c>
      <c r="I546" s="9">
        <f t="shared" si="248"/>
        <v>45.2</v>
      </c>
      <c r="J546" s="9">
        <f t="shared" si="248"/>
        <v>0</v>
      </c>
      <c r="K546" s="9">
        <f t="shared" si="248"/>
        <v>345</v>
      </c>
      <c r="L546" s="9">
        <f t="shared" si="248"/>
        <v>310.5</v>
      </c>
      <c r="M546" s="9">
        <f t="shared" si="248"/>
        <v>34.5</v>
      </c>
      <c r="N546" s="9">
        <f t="shared" si="248"/>
        <v>0</v>
      </c>
      <c r="O546" s="9">
        <f t="shared" si="248"/>
        <v>430.8</v>
      </c>
      <c r="P546" s="9">
        <f t="shared" si="248"/>
        <v>387.7</v>
      </c>
      <c r="Q546" s="9">
        <f t="shared" si="248"/>
        <v>43.1</v>
      </c>
      <c r="R546" s="9">
        <f t="shared" si="248"/>
        <v>0</v>
      </c>
    </row>
    <row r="547" spans="1:18" ht="43.5" customHeight="1">
      <c r="A547" s="73" t="s">
        <v>92</v>
      </c>
      <c r="B547" s="74">
        <v>546</v>
      </c>
      <c r="C547" s="13" t="s">
        <v>119</v>
      </c>
      <c r="D547" s="13" t="s">
        <v>168</v>
      </c>
      <c r="E547" s="86" t="s">
        <v>617</v>
      </c>
      <c r="F547" s="13" t="s">
        <v>175</v>
      </c>
      <c r="G547" s="9">
        <f>H547+I547+J547</f>
        <v>452</v>
      </c>
      <c r="H547" s="9">
        <v>406.8</v>
      </c>
      <c r="I547" s="9">
        <v>45.2</v>
      </c>
      <c r="J547" s="9"/>
      <c r="K547" s="9">
        <f>L547+M547+N547</f>
        <v>345</v>
      </c>
      <c r="L547" s="9">
        <v>310.5</v>
      </c>
      <c r="M547" s="9">
        <v>34.5</v>
      </c>
      <c r="N547" s="9"/>
      <c r="O547" s="9">
        <f>P547+Q547+R547</f>
        <v>430.8</v>
      </c>
      <c r="P547" s="79">
        <v>387.7</v>
      </c>
      <c r="Q547" s="79">
        <v>43.1</v>
      </c>
      <c r="R547" s="9"/>
    </row>
    <row r="548" spans="1:18" ht="49.5" customHeight="1">
      <c r="A548" s="73" t="s">
        <v>579</v>
      </c>
      <c r="B548" s="74">
        <v>546</v>
      </c>
      <c r="C548" s="13" t="s">
        <v>119</v>
      </c>
      <c r="D548" s="13" t="s">
        <v>168</v>
      </c>
      <c r="E548" s="86" t="s">
        <v>335</v>
      </c>
      <c r="F548" s="13"/>
      <c r="G548" s="9">
        <f>G549</f>
        <v>990.9</v>
      </c>
      <c r="H548" s="9" t="e">
        <f aca="true" t="shared" si="249" ref="H548:R549">H549</f>
        <v>#REF!</v>
      </c>
      <c r="I548" s="9" t="e">
        <f t="shared" si="249"/>
        <v>#REF!</v>
      </c>
      <c r="J548" s="9" t="e">
        <f t="shared" si="249"/>
        <v>#REF!</v>
      </c>
      <c r="K548" s="9">
        <f t="shared" si="249"/>
        <v>991</v>
      </c>
      <c r="L548" s="9">
        <f t="shared" si="249"/>
        <v>941.4</v>
      </c>
      <c r="M548" s="9">
        <f t="shared" si="249"/>
        <v>49.6</v>
      </c>
      <c r="N548" s="9">
        <f t="shared" si="249"/>
        <v>0</v>
      </c>
      <c r="O548" s="9">
        <f t="shared" si="249"/>
        <v>991</v>
      </c>
      <c r="P548" s="9" t="e">
        <f t="shared" si="249"/>
        <v>#REF!</v>
      </c>
      <c r="Q548" s="9" t="e">
        <f t="shared" si="249"/>
        <v>#REF!</v>
      </c>
      <c r="R548" s="9" t="e">
        <f t="shared" si="249"/>
        <v>#REF!</v>
      </c>
    </row>
    <row r="549" spans="1:18" ht="42.75" customHeight="1">
      <c r="A549" s="73" t="s">
        <v>336</v>
      </c>
      <c r="B549" s="74">
        <v>546</v>
      </c>
      <c r="C549" s="13" t="s">
        <v>119</v>
      </c>
      <c r="D549" s="13" t="s">
        <v>168</v>
      </c>
      <c r="E549" s="86" t="s">
        <v>495</v>
      </c>
      <c r="F549" s="13"/>
      <c r="G549" s="9">
        <f>G550</f>
        <v>990.9</v>
      </c>
      <c r="H549" s="9" t="e">
        <f>H550+#REF!</f>
        <v>#REF!</v>
      </c>
      <c r="I549" s="9" t="e">
        <f>I550+#REF!</f>
        <v>#REF!</v>
      </c>
      <c r="J549" s="9" t="e">
        <f>J550+#REF!</f>
        <v>#REF!</v>
      </c>
      <c r="K549" s="9">
        <f t="shared" si="249"/>
        <v>991</v>
      </c>
      <c r="L549" s="9">
        <f t="shared" si="249"/>
        <v>941.4</v>
      </c>
      <c r="M549" s="9">
        <f t="shared" si="249"/>
        <v>49.6</v>
      </c>
      <c r="N549" s="9">
        <f t="shared" si="249"/>
        <v>0</v>
      </c>
      <c r="O549" s="9">
        <f t="shared" si="249"/>
        <v>991</v>
      </c>
      <c r="P549" s="9" t="e">
        <f>P550+#REF!</f>
        <v>#REF!</v>
      </c>
      <c r="Q549" s="9" t="e">
        <f>Q550+#REF!</f>
        <v>#REF!</v>
      </c>
      <c r="R549" s="9" t="e">
        <f>R550+#REF!</f>
        <v>#REF!</v>
      </c>
    </row>
    <row r="550" spans="1:18" ht="41.25" customHeight="1">
      <c r="A550" s="73" t="s">
        <v>594</v>
      </c>
      <c r="B550" s="74">
        <v>546</v>
      </c>
      <c r="C550" s="13" t="s">
        <v>119</v>
      </c>
      <c r="D550" s="13" t="s">
        <v>168</v>
      </c>
      <c r="E550" s="86" t="s">
        <v>497</v>
      </c>
      <c r="F550" s="13"/>
      <c r="G550" s="9">
        <f>G551</f>
        <v>990.9</v>
      </c>
      <c r="H550" s="9">
        <f aca="true" t="shared" si="250" ref="H550:R550">H551</f>
        <v>941.4</v>
      </c>
      <c r="I550" s="9">
        <f t="shared" si="250"/>
        <v>49.5</v>
      </c>
      <c r="J550" s="9">
        <f t="shared" si="250"/>
        <v>0</v>
      </c>
      <c r="K550" s="9">
        <f t="shared" si="250"/>
        <v>991</v>
      </c>
      <c r="L550" s="9">
        <f t="shared" si="250"/>
        <v>941.4</v>
      </c>
      <c r="M550" s="9">
        <f t="shared" si="250"/>
        <v>49.6</v>
      </c>
      <c r="N550" s="9">
        <f t="shared" si="250"/>
        <v>0</v>
      </c>
      <c r="O550" s="9">
        <f t="shared" si="250"/>
        <v>991</v>
      </c>
      <c r="P550" s="9">
        <f t="shared" si="250"/>
        <v>941.4</v>
      </c>
      <c r="Q550" s="9">
        <f t="shared" si="250"/>
        <v>49.6</v>
      </c>
      <c r="R550" s="9">
        <f t="shared" si="250"/>
        <v>0</v>
      </c>
    </row>
    <row r="551" spans="1:18" ht="68.25" customHeight="1">
      <c r="A551" s="73" t="s">
        <v>412</v>
      </c>
      <c r="B551" s="74">
        <v>546</v>
      </c>
      <c r="C551" s="13" t="s">
        <v>119</v>
      </c>
      <c r="D551" s="13" t="s">
        <v>168</v>
      </c>
      <c r="E551" s="86" t="s">
        <v>497</v>
      </c>
      <c r="F551" s="13" t="s">
        <v>411</v>
      </c>
      <c r="G551" s="9">
        <f>H551+I551+J551</f>
        <v>990.9</v>
      </c>
      <c r="H551" s="9">
        <v>941.4</v>
      </c>
      <c r="I551" s="9">
        <v>49.5</v>
      </c>
      <c r="J551" s="9"/>
      <c r="K551" s="9">
        <f>L551+N551+M551</f>
        <v>991</v>
      </c>
      <c r="L551" s="9">
        <v>941.4</v>
      </c>
      <c r="M551" s="9">
        <v>49.6</v>
      </c>
      <c r="N551" s="9"/>
      <c r="O551" s="9">
        <f>P551+R551+Q551</f>
        <v>991</v>
      </c>
      <c r="P551" s="86">
        <v>941.4</v>
      </c>
      <c r="Q551" s="86">
        <v>49.6</v>
      </c>
      <c r="R551" s="86"/>
    </row>
    <row r="552" spans="1:18" ht="18.75">
      <c r="A552" s="73" t="s">
        <v>331</v>
      </c>
      <c r="B552" s="74">
        <v>546</v>
      </c>
      <c r="C552" s="13" t="s">
        <v>119</v>
      </c>
      <c r="D552" s="13" t="s">
        <v>168</v>
      </c>
      <c r="E552" s="74" t="s">
        <v>232</v>
      </c>
      <c r="F552" s="13"/>
      <c r="G552" s="9">
        <f>G553</f>
        <v>7.2</v>
      </c>
      <c r="H552" s="9">
        <f aca="true" t="shared" si="251" ref="H552:R554">H553</f>
        <v>0</v>
      </c>
      <c r="I552" s="9">
        <f t="shared" si="251"/>
        <v>7.2</v>
      </c>
      <c r="J552" s="9">
        <f t="shared" si="251"/>
        <v>0</v>
      </c>
      <c r="K552" s="9">
        <f t="shared" si="251"/>
        <v>7.2</v>
      </c>
      <c r="L552" s="9">
        <f t="shared" si="251"/>
        <v>0</v>
      </c>
      <c r="M552" s="9">
        <f t="shared" si="251"/>
        <v>7.2</v>
      </c>
      <c r="N552" s="9">
        <f t="shared" si="251"/>
        <v>0</v>
      </c>
      <c r="O552" s="9">
        <f t="shared" si="251"/>
        <v>7.2</v>
      </c>
      <c r="P552" s="9">
        <f t="shared" si="251"/>
        <v>0</v>
      </c>
      <c r="Q552" s="9">
        <f t="shared" si="251"/>
        <v>7.2</v>
      </c>
      <c r="R552" s="9">
        <f t="shared" si="251"/>
        <v>0</v>
      </c>
    </row>
    <row r="553" spans="1:18" ht="37.5">
      <c r="A553" s="73" t="s">
        <v>228</v>
      </c>
      <c r="B553" s="74">
        <v>546</v>
      </c>
      <c r="C553" s="13" t="s">
        <v>119</v>
      </c>
      <c r="D553" s="13" t="s">
        <v>168</v>
      </c>
      <c r="E553" s="74" t="s">
        <v>66</v>
      </c>
      <c r="F553" s="13"/>
      <c r="G553" s="9">
        <f>G554</f>
        <v>7.2</v>
      </c>
      <c r="H553" s="9">
        <f t="shared" si="251"/>
        <v>0</v>
      </c>
      <c r="I553" s="9">
        <f t="shared" si="251"/>
        <v>7.2</v>
      </c>
      <c r="J553" s="9">
        <f t="shared" si="251"/>
        <v>0</v>
      </c>
      <c r="K553" s="9">
        <f t="shared" si="251"/>
        <v>7.2</v>
      </c>
      <c r="L553" s="9">
        <f t="shared" si="251"/>
        <v>0</v>
      </c>
      <c r="M553" s="9">
        <f t="shared" si="251"/>
        <v>7.2</v>
      </c>
      <c r="N553" s="9">
        <f t="shared" si="251"/>
        <v>0</v>
      </c>
      <c r="O553" s="9">
        <f t="shared" si="251"/>
        <v>7.2</v>
      </c>
      <c r="P553" s="9">
        <f t="shared" si="251"/>
        <v>0</v>
      </c>
      <c r="Q553" s="9">
        <f t="shared" si="251"/>
        <v>7.2</v>
      </c>
      <c r="R553" s="9">
        <f t="shared" si="251"/>
        <v>0</v>
      </c>
    </row>
    <row r="554" spans="1:18" ht="64.5" customHeight="1">
      <c r="A554" s="73" t="s">
        <v>695</v>
      </c>
      <c r="B554" s="74">
        <v>546</v>
      </c>
      <c r="C554" s="13" t="s">
        <v>119</v>
      </c>
      <c r="D554" s="13" t="s">
        <v>168</v>
      </c>
      <c r="E554" s="74" t="s">
        <v>100</v>
      </c>
      <c r="F554" s="13"/>
      <c r="G554" s="9">
        <f>G555</f>
        <v>7.2</v>
      </c>
      <c r="H554" s="9">
        <f t="shared" si="251"/>
        <v>0</v>
      </c>
      <c r="I554" s="9">
        <f t="shared" si="251"/>
        <v>7.2</v>
      </c>
      <c r="J554" s="9">
        <f t="shared" si="251"/>
        <v>0</v>
      </c>
      <c r="K554" s="9">
        <f t="shared" si="251"/>
        <v>7.2</v>
      </c>
      <c r="L554" s="9">
        <f t="shared" si="251"/>
        <v>0</v>
      </c>
      <c r="M554" s="9">
        <f t="shared" si="251"/>
        <v>7.2</v>
      </c>
      <c r="N554" s="9">
        <f t="shared" si="251"/>
        <v>0</v>
      </c>
      <c r="O554" s="9">
        <f t="shared" si="251"/>
        <v>7.2</v>
      </c>
      <c r="P554" s="9">
        <f t="shared" si="251"/>
        <v>0</v>
      </c>
      <c r="Q554" s="9">
        <f t="shared" si="251"/>
        <v>7.2</v>
      </c>
      <c r="R554" s="9">
        <f t="shared" si="251"/>
        <v>0</v>
      </c>
    </row>
    <row r="555" spans="1:18" ht="18.75">
      <c r="A555" s="73" t="s">
        <v>222</v>
      </c>
      <c r="B555" s="74">
        <v>546</v>
      </c>
      <c r="C555" s="13" t="s">
        <v>119</v>
      </c>
      <c r="D555" s="13" t="s">
        <v>168</v>
      </c>
      <c r="E555" s="74" t="s">
        <v>100</v>
      </c>
      <c r="F555" s="13" t="s">
        <v>221</v>
      </c>
      <c r="G555" s="9">
        <f>H555+I555+J555</f>
        <v>7.2</v>
      </c>
      <c r="H555" s="9"/>
      <c r="I555" s="9">
        <v>7.2</v>
      </c>
      <c r="J555" s="9"/>
      <c r="K555" s="9">
        <f>L555+M555+N555</f>
        <v>7.2</v>
      </c>
      <c r="L555" s="9"/>
      <c r="M555" s="9">
        <v>7.2</v>
      </c>
      <c r="N555" s="9"/>
      <c r="O555" s="9">
        <f>P555+Q555+R555</f>
        <v>7.2</v>
      </c>
      <c r="P555" s="75"/>
      <c r="Q555" s="75">
        <v>7.2</v>
      </c>
      <c r="R555" s="75"/>
    </row>
    <row r="556" spans="1:18" ht="18.75">
      <c r="A556" s="73" t="s">
        <v>162</v>
      </c>
      <c r="B556" s="74">
        <v>546</v>
      </c>
      <c r="C556" s="13" t="s">
        <v>126</v>
      </c>
      <c r="D556" s="13" t="s">
        <v>389</v>
      </c>
      <c r="E556" s="74"/>
      <c r="F556" s="13"/>
      <c r="G556" s="9">
        <f aca="true" t="shared" si="252" ref="G556:R556">G557+G567+G582</f>
        <v>7647.2</v>
      </c>
      <c r="H556" s="9">
        <f t="shared" si="252"/>
        <v>1637.6</v>
      </c>
      <c r="I556" s="9">
        <f t="shared" si="252"/>
        <v>2062.5</v>
      </c>
      <c r="J556" s="9">
        <f t="shared" si="252"/>
        <v>516.5</v>
      </c>
      <c r="K556" s="9">
        <f t="shared" si="252"/>
        <v>2859.6</v>
      </c>
      <c r="L556" s="9">
        <f t="shared" si="252"/>
        <v>1637.6</v>
      </c>
      <c r="M556" s="9">
        <f t="shared" si="252"/>
        <v>1040</v>
      </c>
      <c r="N556" s="9">
        <f t="shared" si="252"/>
        <v>182</v>
      </c>
      <c r="O556" s="9">
        <f t="shared" si="252"/>
        <v>2999.9</v>
      </c>
      <c r="P556" s="9">
        <f t="shared" si="252"/>
        <v>1763.9</v>
      </c>
      <c r="Q556" s="9">
        <f t="shared" si="252"/>
        <v>1040</v>
      </c>
      <c r="R556" s="9">
        <f t="shared" si="252"/>
        <v>196</v>
      </c>
    </row>
    <row r="557" spans="1:18" ht="18.75">
      <c r="A557" s="73" t="s">
        <v>163</v>
      </c>
      <c r="B557" s="74">
        <v>546</v>
      </c>
      <c r="C557" s="13" t="s">
        <v>126</v>
      </c>
      <c r="D557" s="13" t="s">
        <v>118</v>
      </c>
      <c r="E557" s="74"/>
      <c r="F557" s="13"/>
      <c r="G557" s="9">
        <f>G564+G558</f>
        <v>300</v>
      </c>
      <c r="H557" s="9">
        <f aca="true" t="shared" si="253" ref="H557:R557">H564+H558</f>
        <v>0</v>
      </c>
      <c r="I557" s="9">
        <f t="shared" si="253"/>
        <v>300</v>
      </c>
      <c r="J557" s="9">
        <f t="shared" si="253"/>
        <v>0</v>
      </c>
      <c r="K557" s="9">
        <f t="shared" si="253"/>
        <v>800</v>
      </c>
      <c r="L557" s="9">
        <f t="shared" si="253"/>
        <v>0</v>
      </c>
      <c r="M557" s="9">
        <f t="shared" si="253"/>
        <v>800</v>
      </c>
      <c r="N557" s="9">
        <f t="shared" si="253"/>
        <v>0</v>
      </c>
      <c r="O557" s="9">
        <f t="shared" si="253"/>
        <v>800</v>
      </c>
      <c r="P557" s="9">
        <f t="shared" si="253"/>
        <v>0</v>
      </c>
      <c r="Q557" s="9">
        <f t="shared" si="253"/>
        <v>800</v>
      </c>
      <c r="R557" s="9">
        <f t="shared" si="253"/>
        <v>0</v>
      </c>
    </row>
    <row r="558" spans="1:18" ht="45.75" customHeight="1">
      <c r="A558" s="73" t="s">
        <v>488</v>
      </c>
      <c r="B558" s="74">
        <v>546</v>
      </c>
      <c r="C558" s="13" t="s">
        <v>126</v>
      </c>
      <c r="D558" s="13" t="s">
        <v>118</v>
      </c>
      <c r="E558" s="13" t="s">
        <v>267</v>
      </c>
      <c r="F558" s="13"/>
      <c r="G558" s="9">
        <f>G559</f>
        <v>111.7</v>
      </c>
      <c r="H558" s="9">
        <f aca="true" t="shared" si="254" ref="G558:H560">H559</f>
        <v>0</v>
      </c>
      <c r="I558" s="9">
        <f aca="true" t="shared" si="255" ref="I558:R560">I559</f>
        <v>111.7</v>
      </c>
      <c r="J558" s="9">
        <f t="shared" si="255"/>
        <v>0</v>
      </c>
      <c r="K558" s="9">
        <f t="shared" si="255"/>
        <v>500</v>
      </c>
      <c r="L558" s="9">
        <f t="shared" si="255"/>
        <v>0</v>
      </c>
      <c r="M558" s="9">
        <f t="shared" si="255"/>
        <v>500</v>
      </c>
      <c r="N558" s="9">
        <f t="shared" si="255"/>
        <v>0</v>
      </c>
      <c r="O558" s="9">
        <f t="shared" si="255"/>
        <v>500</v>
      </c>
      <c r="P558" s="9">
        <f t="shared" si="255"/>
        <v>0</v>
      </c>
      <c r="Q558" s="9">
        <f t="shared" si="255"/>
        <v>500</v>
      </c>
      <c r="R558" s="9">
        <f t="shared" si="255"/>
        <v>0</v>
      </c>
    </row>
    <row r="559" spans="1:18" ht="33" customHeight="1">
      <c r="A559" s="73" t="s">
        <v>541</v>
      </c>
      <c r="B559" s="74">
        <v>546</v>
      </c>
      <c r="C559" s="13" t="s">
        <v>126</v>
      </c>
      <c r="D559" s="13" t="s">
        <v>118</v>
      </c>
      <c r="E559" s="13" t="s">
        <v>27</v>
      </c>
      <c r="F559" s="13"/>
      <c r="G559" s="9">
        <f>G560+G562</f>
        <v>111.7</v>
      </c>
      <c r="H559" s="9">
        <f>H560+H562</f>
        <v>0</v>
      </c>
      <c r="I559" s="9">
        <f>I560+I562</f>
        <v>111.7</v>
      </c>
      <c r="J559" s="9">
        <f>J560+J562</f>
        <v>0</v>
      </c>
      <c r="K559" s="9">
        <f t="shared" si="255"/>
        <v>500</v>
      </c>
      <c r="L559" s="9">
        <f t="shared" si="255"/>
        <v>0</v>
      </c>
      <c r="M559" s="9">
        <f t="shared" si="255"/>
        <v>500</v>
      </c>
      <c r="N559" s="9">
        <f t="shared" si="255"/>
        <v>0</v>
      </c>
      <c r="O559" s="9">
        <f t="shared" si="255"/>
        <v>500</v>
      </c>
      <c r="P559" s="9">
        <f t="shared" si="255"/>
        <v>0</v>
      </c>
      <c r="Q559" s="9">
        <f t="shared" si="255"/>
        <v>500</v>
      </c>
      <c r="R559" s="9">
        <f t="shared" si="255"/>
        <v>0</v>
      </c>
    </row>
    <row r="560" spans="1:18" ht="25.5" customHeight="1">
      <c r="A560" s="73" t="s">
        <v>224</v>
      </c>
      <c r="B560" s="74">
        <v>546</v>
      </c>
      <c r="C560" s="13" t="s">
        <v>126</v>
      </c>
      <c r="D560" s="13" t="s">
        <v>118</v>
      </c>
      <c r="E560" s="13" t="s">
        <v>28</v>
      </c>
      <c r="F560" s="13"/>
      <c r="G560" s="9">
        <f t="shared" si="254"/>
        <v>0</v>
      </c>
      <c r="H560" s="9">
        <f t="shared" si="254"/>
        <v>0</v>
      </c>
      <c r="I560" s="9">
        <f t="shared" si="255"/>
        <v>0</v>
      </c>
      <c r="J560" s="9">
        <f t="shared" si="255"/>
        <v>0</v>
      </c>
      <c r="K560" s="9">
        <f t="shared" si="255"/>
        <v>500</v>
      </c>
      <c r="L560" s="9">
        <f t="shared" si="255"/>
        <v>0</v>
      </c>
      <c r="M560" s="9">
        <f t="shared" si="255"/>
        <v>500</v>
      </c>
      <c r="N560" s="9">
        <f t="shared" si="255"/>
        <v>0</v>
      </c>
      <c r="O560" s="9">
        <f t="shared" si="255"/>
        <v>500</v>
      </c>
      <c r="P560" s="9">
        <f t="shared" si="255"/>
        <v>0</v>
      </c>
      <c r="Q560" s="9">
        <f t="shared" si="255"/>
        <v>500</v>
      </c>
      <c r="R560" s="9">
        <f t="shared" si="255"/>
        <v>0</v>
      </c>
    </row>
    <row r="561" spans="1:18" ht="18.75">
      <c r="A561" s="73" t="s">
        <v>343</v>
      </c>
      <c r="B561" s="74">
        <v>546</v>
      </c>
      <c r="C561" s="13" t="s">
        <v>126</v>
      </c>
      <c r="D561" s="13" t="s">
        <v>118</v>
      </c>
      <c r="E561" s="13" t="s">
        <v>28</v>
      </c>
      <c r="F561" s="13" t="s">
        <v>180</v>
      </c>
      <c r="G561" s="9">
        <f>H561+I561+J561</f>
        <v>0</v>
      </c>
      <c r="H561" s="9"/>
      <c r="I561" s="9">
        <v>0</v>
      </c>
      <c r="J561" s="9"/>
      <c r="K561" s="9">
        <f>L561+M561+N561</f>
        <v>500</v>
      </c>
      <c r="L561" s="9"/>
      <c r="M561" s="9">
        <v>500</v>
      </c>
      <c r="N561" s="9"/>
      <c r="O561" s="9">
        <f>P561+Q561+R561</f>
        <v>500</v>
      </c>
      <c r="P561" s="9"/>
      <c r="Q561" s="9">
        <v>500</v>
      </c>
      <c r="R561" s="9"/>
    </row>
    <row r="562" spans="1:18" ht="18.75">
      <c r="A562" s="73" t="s">
        <v>297</v>
      </c>
      <c r="B562" s="74">
        <v>546</v>
      </c>
      <c r="C562" s="13" t="s">
        <v>126</v>
      </c>
      <c r="D562" s="13" t="s">
        <v>118</v>
      </c>
      <c r="E562" s="13" t="s">
        <v>716</v>
      </c>
      <c r="F562" s="13"/>
      <c r="G562" s="9">
        <f>G563</f>
        <v>111.7</v>
      </c>
      <c r="H562" s="9">
        <f>H563</f>
        <v>0</v>
      </c>
      <c r="I562" s="9">
        <f>I563</f>
        <v>111.7</v>
      </c>
      <c r="J562" s="9">
        <f>J563</f>
        <v>0</v>
      </c>
      <c r="K562" s="9"/>
      <c r="L562" s="9"/>
      <c r="M562" s="9"/>
      <c r="N562" s="9"/>
      <c r="O562" s="9"/>
      <c r="P562" s="9"/>
      <c r="Q562" s="9"/>
      <c r="R562" s="9"/>
    </row>
    <row r="563" spans="1:18" ht="37.5">
      <c r="A563" s="73" t="s">
        <v>92</v>
      </c>
      <c r="B563" s="74">
        <v>546</v>
      </c>
      <c r="C563" s="13" t="s">
        <v>126</v>
      </c>
      <c r="D563" s="13" t="s">
        <v>118</v>
      </c>
      <c r="E563" s="13" t="s">
        <v>716</v>
      </c>
      <c r="F563" s="13" t="s">
        <v>175</v>
      </c>
      <c r="G563" s="9">
        <f>H563+I563+J563</f>
        <v>111.7</v>
      </c>
      <c r="H563" s="9"/>
      <c r="I563" s="9">
        <v>111.7</v>
      </c>
      <c r="J563" s="9"/>
      <c r="K563" s="9"/>
      <c r="L563" s="9"/>
      <c r="M563" s="9"/>
      <c r="N563" s="9"/>
      <c r="O563" s="9"/>
      <c r="P563" s="9"/>
      <c r="Q563" s="9"/>
      <c r="R563" s="9"/>
    </row>
    <row r="564" spans="1:18" ht="18.75">
      <c r="A564" s="73" t="s">
        <v>163</v>
      </c>
      <c r="B564" s="74">
        <v>546</v>
      </c>
      <c r="C564" s="13" t="s">
        <v>126</v>
      </c>
      <c r="D564" s="13" t="s">
        <v>118</v>
      </c>
      <c r="E564" s="74" t="s">
        <v>33</v>
      </c>
      <c r="F564" s="13"/>
      <c r="G564" s="9">
        <f>G565</f>
        <v>188.3</v>
      </c>
      <c r="H564" s="9">
        <f aca="true" t="shared" si="256" ref="H564:R565">H565</f>
        <v>0</v>
      </c>
      <c r="I564" s="9">
        <f t="shared" si="256"/>
        <v>188.3</v>
      </c>
      <c r="J564" s="9">
        <f t="shared" si="256"/>
        <v>0</v>
      </c>
      <c r="K564" s="9">
        <f t="shared" si="256"/>
        <v>300</v>
      </c>
      <c r="L564" s="9">
        <f t="shared" si="256"/>
        <v>0</v>
      </c>
      <c r="M564" s="9">
        <f t="shared" si="256"/>
        <v>300</v>
      </c>
      <c r="N564" s="9">
        <f t="shared" si="256"/>
        <v>0</v>
      </c>
      <c r="O564" s="9">
        <f t="shared" si="256"/>
        <v>300</v>
      </c>
      <c r="P564" s="9">
        <f t="shared" si="256"/>
        <v>0</v>
      </c>
      <c r="Q564" s="9">
        <f t="shared" si="256"/>
        <v>300</v>
      </c>
      <c r="R564" s="9">
        <f t="shared" si="256"/>
        <v>0</v>
      </c>
    </row>
    <row r="565" spans="1:18" ht="18.75">
      <c r="A565" s="73" t="s">
        <v>297</v>
      </c>
      <c r="B565" s="74">
        <v>546</v>
      </c>
      <c r="C565" s="13" t="s">
        <v>126</v>
      </c>
      <c r="D565" s="13" t="s">
        <v>118</v>
      </c>
      <c r="E565" s="74" t="s">
        <v>34</v>
      </c>
      <c r="F565" s="13"/>
      <c r="G565" s="9">
        <f>G566</f>
        <v>188.3</v>
      </c>
      <c r="H565" s="9">
        <f t="shared" si="256"/>
        <v>0</v>
      </c>
      <c r="I565" s="9">
        <f t="shared" si="256"/>
        <v>188.3</v>
      </c>
      <c r="J565" s="9">
        <f t="shared" si="256"/>
        <v>0</v>
      </c>
      <c r="K565" s="9">
        <f t="shared" si="256"/>
        <v>300</v>
      </c>
      <c r="L565" s="9">
        <f t="shared" si="256"/>
        <v>0</v>
      </c>
      <c r="M565" s="9">
        <f t="shared" si="256"/>
        <v>300</v>
      </c>
      <c r="N565" s="9">
        <f t="shared" si="256"/>
        <v>0</v>
      </c>
      <c r="O565" s="9">
        <f t="shared" si="256"/>
        <v>300</v>
      </c>
      <c r="P565" s="9">
        <f t="shared" si="256"/>
        <v>0</v>
      </c>
      <c r="Q565" s="9">
        <f t="shared" si="256"/>
        <v>300</v>
      </c>
      <c r="R565" s="9">
        <f t="shared" si="256"/>
        <v>0</v>
      </c>
    </row>
    <row r="566" spans="1:18" ht="37.5">
      <c r="A566" s="73" t="s">
        <v>92</v>
      </c>
      <c r="B566" s="74">
        <v>546</v>
      </c>
      <c r="C566" s="13" t="s">
        <v>126</v>
      </c>
      <c r="D566" s="13" t="s">
        <v>118</v>
      </c>
      <c r="E566" s="74" t="s">
        <v>34</v>
      </c>
      <c r="F566" s="13" t="s">
        <v>175</v>
      </c>
      <c r="G566" s="9">
        <f>H566+I566+J566</f>
        <v>188.3</v>
      </c>
      <c r="H566" s="9"/>
      <c r="I566" s="9">
        <f>300-111.7</f>
        <v>188.3</v>
      </c>
      <c r="J566" s="9"/>
      <c r="K566" s="9">
        <f>L566+M566+N566</f>
        <v>300</v>
      </c>
      <c r="L566" s="9"/>
      <c r="M566" s="9">
        <v>300</v>
      </c>
      <c r="N566" s="9"/>
      <c r="O566" s="9">
        <f>P566+Q566+R566</f>
        <v>300</v>
      </c>
      <c r="P566" s="75"/>
      <c r="Q566" s="75">
        <v>300</v>
      </c>
      <c r="R566" s="75"/>
    </row>
    <row r="567" spans="1:18" ht="18.75">
      <c r="A567" s="73" t="s">
        <v>154</v>
      </c>
      <c r="B567" s="74">
        <v>546</v>
      </c>
      <c r="C567" s="13" t="s">
        <v>126</v>
      </c>
      <c r="D567" s="13" t="s">
        <v>122</v>
      </c>
      <c r="E567" s="74"/>
      <c r="F567" s="13"/>
      <c r="G567" s="9">
        <f aca="true" t="shared" si="257" ref="G567:R567">G568+G579</f>
        <v>5555</v>
      </c>
      <c r="H567" s="9">
        <f t="shared" si="257"/>
        <v>0</v>
      </c>
      <c r="I567" s="9">
        <f t="shared" si="257"/>
        <v>1762.5</v>
      </c>
      <c r="J567" s="9">
        <f t="shared" si="257"/>
        <v>334.5</v>
      </c>
      <c r="K567" s="9">
        <f t="shared" si="257"/>
        <v>240</v>
      </c>
      <c r="L567" s="9">
        <f t="shared" si="257"/>
        <v>0</v>
      </c>
      <c r="M567" s="9">
        <f t="shared" si="257"/>
        <v>240</v>
      </c>
      <c r="N567" s="9">
        <f t="shared" si="257"/>
        <v>0</v>
      </c>
      <c r="O567" s="9">
        <f t="shared" si="257"/>
        <v>240</v>
      </c>
      <c r="P567" s="9">
        <f t="shared" si="257"/>
        <v>0</v>
      </c>
      <c r="Q567" s="9">
        <f t="shared" si="257"/>
        <v>240</v>
      </c>
      <c r="R567" s="9">
        <f t="shared" si="257"/>
        <v>0</v>
      </c>
    </row>
    <row r="568" spans="1:18" ht="56.25">
      <c r="A568" s="73" t="s">
        <v>450</v>
      </c>
      <c r="B568" s="74">
        <v>546</v>
      </c>
      <c r="C568" s="13" t="s">
        <v>126</v>
      </c>
      <c r="D568" s="13" t="s">
        <v>122</v>
      </c>
      <c r="E568" s="13" t="s">
        <v>244</v>
      </c>
      <c r="F568" s="13"/>
      <c r="G568" s="9">
        <f aca="true" t="shared" si="258" ref="G568:R568">G569+G573</f>
        <v>5515</v>
      </c>
      <c r="H568" s="9">
        <f t="shared" si="258"/>
        <v>0</v>
      </c>
      <c r="I568" s="9">
        <f t="shared" si="258"/>
        <v>1722.5</v>
      </c>
      <c r="J568" s="9">
        <f t="shared" si="258"/>
        <v>334.5</v>
      </c>
      <c r="K568" s="9">
        <f t="shared" si="258"/>
        <v>200</v>
      </c>
      <c r="L568" s="9">
        <f t="shared" si="258"/>
        <v>0</v>
      </c>
      <c r="M568" s="9">
        <f t="shared" si="258"/>
        <v>200</v>
      </c>
      <c r="N568" s="9">
        <f t="shared" si="258"/>
        <v>0</v>
      </c>
      <c r="O568" s="9">
        <f t="shared" si="258"/>
        <v>200</v>
      </c>
      <c r="P568" s="9">
        <f t="shared" si="258"/>
        <v>0</v>
      </c>
      <c r="Q568" s="9">
        <f t="shared" si="258"/>
        <v>200</v>
      </c>
      <c r="R568" s="9">
        <f t="shared" si="258"/>
        <v>0</v>
      </c>
    </row>
    <row r="569" spans="1:18" ht="37.5">
      <c r="A569" s="73" t="s">
        <v>451</v>
      </c>
      <c r="B569" s="74">
        <v>546</v>
      </c>
      <c r="C569" s="13" t="s">
        <v>126</v>
      </c>
      <c r="D569" s="13" t="s">
        <v>122</v>
      </c>
      <c r="E569" s="13" t="s">
        <v>245</v>
      </c>
      <c r="F569" s="13"/>
      <c r="G569" s="9">
        <f>G570</f>
        <v>875.9</v>
      </c>
      <c r="H569" s="9">
        <f aca="true" t="shared" si="259" ref="H569:R569">H570</f>
        <v>0</v>
      </c>
      <c r="I569" s="9">
        <f t="shared" si="259"/>
        <v>435</v>
      </c>
      <c r="J569" s="9">
        <f t="shared" si="259"/>
        <v>87</v>
      </c>
      <c r="K569" s="9">
        <f t="shared" si="259"/>
        <v>0</v>
      </c>
      <c r="L569" s="9">
        <f t="shared" si="259"/>
        <v>0</v>
      </c>
      <c r="M569" s="9">
        <f t="shared" si="259"/>
        <v>0</v>
      </c>
      <c r="N569" s="9">
        <f t="shared" si="259"/>
        <v>0</v>
      </c>
      <c r="O569" s="9">
        <f t="shared" si="259"/>
        <v>0</v>
      </c>
      <c r="P569" s="9">
        <f t="shared" si="259"/>
        <v>0</v>
      </c>
      <c r="Q569" s="9">
        <f t="shared" si="259"/>
        <v>0</v>
      </c>
      <c r="R569" s="9">
        <f t="shared" si="259"/>
        <v>0</v>
      </c>
    </row>
    <row r="570" spans="1:18" ht="58.5" customHeight="1">
      <c r="A570" s="73" t="s">
        <v>452</v>
      </c>
      <c r="B570" s="74">
        <v>546</v>
      </c>
      <c r="C570" s="13" t="s">
        <v>126</v>
      </c>
      <c r="D570" s="13" t="s">
        <v>122</v>
      </c>
      <c r="E570" s="13" t="s">
        <v>55</v>
      </c>
      <c r="F570" s="13"/>
      <c r="G570" s="9">
        <f>G571</f>
        <v>875.9</v>
      </c>
      <c r="H570" s="9">
        <f aca="true" t="shared" si="260" ref="H570:R570">H571</f>
        <v>0</v>
      </c>
      <c r="I570" s="9">
        <f t="shared" si="260"/>
        <v>435</v>
      </c>
      <c r="J570" s="9">
        <f t="shared" si="260"/>
        <v>87</v>
      </c>
      <c r="K570" s="9">
        <f t="shared" si="260"/>
        <v>0</v>
      </c>
      <c r="L570" s="9">
        <f t="shared" si="260"/>
        <v>0</v>
      </c>
      <c r="M570" s="9">
        <f t="shared" si="260"/>
        <v>0</v>
      </c>
      <c r="N570" s="9">
        <f t="shared" si="260"/>
        <v>0</v>
      </c>
      <c r="O570" s="9">
        <f t="shared" si="260"/>
        <v>0</v>
      </c>
      <c r="P570" s="9">
        <f t="shared" si="260"/>
        <v>0</v>
      </c>
      <c r="Q570" s="9">
        <f t="shared" si="260"/>
        <v>0</v>
      </c>
      <c r="R570" s="9">
        <f t="shared" si="260"/>
        <v>0</v>
      </c>
    </row>
    <row r="571" spans="1:18" ht="30" customHeight="1">
      <c r="A571" s="73" t="s">
        <v>612</v>
      </c>
      <c r="B571" s="74">
        <v>546</v>
      </c>
      <c r="C571" s="13" t="s">
        <v>126</v>
      </c>
      <c r="D571" s="13" t="s">
        <v>122</v>
      </c>
      <c r="E571" s="13" t="s">
        <v>620</v>
      </c>
      <c r="F571" s="13"/>
      <c r="G571" s="9">
        <f>G572</f>
        <v>875.9</v>
      </c>
      <c r="H571" s="9">
        <f aca="true" t="shared" si="261" ref="H571:R571">H572</f>
        <v>0</v>
      </c>
      <c r="I571" s="9">
        <f t="shared" si="261"/>
        <v>435</v>
      </c>
      <c r="J571" s="9">
        <f t="shared" si="261"/>
        <v>87</v>
      </c>
      <c r="K571" s="9">
        <f t="shared" si="261"/>
        <v>0</v>
      </c>
      <c r="L571" s="9">
        <f t="shared" si="261"/>
        <v>0</v>
      </c>
      <c r="M571" s="9">
        <f t="shared" si="261"/>
        <v>0</v>
      </c>
      <c r="N571" s="9">
        <f t="shared" si="261"/>
        <v>0</v>
      </c>
      <c r="O571" s="9">
        <f t="shared" si="261"/>
        <v>0</v>
      </c>
      <c r="P571" s="9">
        <f t="shared" si="261"/>
        <v>0</v>
      </c>
      <c r="Q571" s="9">
        <f t="shared" si="261"/>
        <v>0</v>
      </c>
      <c r="R571" s="9">
        <f t="shared" si="261"/>
        <v>0</v>
      </c>
    </row>
    <row r="572" spans="1:18" ht="40.5" customHeight="1">
      <c r="A572" s="73" t="s">
        <v>92</v>
      </c>
      <c r="B572" s="74">
        <v>546</v>
      </c>
      <c r="C572" s="13" t="s">
        <v>126</v>
      </c>
      <c r="D572" s="13" t="s">
        <v>122</v>
      </c>
      <c r="E572" s="13" t="s">
        <v>620</v>
      </c>
      <c r="F572" s="13" t="s">
        <v>175</v>
      </c>
      <c r="G572" s="9">
        <v>875.9</v>
      </c>
      <c r="H572" s="9">
        <v>0</v>
      </c>
      <c r="I572" s="9">
        <v>435</v>
      </c>
      <c r="J572" s="9">
        <v>87</v>
      </c>
      <c r="K572" s="9">
        <f>L572+M572+N572</f>
        <v>0</v>
      </c>
      <c r="L572" s="9"/>
      <c r="M572" s="9"/>
      <c r="N572" s="9"/>
      <c r="O572" s="9">
        <f>P572+Q572+R572</f>
        <v>0</v>
      </c>
      <c r="P572" s="9"/>
      <c r="Q572" s="9"/>
      <c r="R572" s="9"/>
    </row>
    <row r="573" spans="1:18" ht="62.25" customHeight="1">
      <c r="A573" s="73" t="s">
        <v>453</v>
      </c>
      <c r="B573" s="74">
        <v>546</v>
      </c>
      <c r="C573" s="13" t="s">
        <v>126</v>
      </c>
      <c r="D573" s="13" t="s">
        <v>122</v>
      </c>
      <c r="E573" s="13" t="s">
        <v>12</v>
      </c>
      <c r="F573" s="13"/>
      <c r="G573" s="9">
        <f>G574</f>
        <v>4639.1</v>
      </c>
      <c r="H573" s="9">
        <f aca="true" t="shared" si="262" ref="H573:R573">H574</f>
        <v>0</v>
      </c>
      <c r="I573" s="9">
        <f t="shared" si="262"/>
        <v>1287.5</v>
      </c>
      <c r="J573" s="9">
        <f t="shared" si="262"/>
        <v>247.5</v>
      </c>
      <c r="K573" s="9">
        <f t="shared" si="262"/>
        <v>200</v>
      </c>
      <c r="L573" s="9">
        <f t="shared" si="262"/>
        <v>0</v>
      </c>
      <c r="M573" s="9">
        <f t="shared" si="262"/>
        <v>200</v>
      </c>
      <c r="N573" s="9">
        <f t="shared" si="262"/>
        <v>0</v>
      </c>
      <c r="O573" s="9">
        <f t="shared" si="262"/>
        <v>200</v>
      </c>
      <c r="P573" s="9">
        <f t="shared" si="262"/>
        <v>0</v>
      </c>
      <c r="Q573" s="9">
        <f t="shared" si="262"/>
        <v>200</v>
      </c>
      <c r="R573" s="9">
        <f t="shared" si="262"/>
        <v>0</v>
      </c>
    </row>
    <row r="574" spans="1:18" ht="37.5">
      <c r="A574" s="73" t="s">
        <v>85</v>
      </c>
      <c r="B574" s="74">
        <v>546</v>
      </c>
      <c r="C574" s="13" t="s">
        <v>126</v>
      </c>
      <c r="D574" s="13" t="s">
        <v>122</v>
      </c>
      <c r="E574" s="13" t="s">
        <v>84</v>
      </c>
      <c r="F574" s="13"/>
      <c r="G574" s="9">
        <f>G575+G577</f>
        <v>4639.1</v>
      </c>
      <c r="H574" s="9">
        <f aca="true" t="shared" si="263" ref="H574:R574">H575+H577</f>
        <v>0</v>
      </c>
      <c r="I574" s="9">
        <f t="shared" si="263"/>
        <v>1287.5</v>
      </c>
      <c r="J574" s="9">
        <f t="shared" si="263"/>
        <v>247.5</v>
      </c>
      <c r="K574" s="9">
        <f t="shared" si="263"/>
        <v>200</v>
      </c>
      <c r="L574" s="9">
        <f t="shared" si="263"/>
        <v>0</v>
      </c>
      <c r="M574" s="9">
        <f t="shared" si="263"/>
        <v>200</v>
      </c>
      <c r="N574" s="9">
        <f t="shared" si="263"/>
        <v>0</v>
      </c>
      <c r="O574" s="9">
        <f t="shared" si="263"/>
        <v>200</v>
      </c>
      <c r="P574" s="9">
        <f t="shared" si="263"/>
        <v>0</v>
      </c>
      <c r="Q574" s="9">
        <f t="shared" si="263"/>
        <v>200</v>
      </c>
      <c r="R574" s="9">
        <f t="shared" si="263"/>
        <v>0</v>
      </c>
    </row>
    <row r="575" spans="1:18" ht="39" customHeight="1">
      <c r="A575" s="73" t="s">
        <v>414</v>
      </c>
      <c r="B575" s="74">
        <v>546</v>
      </c>
      <c r="C575" s="13" t="s">
        <v>126</v>
      </c>
      <c r="D575" s="13" t="s">
        <v>122</v>
      </c>
      <c r="E575" s="13" t="s">
        <v>413</v>
      </c>
      <c r="F575" s="13"/>
      <c r="G575" s="9">
        <f>G576</f>
        <v>50</v>
      </c>
      <c r="H575" s="9">
        <f aca="true" t="shared" si="264" ref="H575:R575">H576</f>
        <v>0</v>
      </c>
      <c r="I575" s="9">
        <f t="shared" si="264"/>
        <v>50</v>
      </c>
      <c r="J575" s="9">
        <f t="shared" si="264"/>
        <v>0</v>
      </c>
      <c r="K575" s="9">
        <f t="shared" si="264"/>
        <v>200</v>
      </c>
      <c r="L575" s="9">
        <f t="shared" si="264"/>
        <v>0</v>
      </c>
      <c r="M575" s="9">
        <f t="shared" si="264"/>
        <v>200</v>
      </c>
      <c r="N575" s="9">
        <f t="shared" si="264"/>
        <v>0</v>
      </c>
      <c r="O575" s="9">
        <f t="shared" si="264"/>
        <v>200</v>
      </c>
      <c r="P575" s="9">
        <f t="shared" si="264"/>
        <v>0</v>
      </c>
      <c r="Q575" s="9">
        <f t="shared" si="264"/>
        <v>200</v>
      </c>
      <c r="R575" s="9">
        <f t="shared" si="264"/>
        <v>0</v>
      </c>
    </row>
    <row r="576" spans="1:18" ht="37.5">
      <c r="A576" s="73" t="s">
        <v>92</v>
      </c>
      <c r="B576" s="74">
        <v>546</v>
      </c>
      <c r="C576" s="13" t="s">
        <v>126</v>
      </c>
      <c r="D576" s="13" t="s">
        <v>122</v>
      </c>
      <c r="E576" s="13" t="s">
        <v>413</v>
      </c>
      <c r="F576" s="13" t="s">
        <v>175</v>
      </c>
      <c r="G576" s="9">
        <f>H576+I575+J576</f>
        <v>50</v>
      </c>
      <c r="H576" s="9"/>
      <c r="I576" s="9">
        <v>50</v>
      </c>
      <c r="J576" s="9"/>
      <c r="K576" s="9">
        <f>L576+M576+N576</f>
        <v>200</v>
      </c>
      <c r="L576" s="9"/>
      <c r="M576" s="9">
        <v>200</v>
      </c>
      <c r="N576" s="9"/>
      <c r="O576" s="9">
        <f>P576+Q576+R576</f>
        <v>200</v>
      </c>
      <c r="P576" s="9"/>
      <c r="Q576" s="9">
        <v>200</v>
      </c>
      <c r="R576" s="9"/>
    </row>
    <row r="577" spans="1:18" ht="18.75">
      <c r="A577" s="73" t="s">
        <v>612</v>
      </c>
      <c r="B577" s="74">
        <v>546</v>
      </c>
      <c r="C577" s="13" t="s">
        <v>126</v>
      </c>
      <c r="D577" s="13" t="s">
        <v>122</v>
      </c>
      <c r="E577" s="13" t="s">
        <v>611</v>
      </c>
      <c r="F577" s="13"/>
      <c r="G577" s="9">
        <f>G578</f>
        <v>4589.1</v>
      </c>
      <c r="H577" s="9">
        <f aca="true" t="shared" si="265" ref="H577:R577">H578</f>
        <v>0</v>
      </c>
      <c r="I577" s="9">
        <f t="shared" si="265"/>
        <v>1237.5</v>
      </c>
      <c r="J577" s="9">
        <f t="shared" si="265"/>
        <v>247.5</v>
      </c>
      <c r="K577" s="9">
        <f t="shared" si="265"/>
        <v>0</v>
      </c>
      <c r="L577" s="9">
        <f t="shared" si="265"/>
        <v>0</v>
      </c>
      <c r="M577" s="9">
        <f t="shared" si="265"/>
        <v>0</v>
      </c>
      <c r="N577" s="9">
        <f t="shared" si="265"/>
        <v>0</v>
      </c>
      <c r="O577" s="9">
        <f t="shared" si="265"/>
        <v>0</v>
      </c>
      <c r="P577" s="9">
        <f t="shared" si="265"/>
        <v>0</v>
      </c>
      <c r="Q577" s="9">
        <f t="shared" si="265"/>
        <v>0</v>
      </c>
      <c r="R577" s="9">
        <f t="shared" si="265"/>
        <v>0</v>
      </c>
    </row>
    <row r="578" spans="1:18" ht="42" customHeight="1">
      <c r="A578" s="73" t="s">
        <v>92</v>
      </c>
      <c r="B578" s="74">
        <v>546</v>
      </c>
      <c r="C578" s="13" t="s">
        <v>126</v>
      </c>
      <c r="D578" s="13" t="s">
        <v>122</v>
      </c>
      <c r="E578" s="13" t="s">
        <v>611</v>
      </c>
      <c r="F578" s="13" t="s">
        <v>175</v>
      </c>
      <c r="G578" s="9">
        <v>4589.1</v>
      </c>
      <c r="H578" s="9"/>
      <c r="I578" s="9">
        <v>1237.5</v>
      </c>
      <c r="J578" s="9">
        <v>247.5</v>
      </c>
      <c r="K578" s="9">
        <f>L578+M578+N578</f>
        <v>0</v>
      </c>
      <c r="L578" s="9"/>
      <c r="M578" s="9"/>
      <c r="N578" s="9"/>
      <c r="O578" s="9">
        <f>P578+Q578+R578</f>
        <v>0</v>
      </c>
      <c r="P578" s="9"/>
      <c r="Q578" s="9"/>
      <c r="R578" s="9"/>
    </row>
    <row r="579" spans="1:18" ht="22.5" customHeight="1">
      <c r="A579" s="73" t="s">
        <v>163</v>
      </c>
      <c r="B579" s="74">
        <v>546</v>
      </c>
      <c r="C579" s="13" t="s">
        <v>126</v>
      </c>
      <c r="D579" s="13" t="s">
        <v>122</v>
      </c>
      <c r="E579" s="74" t="s">
        <v>33</v>
      </c>
      <c r="F579" s="13"/>
      <c r="G579" s="9">
        <f>G580</f>
        <v>40</v>
      </c>
      <c r="H579" s="9">
        <f aca="true" t="shared" si="266" ref="H579:R580">H580</f>
        <v>0</v>
      </c>
      <c r="I579" s="9">
        <f t="shared" si="266"/>
        <v>40</v>
      </c>
      <c r="J579" s="9">
        <f t="shared" si="266"/>
        <v>0</v>
      </c>
      <c r="K579" s="9">
        <f t="shared" si="266"/>
        <v>40</v>
      </c>
      <c r="L579" s="9">
        <f t="shared" si="266"/>
        <v>0</v>
      </c>
      <c r="M579" s="9">
        <f t="shared" si="266"/>
        <v>40</v>
      </c>
      <c r="N579" s="9">
        <f t="shared" si="266"/>
        <v>0</v>
      </c>
      <c r="O579" s="9">
        <f t="shared" si="266"/>
        <v>40</v>
      </c>
      <c r="P579" s="9">
        <f t="shared" si="266"/>
        <v>0</v>
      </c>
      <c r="Q579" s="9">
        <f t="shared" si="266"/>
        <v>40</v>
      </c>
      <c r="R579" s="9">
        <f t="shared" si="266"/>
        <v>0</v>
      </c>
    </row>
    <row r="580" spans="1:18" ht="24.75" customHeight="1">
      <c r="A580" s="73" t="s">
        <v>297</v>
      </c>
      <c r="B580" s="74">
        <v>546</v>
      </c>
      <c r="C580" s="13" t="s">
        <v>126</v>
      </c>
      <c r="D580" s="13" t="s">
        <v>122</v>
      </c>
      <c r="E580" s="74" t="s">
        <v>333</v>
      </c>
      <c r="F580" s="13"/>
      <c r="G580" s="9">
        <f>G581</f>
        <v>40</v>
      </c>
      <c r="H580" s="9">
        <f t="shared" si="266"/>
        <v>0</v>
      </c>
      <c r="I580" s="9">
        <f t="shared" si="266"/>
        <v>40</v>
      </c>
      <c r="J580" s="9">
        <f t="shared" si="266"/>
        <v>0</v>
      </c>
      <c r="K580" s="9">
        <f t="shared" si="266"/>
        <v>40</v>
      </c>
      <c r="L580" s="9">
        <f t="shared" si="266"/>
        <v>0</v>
      </c>
      <c r="M580" s="9">
        <f t="shared" si="266"/>
        <v>40</v>
      </c>
      <c r="N580" s="9">
        <f t="shared" si="266"/>
        <v>0</v>
      </c>
      <c r="O580" s="9">
        <f t="shared" si="266"/>
        <v>40</v>
      </c>
      <c r="P580" s="9">
        <f t="shared" si="266"/>
        <v>0</v>
      </c>
      <c r="Q580" s="9">
        <f t="shared" si="266"/>
        <v>40</v>
      </c>
      <c r="R580" s="9">
        <f t="shared" si="266"/>
        <v>0</v>
      </c>
    </row>
    <row r="581" spans="1:18" ht="45.75" customHeight="1">
      <c r="A581" s="73" t="s">
        <v>92</v>
      </c>
      <c r="B581" s="74">
        <v>546</v>
      </c>
      <c r="C581" s="13" t="s">
        <v>126</v>
      </c>
      <c r="D581" s="13" t="s">
        <v>122</v>
      </c>
      <c r="E581" s="74" t="s">
        <v>34</v>
      </c>
      <c r="F581" s="13" t="s">
        <v>175</v>
      </c>
      <c r="G581" s="9">
        <f>H581+I581+J581</f>
        <v>40</v>
      </c>
      <c r="H581" s="9"/>
      <c r="I581" s="9">
        <v>40</v>
      </c>
      <c r="J581" s="9"/>
      <c r="K581" s="9">
        <f>L581+M581+N581</f>
        <v>40</v>
      </c>
      <c r="L581" s="9"/>
      <c r="M581" s="9">
        <v>40</v>
      </c>
      <c r="N581" s="9"/>
      <c r="O581" s="9">
        <f>P581+Q581+R581</f>
        <v>40</v>
      </c>
      <c r="P581" s="9"/>
      <c r="Q581" s="9">
        <v>40</v>
      </c>
      <c r="R581" s="9"/>
    </row>
    <row r="582" spans="1:18" ht="25.5" customHeight="1">
      <c r="A582" s="73" t="s">
        <v>405</v>
      </c>
      <c r="B582" s="74">
        <v>546</v>
      </c>
      <c r="C582" s="13" t="s">
        <v>126</v>
      </c>
      <c r="D582" s="13" t="s">
        <v>121</v>
      </c>
      <c r="E582" s="74"/>
      <c r="F582" s="13"/>
      <c r="G582" s="9">
        <f>G583</f>
        <v>1792.2</v>
      </c>
      <c r="H582" s="9">
        <f aca="true" t="shared" si="267" ref="H582:R584">H583</f>
        <v>1637.6</v>
      </c>
      <c r="I582" s="9">
        <f t="shared" si="267"/>
        <v>0</v>
      </c>
      <c r="J582" s="9">
        <f t="shared" si="267"/>
        <v>182</v>
      </c>
      <c r="K582" s="9">
        <f t="shared" si="267"/>
        <v>1819.6</v>
      </c>
      <c r="L582" s="9">
        <f t="shared" si="267"/>
        <v>1637.6</v>
      </c>
      <c r="M582" s="9">
        <f t="shared" si="267"/>
        <v>0</v>
      </c>
      <c r="N582" s="9">
        <f t="shared" si="267"/>
        <v>182</v>
      </c>
      <c r="O582" s="9">
        <f t="shared" si="267"/>
        <v>1959.9</v>
      </c>
      <c r="P582" s="9">
        <f t="shared" si="267"/>
        <v>1763.9</v>
      </c>
      <c r="Q582" s="9">
        <f t="shared" si="267"/>
        <v>0</v>
      </c>
      <c r="R582" s="9">
        <f t="shared" si="267"/>
        <v>196</v>
      </c>
    </row>
    <row r="583" spans="1:18" ht="46.5" customHeight="1">
      <c r="A583" s="73" t="s">
        <v>555</v>
      </c>
      <c r="B583" s="74">
        <v>546</v>
      </c>
      <c r="C583" s="13" t="s">
        <v>126</v>
      </c>
      <c r="D583" s="13" t="s">
        <v>121</v>
      </c>
      <c r="E583" s="74" t="s">
        <v>406</v>
      </c>
      <c r="F583" s="13"/>
      <c r="G583" s="9">
        <f>G584</f>
        <v>1792.2</v>
      </c>
      <c r="H583" s="9">
        <f t="shared" si="267"/>
        <v>1637.6</v>
      </c>
      <c r="I583" s="9">
        <f t="shared" si="267"/>
        <v>0</v>
      </c>
      <c r="J583" s="9">
        <f t="shared" si="267"/>
        <v>182</v>
      </c>
      <c r="K583" s="9">
        <f t="shared" si="267"/>
        <v>1819.6</v>
      </c>
      <c r="L583" s="9">
        <f t="shared" si="267"/>
        <v>1637.6</v>
      </c>
      <c r="M583" s="9">
        <f t="shared" si="267"/>
        <v>0</v>
      </c>
      <c r="N583" s="9">
        <f t="shared" si="267"/>
        <v>182</v>
      </c>
      <c r="O583" s="9">
        <f t="shared" si="267"/>
        <v>1959.9</v>
      </c>
      <c r="P583" s="9">
        <f t="shared" si="267"/>
        <v>1763.9</v>
      </c>
      <c r="Q583" s="9">
        <f t="shared" si="267"/>
        <v>0</v>
      </c>
      <c r="R583" s="9">
        <f t="shared" si="267"/>
        <v>196</v>
      </c>
    </row>
    <row r="584" spans="1:18" ht="43.5" customHeight="1">
      <c r="A584" s="97" t="s">
        <v>500</v>
      </c>
      <c r="B584" s="74">
        <v>546</v>
      </c>
      <c r="C584" s="13" t="s">
        <v>126</v>
      </c>
      <c r="D584" s="13" t="s">
        <v>121</v>
      </c>
      <c r="E584" s="74" t="s">
        <v>408</v>
      </c>
      <c r="F584" s="13"/>
      <c r="G584" s="9">
        <f>G585</f>
        <v>1792.2</v>
      </c>
      <c r="H584" s="9">
        <f t="shared" si="267"/>
        <v>1637.6</v>
      </c>
      <c r="I584" s="9">
        <f t="shared" si="267"/>
        <v>0</v>
      </c>
      <c r="J584" s="9">
        <f t="shared" si="267"/>
        <v>182</v>
      </c>
      <c r="K584" s="9">
        <f t="shared" si="267"/>
        <v>1819.6</v>
      </c>
      <c r="L584" s="9">
        <f t="shared" si="267"/>
        <v>1637.6</v>
      </c>
      <c r="M584" s="9">
        <f t="shared" si="267"/>
        <v>0</v>
      </c>
      <c r="N584" s="9">
        <f t="shared" si="267"/>
        <v>182</v>
      </c>
      <c r="O584" s="9">
        <f t="shared" si="267"/>
        <v>1959.9</v>
      </c>
      <c r="P584" s="9">
        <f t="shared" si="267"/>
        <v>1763.9</v>
      </c>
      <c r="Q584" s="9">
        <f t="shared" si="267"/>
        <v>0</v>
      </c>
      <c r="R584" s="9">
        <f t="shared" si="267"/>
        <v>196</v>
      </c>
    </row>
    <row r="585" spans="1:18" ht="27.75" customHeight="1">
      <c r="A585" s="73" t="s">
        <v>407</v>
      </c>
      <c r="B585" s="74">
        <v>546</v>
      </c>
      <c r="C585" s="13" t="s">
        <v>126</v>
      </c>
      <c r="D585" s="13" t="s">
        <v>121</v>
      </c>
      <c r="E585" s="74" t="s">
        <v>409</v>
      </c>
      <c r="F585" s="13"/>
      <c r="G585" s="9">
        <f>G586</f>
        <v>1792.2</v>
      </c>
      <c r="H585" s="9">
        <f aca="true" t="shared" si="268" ref="H585:R585">H586</f>
        <v>1637.6</v>
      </c>
      <c r="I585" s="9">
        <f t="shared" si="268"/>
        <v>0</v>
      </c>
      <c r="J585" s="9">
        <f t="shared" si="268"/>
        <v>182</v>
      </c>
      <c r="K585" s="9">
        <f t="shared" si="268"/>
        <v>1819.6</v>
      </c>
      <c r="L585" s="9">
        <f t="shared" si="268"/>
        <v>1637.6</v>
      </c>
      <c r="M585" s="9">
        <f t="shared" si="268"/>
        <v>0</v>
      </c>
      <c r="N585" s="9">
        <f t="shared" si="268"/>
        <v>182</v>
      </c>
      <c r="O585" s="9">
        <f t="shared" si="268"/>
        <v>1959.9</v>
      </c>
      <c r="P585" s="9">
        <f t="shared" si="268"/>
        <v>1763.9</v>
      </c>
      <c r="Q585" s="9">
        <f t="shared" si="268"/>
        <v>0</v>
      </c>
      <c r="R585" s="9">
        <f t="shared" si="268"/>
        <v>196</v>
      </c>
    </row>
    <row r="586" spans="1:18" ht="37.5">
      <c r="A586" s="73" t="s">
        <v>92</v>
      </c>
      <c r="B586" s="74">
        <v>546</v>
      </c>
      <c r="C586" s="13" t="s">
        <v>126</v>
      </c>
      <c r="D586" s="13" t="s">
        <v>121</v>
      </c>
      <c r="E586" s="74" t="s">
        <v>409</v>
      </c>
      <c r="F586" s="13" t="s">
        <v>175</v>
      </c>
      <c r="G586" s="9">
        <v>1792.2</v>
      </c>
      <c r="H586" s="9">
        <v>1637.6</v>
      </c>
      <c r="I586" s="9"/>
      <c r="J586" s="9">
        <v>182</v>
      </c>
      <c r="K586" s="9">
        <f>L586+N586+M586</f>
        <v>1819.6</v>
      </c>
      <c r="L586" s="9">
        <v>1637.6</v>
      </c>
      <c r="M586" s="9"/>
      <c r="N586" s="9">
        <v>182</v>
      </c>
      <c r="O586" s="9">
        <f>P586+R586+Q586</f>
        <v>1959.9</v>
      </c>
      <c r="P586" s="16">
        <v>1763.9</v>
      </c>
      <c r="Q586" s="16"/>
      <c r="R586" s="16">
        <v>196</v>
      </c>
    </row>
    <row r="587" spans="1:18" ht="18.75">
      <c r="A587" s="73" t="s">
        <v>138</v>
      </c>
      <c r="B587" s="74">
        <v>546</v>
      </c>
      <c r="C587" s="13" t="s">
        <v>134</v>
      </c>
      <c r="D587" s="13" t="s">
        <v>389</v>
      </c>
      <c r="E587" s="13"/>
      <c r="F587" s="13"/>
      <c r="G587" s="9">
        <f>G588</f>
        <v>710.3</v>
      </c>
      <c r="H587" s="9">
        <f aca="true" t="shared" si="269" ref="H587:R587">H588</f>
        <v>210.3</v>
      </c>
      <c r="I587" s="9">
        <f>I588</f>
        <v>400</v>
      </c>
      <c r="J587" s="9">
        <f t="shared" si="269"/>
        <v>0</v>
      </c>
      <c r="K587" s="9">
        <f t="shared" si="269"/>
        <v>3753.1000000000004</v>
      </c>
      <c r="L587" s="9">
        <f t="shared" si="269"/>
        <v>3210.3</v>
      </c>
      <c r="M587" s="9">
        <f t="shared" si="269"/>
        <v>542.8</v>
      </c>
      <c r="N587" s="9">
        <f t="shared" si="269"/>
        <v>0</v>
      </c>
      <c r="O587" s="9">
        <f t="shared" si="269"/>
        <v>859.8</v>
      </c>
      <c r="P587" s="9">
        <f t="shared" si="269"/>
        <v>209.8</v>
      </c>
      <c r="Q587" s="9">
        <f t="shared" si="269"/>
        <v>650</v>
      </c>
      <c r="R587" s="9">
        <f t="shared" si="269"/>
        <v>0</v>
      </c>
    </row>
    <row r="588" spans="1:18" ht="22.5" customHeight="1">
      <c r="A588" s="73" t="s">
        <v>161</v>
      </c>
      <c r="B588" s="74">
        <v>546</v>
      </c>
      <c r="C588" s="13" t="s">
        <v>134</v>
      </c>
      <c r="D588" s="13" t="s">
        <v>126</v>
      </c>
      <c r="E588" s="13"/>
      <c r="F588" s="13"/>
      <c r="G588" s="9">
        <f>G589</f>
        <v>710.3</v>
      </c>
      <c r="H588" s="9">
        <f aca="true" t="shared" si="270" ref="H588:R589">H589</f>
        <v>210.3</v>
      </c>
      <c r="I588" s="9">
        <f t="shared" si="270"/>
        <v>400</v>
      </c>
      <c r="J588" s="9">
        <f t="shared" si="270"/>
        <v>0</v>
      </c>
      <c r="K588" s="9">
        <f t="shared" si="270"/>
        <v>3753.1000000000004</v>
      </c>
      <c r="L588" s="9">
        <f t="shared" si="270"/>
        <v>3210.3</v>
      </c>
      <c r="M588" s="9">
        <f t="shared" si="270"/>
        <v>542.8</v>
      </c>
      <c r="N588" s="9">
        <f t="shared" si="270"/>
        <v>0</v>
      </c>
      <c r="O588" s="9">
        <f t="shared" si="270"/>
        <v>859.8</v>
      </c>
      <c r="P588" s="9">
        <f t="shared" si="270"/>
        <v>209.8</v>
      </c>
      <c r="Q588" s="9">
        <f t="shared" si="270"/>
        <v>650</v>
      </c>
      <c r="R588" s="9">
        <f t="shared" si="270"/>
        <v>0</v>
      </c>
    </row>
    <row r="589" spans="1:18" ht="65.25" customHeight="1">
      <c r="A589" s="73" t="s">
        <v>450</v>
      </c>
      <c r="B589" s="74">
        <v>546</v>
      </c>
      <c r="C589" s="13" t="s">
        <v>134</v>
      </c>
      <c r="D589" s="13" t="s">
        <v>126</v>
      </c>
      <c r="E589" s="13" t="s">
        <v>244</v>
      </c>
      <c r="F589" s="13"/>
      <c r="G589" s="9">
        <f>G590</f>
        <v>710.3</v>
      </c>
      <c r="H589" s="9">
        <f t="shared" si="270"/>
        <v>210.3</v>
      </c>
      <c r="I589" s="9">
        <f t="shared" si="270"/>
        <v>400</v>
      </c>
      <c r="J589" s="9">
        <f t="shared" si="270"/>
        <v>0</v>
      </c>
      <c r="K589" s="9">
        <f t="shared" si="270"/>
        <v>3753.1000000000004</v>
      </c>
      <c r="L589" s="9">
        <f t="shared" si="270"/>
        <v>3210.3</v>
      </c>
      <c r="M589" s="9">
        <f t="shared" si="270"/>
        <v>542.8</v>
      </c>
      <c r="N589" s="9">
        <f t="shared" si="270"/>
        <v>0</v>
      </c>
      <c r="O589" s="9">
        <f t="shared" si="270"/>
        <v>859.8</v>
      </c>
      <c r="P589" s="9">
        <f t="shared" si="270"/>
        <v>209.8</v>
      </c>
      <c r="Q589" s="9">
        <f t="shared" si="270"/>
        <v>650</v>
      </c>
      <c r="R589" s="9">
        <f t="shared" si="270"/>
        <v>0</v>
      </c>
    </row>
    <row r="590" spans="1:18" ht="51" customHeight="1">
      <c r="A590" s="73" t="s">
        <v>352</v>
      </c>
      <c r="B590" s="74">
        <v>546</v>
      </c>
      <c r="C590" s="13" t="s">
        <v>134</v>
      </c>
      <c r="D590" s="13" t="s">
        <v>126</v>
      </c>
      <c r="E590" s="13" t="s">
        <v>12</v>
      </c>
      <c r="F590" s="13"/>
      <c r="G590" s="9">
        <f aca="true" t="shared" si="271" ref="G590:R590">G591+G594+G599+G597</f>
        <v>710.3</v>
      </c>
      <c r="H590" s="9">
        <f t="shared" si="271"/>
        <v>210.3</v>
      </c>
      <c r="I590" s="9">
        <f t="shared" si="271"/>
        <v>400</v>
      </c>
      <c r="J590" s="9">
        <f t="shared" si="271"/>
        <v>0</v>
      </c>
      <c r="K590" s="9">
        <f t="shared" si="271"/>
        <v>3753.1000000000004</v>
      </c>
      <c r="L590" s="9">
        <f t="shared" si="271"/>
        <v>3210.3</v>
      </c>
      <c r="M590" s="9">
        <f t="shared" si="271"/>
        <v>542.8</v>
      </c>
      <c r="N590" s="9">
        <f t="shared" si="271"/>
        <v>0</v>
      </c>
      <c r="O590" s="9">
        <f t="shared" si="271"/>
        <v>859.8</v>
      </c>
      <c r="P590" s="9">
        <f t="shared" si="271"/>
        <v>209.8</v>
      </c>
      <c r="Q590" s="9">
        <f t="shared" si="271"/>
        <v>650</v>
      </c>
      <c r="R590" s="9">
        <f t="shared" si="271"/>
        <v>0</v>
      </c>
    </row>
    <row r="591" spans="1:18" ht="37.5">
      <c r="A591" s="73" t="s">
        <v>85</v>
      </c>
      <c r="B591" s="74">
        <v>546</v>
      </c>
      <c r="C591" s="13" t="s">
        <v>134</v>
      </c>
      <c r="D591" s="13" t="s">
        <v>126</v>
      </c>
      <c r="E591" s="13" t="s">
        <v>84</v>
      </c>
      <c r="F591" s="13"/>
      <c r="G591" s="9">
        <f>G592</f>
        <v>100</v>
      </c>
      <c r="H591" s="9">
        <f aca="true" t="shared" si="272" ref="H591:R592">H592</f>
        <v>0</v>
      </c>
      <c r="I591" s="9">
        <f t="shared" si="272"/>
        <v>100</v>
      </c>
      <c r="J591" s="9">
        <f t="shared" si="272"/>
        <v>0</v>
      </c>
      <c r="K591" s="9">
        <f t="shared" si="272"/>
        <v>150</v>
      </c>
      <c r="L591" s="9">
        <f t="shared" si="272"/>
        <v>0</v>
      </c>
      <c r="M591" s="9">
        <f t="shared" si="272"/>
        <v>150</v>
      </c>
      <c r="N591" s="9">
        <f t="shared" si="272"/>
        <v>0</v>
      </c>
      <c r="O591" s="9">
        <f t="shared" si="272"/>
        <v>150</v>
      </c>
      <c r="P591" s="9">
        <f t="shared" si="272"/>
        <v>0</v>
      </c>
      <c r="Q591" s="9">
        <f t="shared" si="272"/>
        <v>150</v>
      </c>
      <c r="R591" s="9">
        <f t="shared" si="272"/>
        <v>0</v>
      </c>
    </row>
    <row r="592" spans="1:18" ht="24.75" customHeight="1">
      <c r="A592" s="73" t="s">
        <v>374</v>
      </c>
      <c r="B592" s="74">
        <v>546</v>
      </c>
      <c r="C592" s="13" t="s">
        <v>134</v>
      </c>
      <c r="D592" s="13" t="s">
        <v>126</v>
      </c>
      <c r="E592" s="13" t="s">
        <v>376</v>
      </c>
      <c r="F592" s="13"/>
      <c r="G592" s="9">
        <f>G593</f>
        <v>100</v>
      </c>
      <c r="H592" s="9">
        <f t="shared" si="272"/>
        <v>0</v>
      </c>
      <c r="I592" s="9">
        <f t="shared" si="272"/>
        <v>100</v>
      </c>
      <c r="J592" s="9">
        <f t="shared" si="272"/>
        <v>0</v>
      </c>
      <c r="K592" s="9">
        <f t="shared" si="272"/>
        <v>150</v>
      </c>
      <c r="L592" s="9">
        <f t="shared" si="272"/>
        <v>0</v>
      </c>
      <c r="M592" s="9">
        <f t="shared" si="272"/>
        <v>150</v>
      </c>
      <c r="N592" s="9">
        <f t="shared" si="272"/>
        <v>0</v>
      </c>
      <c r="O592" s="9">
        <f t="shared" si="272"/>
        <v>150</v>
      </c>
      <c r="P592" s="9">
        <f t="shared" si="272"/>
        <v>0</v>
      </c>
      <c r="Q592" s="9">
        <f t="shared" si="272"/>
        <v>150</v>
      </c>
      <c r="R592" s="9">
        <f t="shared" si="272"/>
        <v>0</v>
      </c>
    </row>
    <row r="593" spans="1:18" ht="37.5">
      <c r="A593" s="73" t="s">
        <v>92</v>
      </c>
      <c r="B593" s="74">
        <v>546</v>
      </c>
      <c r="C593" s="13" t="s">
        <v>134</v>
      </c>
      <c r="D593" s="13" t="s">
        <v>126</v>
      </c>
      <c r="E593" s="13" t="s">
        <v>376</v>
      </c>
      <c r="F593" s="13" t="s">
        <v>175</v>
      </c>
      <c r="G593" s="9">
        <f>H593+I593+J593</f>
        <v>100</v>
      </c>
      <c r="H593" s="9"/>
      <c r="I593" s="9">
        <v>100</v>
      </c>
      <c r="J593" s="9"/>
      <c r="K593" s="9">
        <f>L593+M593+N593</f>
        <v>150</v>
      </c>
      <c r="L593" s="9"/>
      <c r="M593" s="9">
        <v>150</v>
      </c>
      <c r="N593" s="9"/>
      <c r="O593" s="9">
        <f>P593+Q593+R593</f>
        <v>150</v>
      </c>
      <c r="P593" s="9"/>
      <c r="Q593" s="9">
        <v>150</v>
      </c>
      <c r="R593" s="9"/>
    </row>
    <row r="594" spans="1:18" ht="43.5" customHeight="1">
      <c r="A594" s="73" t="s">
        <v>14</v>
      </c>
      <c r="B594" s="74">
        <v>546</v>
      </c>
      <c r="C594" s="13" t="s">
        <v>134</v>
      </c>
      <c r="D594" s="13" t="s">
        <v>126</v>
      </c>
      <c r="E594" s="13" t="s">
        <v>13</v>
      </c>
      <c r="F594" s="13"/>
      <c r="G594" s="9">
        <f>G595</f>
        <v>400</v>
      </c>
      <c r="H594" s="9">
        <f aca="true" t="shared" si="273" ref="H594:R595">H595</f>
        <v>0</v>
      </c>
      <c r="I594" s="9">
        <f t="shared" si="273"/>
        <v>300</v>
      </c>
      <c r="J594" s="9">
        <f t="shared" si="273"/>
        <v>0</v>
      </c>
      <c r="K594" s="9">
        <f t="shared" si="273"/>
        <v>300</v>
      </c>
      <c r="L594" s="9">
        <f t="shared" si="273"/>
        <v>0</v>
      </c>
      <c r="M594" s="9">
        <f t="shared" si="273"/>
        <v>300</v>
      </c>
      <c r="N594" s="9">
        <f t="shared" si="273"/>
        <v>0</v>
      </c>
      <c r="O594" s="9">
        <f t="shared" si="273"/>
        <v>500</v>
      </c>
      <c r="P594" s="9">
        <f t="shared" si="273"/>
        <v>0</v>
      </c>
      <c r="Q594" s="9">
        <f t="shared" si="273"/>
        <v>500</v>
      </c>
      <c r="R594" s="9">
        <f t="shared" si="273"/>
        <v>0</v>
      </c>
    </row>
    <row r="595" spans="1:18" ht="42" customHeight="1">
      <c r="A595" s="73" t="s">
        <v>213</v>
      </c>
      <c r="B595" s="74">
        <v>546</v>
      </c>
      <c r="C595" s="13" t="s">
        <v>134</v>
      </c>
      <c r="D595" s="13" t="s">
        <v>126</v>
      </c>
      <c r="E595" s="13" t="s">
        <v>30</v>
      </c>
      <c r="F595" s="13"/>
      <c r="G595" s="9">
        <f>G596</f>
        <v>400</v>
      </c>
      <c r="H595" s="9">
        <f t="shared" si="273"/>
        <v>0</v>
      </c>
      <c r="I595" s="9">
        <f t="shared" si="273"/>
        <v>300</v>
      </c>
      <c r="J595" s="9">
        <f t="shared" si="273"/>
        <v>0</v>
      </c>
      <c r="K595" s="9">
        <f t="shared" si="273"/>
        <v>300</v>
      </c>
      <c r="L595" s="9">
        <f t="shared" si="273"/>
        <v>0</v>
      </c>
      <c r="M595" s="9">
        <f t="shared" si="273"/>
        <v>300</v>
      </c>
      <c r="N595" s="9">
        <f t="shared" si="273"/>
        <v>0</v>
      </c>
      <c r="O595" s="9">
        <f t="shared" si="273"/>
        <v>500</v>
      </c>
      <c r="P595" s="9">
        <f t="shared" si="273"/>
        <v>0</v>
      </c>
      <c r="Q595" s="9">
        <f t="shared" si="273"/>
        <v>500</v>
      </c>
      <c r="R595" s="9">
        <f t="shared" si="273"/>
        <v>0</v>
      </c>
    </row>
    <row r="596" spans="1:18" ht="37.5">
      <c r="A596" s="73" t="s">
        <v>92</v>
      </c>
      <c r="B596" s="74">
        <v>546</v>
      </c>
      <c r="C596" s="13" t="s">
        <v>134</v>
      </c>
      <c r="D596" s="13" t="s">
        <v>126</v>
      </c>
      <c r="E596" s="13" t="s">
        <v>30</v>
      </c>
      <c r="F596" s="13" t="s">
        <v>175</v>
      </c>
      <c r="G596" s="9">
        <v>400</v>
      </c>
      <c r="H596" s="9"/>
      <c r="I596" s="9">
        <v>300</v>
      </c>
      <c r="J596" s="9"/>
      <c r="K596" s="9">
        <f>L596+M596+N596</f>
        <v>300</v>
      </c>
      <c r="L596" s="9"/>
      <c r="M596" s="9">
        <v>300</v>
      </c>
      <c r="N596" s="9"/>
      <c r="O596" s="9">
        <f>P596+Q596+R596</f>
        <v>500</v>
      </c>
      <c r="P596" s="75"/>
      <c r="Q596" s="75">
        <v>500</v>
      </c>
      <c r="R596" s="75"/>
    </row>
    <row r="597" spans="1:18" ht="45.75" customHeight="1">
      <c r="A597" s="31" t="s">
        <v>652</v>
      </c>
      <c r="B597" s="74">
        <v>546</v>
      </c>
      <c r="C597" s="13" t="s">
        <v>134</v>
      </c>
      <c r="D597" s="13" t="s">
        <v>126</v>
      </c>
      <c r="E597" s="13" t="s">
        <v>682</v>
      </c>
      <c r="F597" s="13"/>
      <c r="G597" s="9">
        <f>G598</f>
        <v>0</v>
      </c>
      <c r="H597" s="9">
        <f aca="true" t="shared" si="274" ref="H597:R597">H598</f>
        <v>0</v>
      </c>
      <c r="I597" s="9">
        <f t="shared" si="274"/>
        <v>0</v>
      </c>
      <c r="J597" s="9">
        <f t="shared" si="274"/>
        <v>0</v>
      </c>
      <c r="K597" s="9">
        <f t="shared" si="274"/>
        <v>3092.8</v>
      </c>
      <c r="L597" s="9">
        <f t="shared" si="274"/>
        <v>3000</v>
      </c>
      <c r="M597" s="9">
        <f t="shared" si="274"/>
        <v>92.8</v>
      </c>
      <c r="N597" s="9">
        <f t="shared" si="274"/>
        <v>0</v>
      </c>
      <c r="O597" s="9">
        <f t="shared" si="274"/>
        <v>0</v>
      </c>
      <c r="P597" s="9">
        <f t="shared" si="274"/>
        <v>0</v>
      </c>
      <c r="Q597" s="9">
        <f t="shared" si="274"/>
        <v>0</v>
      </c>
      <c r="R597" s="9">
        <f t="shared" si="274"/>
        <v>0</v>
      </c>
    </row>
    <row r="598" spans="1:18" ht="37.5">
      <c r="A598" s="73" t="s">
        <v>92</v>
      </c>
      <c r="B598" s="74">
        <v>546</v>
      </c>
      <c r="C598" s="13" t="s">
        <v>134</v>
      </c>
      <c r="D598" s="13" t="s">
        <v>126</v>
      </c>
      <c r="E598" s="13" t="s">
        <v>682</v>
      </c>
      <c r="F598" s="13" t="s">
        <v>175</v>
      </c>
      <c r="G598" s="9">
        <f>H598+I598+J598</f>
        <v>0</v>
      </c>
      <c r="H598" s="9"/>
      <c r="I598" s="9"/>
      <c r="J598" s="9"/>
      <c r="K598" s="9">
        <f>L598+M598</f>
        <v>3092.8</v>
      </c>
      <c r="L598" s="9">
        <v>3000</v>
      </c>
      <c r="M598" s="9">
        <v>92.8</v>
      </c>
      <c r="N598" s="9"/>
      <c r="O598" s="9">
        <f>P598+Q598+R598</f>
        <v>0</v>
      </c>
      <c r="P598" s="75"/>
      <c r="Q598" s="75"/>
      <c r="R598" s="75"/>
    </row>
    <row r="599" spans="1:18" ht="53.25" customHeight="1">
      <c r="A599" s="73" t="s">
        <v>454</v>
      </c>
      <c r="B599" s="74">
        <v>546</v>
      </c>
      <c r="C599" s="13" t="s">
        <v>134</v>
      </c>
      <c r="D599" s="13" t="s">
        <v>126</v>
      </c>
      <c r="E599" s="13" t="s">
        <v>15</v>
      </c>
      <c r="F599" s="13"/>
      <c r="G599" s="9">
        <f>G600</f>
        <v>210.3</v>
      </c>
      <c r="H599" s="9">
        <f aca="true" t="shared" si="275" ref="H599:R599">H600</f>
        <v>210.3</v>
      </c>
      <c r="I599" s="9">
        <f t="shared" si="275"/>
        <v>0</v>
      </c>
      <c r="J599" s="9">
        <f t="shared" si="275"/>
        <v>0</v>
      </c>
      <c r="K599" s="9">
        <f t="shared" si="275"/>
        <v>210.3</v>
      </c>
      <c r="L599" s="9">
        <f t="shared" si="275"/>
        <v>210.3</v>
      </c>
      <c r="M599" s="9">
        <f t="shared" si="275"/>
        <v>0</v>
      </c>
      <c r="N599" s="9">
        <f t="shared" si="275"/>
        <v>0</v>
      </c>
      <c r="O599" s="9">
        <f t="shared" si="275"/>
        <v>209.8</v>
      </c>
      <c r="P599" s="9">
        <f t="shared" si="275"/>
        <v>209.8</v>
      </c>
      <c r="Q599" s="9">
        <f t="shared" si="275"/>
        <v>0</v>
      </c>
      <c r="R599" s="9">
        <f t="shared" si="275"/>
        <v>0</v>
      </c>
    </row>
    <row r="600" spans="1:18" ht="96" customHeight="1">
      <c r="A600" s="73" t="s">
        <v>425</v>
      </c>
      <c r="B600" s="74">
        <v>546</v>
      </c>
      <c r="C600" s="13" t="s">
        <v>134</v>
      </c>
      <c r="D600" s="13" t="s">
        <v>126</v>
      </c>
      <c r="E600" s="13" t="s">
        <v>426</v>
      </c>
      <c r="F600" s="13"/>
      <c r="G600" s="9">
        <f>G601+G602</f>
        <v>210.3</v>
      </c>
      <c r="H600" s="9">
        <f aca="true" t="shared" si="276" ref="H600:R600">H601+H602</f>
        <v>210.3</v>
      </c>
      <c r="I600" s="9">
        <f t="shared" si="276"/>
        <v>0</v>
      </c>
      <c r="J600" s="9">
        <f t="shared" si="276"/>
        <v>0</v>
      </c>
      <c r="K600" s="9">
        <f t="shared" si="276"/>
        <v>210.3</v>
      </c>
      <c r="L600" s="9">
        <f t="shared" si="276"/>
        <v>210.3</v>
      </c>
      <c r="M600" s="9">
        <f t="shared" si="276"/>
        <v>0</v>
      </c>
      <c r="N600" s="9">
        <f t="shared" si="276"/>
        <v>0</v>
      </c>
      <c r="O600" s="9">
        <f t="shared" si="276"/>
        <v>209.8</v>
      </c>
      <c r="P600" s="9">
        <f t="shared" si="276"/>
        <v>209.8</v>
      </c>
      <c r="Q600" s="9">
        <f t="shared" si="276"/>
        <v>0</v>
      </c>
      <c r="R600" s="9">
        <f t="shared" si="276"/>
        <v>0</v>
      </c>
    </row>
    <row r="601" spans="1:18" ht="24" customHeight="1">
      <c r="A601" s="73" t="s">
        <v>171</v>
      </c>
      <c r="B601" s="74">
        <v>546</v>
      </c>
      <c r="C601" s="13" t="s">
        <v>134</v>
      </c>
      <c r="D601" s="13" t="s">
        <v>126</v>
      </c>
      <c r="E601" s="13" t="s">
        <v>427</v>
      </c>
      <c r="F601" s="13" t="s">
        <v>172</v>
      </c>
      <c r="G601" s="9">
        <f>H601+I601+J601</f>
        <v>160.3</v>
      </c>
      <c r="H601" s="9">
        <v>160.3</v>
      </c>
      <c r="I601" s="9"/>
      <c r="J601" s="9"/>
      <c r="K601" s="9">
        <f>L601+M601+N601</f>
        <v>160.3</v>
      </c>
      <c r="L601" s="9">
        <v>160.3</v>
      </c>
      <c r="M601" s="9"/>
      <c r="N601" s="9"/>
      <c r="O601" s="9">
        <f>P601+Q601+R601</f>
        <v>160.3</v>
      </c>
      <c r="P601" s="9">
        <v>160.3</v>
      </c>
      <c r="Q601" s="16"/>
      <c r="R601" s="16"/>
    </row>
    <row r="602" spans="1:18" ht="37.5">
      <c r="A602" s="73" t="s">
        <v>92</v>
      </c>
      <c r="B602" s="74">
        <v>546</v>
      </c>
      <c r="C602" s="13" t="s">
        <v>134</v>
      </c>
      <c r="D602" s="13" t="s">
        <v>126</v>
      </c>
      <c r="E602" s="13" t="s">
        <v>427</v>
      </c>
      <c r="F602" s="13" t="s">
        <v>175</v>
      </c>
      <c r="G602" s="9">
        <f>H602+I602+J602</f>
        <v>50</v>
      </c>
      <c r="H602" s="9">
        <v>50</v>
      </c>
      <c r="I602" s="9"/>
      <c r="J602" s="9"/>
      <c r="K602" s="9">
        <f>L602+M602+N602</f>
        <v>50</v>
      </c>
      <c r="L602" s="9">
        <v>50</v>
      </c>
      <c r="M602" s="9"/>
      <c r="N602" s="9"/>
      <c r="O602" s="9">
        <f>P602+Q602+R602</f>
        <v>49.5</v>
      </c>
      <c r="P602" s="9">
        <v>49.5</v>
      </c>
      <c r="Q602" s="16"/>
      <c r="R602" s="16"/>
    </row>
    <row r="603" spans="1:18" ht="18.75">
      <c r="A603" s="73" t="s">
        <v>128</v>
      </c>
      <c r="B603" s="74">
        <v>546</v>
      </c>
      <c r="C603" s="13" t="s">
        <v>127</v>
      </c>
      <c r="D603" s="13" t="s">
        <v>389</v>
      </c>
      <c r="E603" s="13"/>
      <c r="F603" s="13"/>
      <c r="G603" s="9">
        <f>G604+G628</f>
        <v>56972.40000000001</v>
      </c>
      <c r="H603" s="9" t="e">
        <f aca="true" t="shared" si="277" ref="H603:R603">H604+H628</f>
        <v>#REF!</v>
      </c>
      <c r="I603" s="9" t="e">
        <f t="shared" si="277"/>
        <v>#REF!</v>
      </c>
      <c r="J603" s="9" t="e">
        <f t="shared" si="277"/>
        <v>#REF!</v>
      </c>
      <c r="K603" s="9">
        <f t="shared" si="277"/>
        <v>55771</v>
      </c>
      <c r="L603" s="9">
        <f t="shared" si="277"/>
        <v>1500</v>
      </c>
      <c r="M603" s="9">
        <f t="shared" si="277"/>
        <v>54271</v>
      </c>
      <c r="N603" s="9">
        <f t="shared" si="277"/>
        <v>0</v>
      </c>
      <c r="O603" s="9">
        <f t="shared" si="277"/>
        <v>55576.8</v>
      </c>
      <c r="P603" s="9">
        <f t="shared" si="277"/>
        <v>1500</v>
      </c>
      <c r="Q603" s="9">
        <f t="shared" si="277"/>
        <v>54076.8</v>
      </c>
      <c r="R603" s="9">
        <f t="shared" si="277"/>
        <v>0</v>
      </c>
    </row>
    <row r="604" spans="1:18" ht="18.75">
      <c r="A604" s="73" t="s">
        <v>106</v>
      </c>
      <c r="B604" s="74">
        <v>546</v>
      </c>
      <c r="C604" s="13" t="s">
        <v>127</v>
      </c>
      <c r="D604" s="13" t="s">
        <v>127</v>
      </c>
      <c r="E604" s="13"/>
      <c r="F604" s="13"/>
      <c r="G604" s="9">
        <f>G605+G616+G621</f>
        <v>4581.4</v>
      </c>
      <c r="H604" s="9">
        <f aca="true" t="shared" si="278" ref="H604:R604">H605+H616+H621</f>
        <v>1500</v>
      </c>
      <c r="I604" s="9">
        <f t="shared" si="278"/>
        <v>2987.9</v>
      </c>
      <c r="J604" s="9">
        <f t="shared" si="278"/>
        <v>0</v>
      </c>
      <c r="K604" s="9">
        <f t="shared" si="278"/>
        <v>4788.8</v>
      </c>
      <c r="L604" s="9">
        <f t="shared" si="278"/>
        <v>1500</v>
      </c>
      <c r="M604" s="9">
        <f t="shared" si="278"/>
        <v>3288.8</v>
      </c>
      <c r="N604" s="9">
        <f t="shared" si="278"/>
        <v>0</v>
      </c>
      <c r="O604" s="9">
        <f t="shared" si="278"/>
        <v>4834.9</v>
      </c>
      <c r="P604" s="9">
        <f t="shared" si="278"/>
        <v>1500</v>
      </c>
      <c r="Q604" s="9">
        <f t="shared" si="278"/>
        <v>3334.9</v>
      </c>
      <c r="R604" s="9">
        <f t="shared" si="278"/>
        <v>0</v>
      </c>
    </row>
    <row r="605" spans="1:18" ht="37.5">
      <c r="A605" s="73" t="s">
        <v>501</v>
      </c>
      <c r="B605" s="74">
        <v>546</v>
      </c>
      <c r="C605" s="13" t="s">
        <v>127</v>
      </c>
      <c r="D605" s="13" t="s">
        <v>127</v>
      </c>
      <c r="E605" s="13" t="s">
        <v>9</v>
      </c>
      <c r="F605" s="13"/>
      <c r="G605" s="9">
        <f>G606</f>
        <v>4452.9</v>
      </c>
      <c r="H605" s="9">
        <f aca="true" t="shared" si="279" ref="H605:R606">H606</f>
        <v>1500</v>
      </c>
      <c r="I605" s="9">
        <f t="shared" si="279"/>
        <v>2952.9</v>
      </c>
      <c r="J605" s="9">
        <f t="shared" si="279"/>
        <v>0</v>
      </c>
      <c r="K605" s="9">
        <f t="shared" si="279"/>
        <v>4753.8</v>
      </c>
      <c r="L605" s="9">
        <f t="shared" si="279"/>
        <v>1500</v>
      </c>
      <c r="M605" s="9">
        <f t="shared" si="279"/>
        <v>3253.8</v>
      </c>
      <c r="N605" s="9">
        <f t="shared" si="279"/>
        <v>0</v>
      </c>
      <c r="O605" s="9">
        <f t="shared" si="279"/>
        <v>4799.9</v>
      </c>
      <c r="P605" s="9">
        <f t="shared" si="279"/>
        <v>1500</v>
      </c>
      <c r="Q605" s="9">
        <f t="shared" si="279"/>
        <v>3299.9</v>
      </c>
      <c r="R605" s="9">
        <f t="shared" si="279"/>
        <v>0</v>
      </c>
    </row>
    <row r="606" spans="1:18" ht="37.5">
      <c r="A606" s="73" t="s">
        <v>507</v>
      </c>
      <c r="B606" s="74">
        <v>546</v>
      </c>
      <c r="C606" s="13" t="s">
        <v>127</v>
      </c>
      <c r="D606" s="13" t="s">
        <v>127</v>
      </c>
      <c r="E606" s="13" t="s">
        <v>10</v>
      </c>
      <c r="F606" s="13"/>
      <c r="G606" s="9">
        <f>G607</f>
        <v>4452.9</v>
      </c>
      <c r="H606" s="9">
        <f t="shared" si="279"/>
        <v>1500</v>
      </c>
      <c r="I606" s="9">
        <f t="shared" si="279"/>
        <v>2952.9</v>
      </c>
      <c r="J606" s="9">
        <f t="shared" si="279"/>
        <v>0</v>
      </c>
      <c r="K606" s="9">
        <f t="shared" si="279"/>
        <v>4753.8</v>
      </c>
      <c r="L606" s="9">
        <f t="shared" si="279"/>
        <v>1500</v>
      </c>
      <c r="M606" s="9">
        <f t="shared" si="279"/>
        <v>3253.8</v>
      </c>
      <c r="N606" s="9">
        <f t="shared" si="279"/>
        <v>0</v>
      </c>
      <c r="O606" s="9">
        <f t="shared" si="279"/>
        <v>4799.9</v>
      </c>
      <c r="P606" s="9">
        <f t="shared" si="279"/>
        <v>1500</v>
      </c>
      <c r="Q606" s="9">
        <f t="shared" si="279"/>
        <v>3299.9</v>
      </c>
      <c r="R606" s="9">
        <f t="shared" si="279"/>
        <v>0</v>
      </c>
    </row>
    <row r="607" spans="1:18" ht="37.5">
      <c r="A607" s="73" t="s">
        <v>349</v>
      </c>
      <c r="B607" s="74">
        <v>546</v>
      </c>
      <c r="C607" s="13" t="s">
        <v>127</v>
      </c>
      <c r="D607" s="13" t="s">
        <v>127</v>
      </c>
      <c r="E607" s="13" t="s">
        <v>11</v>
      </c>
      <c r="F607" s="13"/>
      <c r="G607" s="9">
        <f>G608+G612+G614+G610</f>
        <v>4452.9</v>
      </c>
      <c r="H607" s="9">
        <f aca="true" t="shared" si="280" ref="H607:R607">H608+H612+H614+H610</f>
        <v>1500</v>
      </c>
      <c r="I607" s="9">
        <f t="shared" si="280"/>
        <v>2952.9</v>
      </c>
      <c r="J607" s="9">
        <f t="shared" si="280"/>
        <v>0</v>
      </c>
      <c r="K607" s="9">
        <f t="shared" si="280"/>
        <v>4753.8</v>
      </c>
      <c r="L607" s="9">
        <f t="shared" si="280"/>
        <v>1500</v>
      </c>
      <c r="M607" s="9">
        <f t="shared" si="280"/>
        <v>3253.8</v>
      </c>
      <c r="N607" s="9">
        <f t="shared" si="280"/>
        <v>0</v>
      </c>
      <c r="O607" s="9">
        <f t="shared" si="280"/>
        <v>4799.9</v>
      </c>
      <c r="P607" s="9">
        <f t="shared" si="280"/>
        <v>1500</v>
      </c>
      <c r="Q607" s="9">
        <f t="shared" si="280"/>
        <v>3299.9</v>
      </c>
      <c r="R607" s="9">
        <f t="shared" si="280"/>
        <v>0</v>
      </c>
    </row>
    <row r="608" spans="1:18" ht="37.5">
      <c r="A608" s="73" t="s">
        <v>348</v>
      </c>
      <c r="B608" s="74">
        <v>546</v>
      </c>
      <c r="C608" s="13" t="s">
        <v>127</v>
      </c>
      <c r="D608" s="13" t="s">
        <v>127</v>
      </c>
      <c r="E608" s="13" t="s">
        <v>89</v>
      </c>
      <c r="F608" s="13"/>
      <c r="G608" s="9">
        <f>G609</f>
        <v>1641.6</v>
      </c>
      <c r="H608" s="9">
        <f aca="true" t="shared" si="281" ref="H608:R608">H609</f>
        <v>0</v>
      </c>
      <c r="I608" s="9">
        <f t="shared" si="281"/>
        <v>1641.6</v>
      </c>
      <c r="J608" s="9">
        <f t="shared" si="281"/>
        <v>0</v>
      </c>
      <c r="K608" s="9">
        <f t="shared" si="281"/>
        <v>1862.5</v>
      </c>
      <c r="L608" s="9">
        <f t="shared" si="281"/>
        <v>0</v>
      </c>
      <c r="M608" s="9">
        <f t="shared" si="281"/>
        <v>1862.5</v>
      </c>
      <c r="N608" s="9">
        <f t="shared" si="281"/>
        <v>0</v>
      </c>
      <c r="O608" s="9">
        <f t="shared" si="281"/>
        <v>1908.6</v>
      </c>
      <c r="P608" s="9">
        <f t="shared" si="281"/>
        <v>0</v>
      </c>
      <c r="Q608" s="9">
        <f t="shared" si="281"/>
        <v>1908.6</v>
      </c>
      <c r="R608" s="9">
        <f t="shared" si="281"/>
        <v>0</v>
      </c>
    </row>
    <row r="609" spans="1:18" ht="18.75">
      <c r="A609" s="73" t="s">
        <v>187</v>
      </c>
      <c r="B609" s="74">
        <v>546</v>
      </c>
      <c r="C609" s="13" t="s">
        <v>127</v>
      </c>
      <c r="D609" s="13" t="s">
        <v>127</v>
      </c>
      <c r="E609" s="13" t="s">
        <v>89</v>
      </c>
      <c r="F609" s="13" t="s">
        <v>186</v>
      </c>
      <c r="G609" s="9">
        <f>H609+I609+J609</f>
        <v>1641.6</v>
      </c>
      <c r="H609" s="9"/>
      <c r="I609" s="9">
        <v>1641.6</v>
      </c>
      <c r="J609" s="9"/>
      <c r="K609" s="9">
        <f>L609+M609+N609</f>
        <v>1862.5</v>
      </c>
      <c r="L609" s="9"/>
      <c r="M609" s="9">
        <v>1862.5</v>
      </c>
      <c r="N609" s="9"/>
      <c r="O609" s="9">
        <f>P609+Q609+R609</f>
        <v>1908.6</v>
      </c>
      <c r="P609" s="75"/>
      <c r="Q609" s="75">
        <v>1908.6</v>
      </c>
      <c r="R609" s="75"/>
    </row>
    <row r="610" spans="1:18" ht="37.5">
      <c r="A610" s="73" t="s">
        <v>39</v>
      </c>
      <c r="B610" s="74">
        <v>546</v>
      </c>
      <c r="C610" s="13" t="s">
        <v>127</v>
      </c>
      <c r="D610" s="13" t="s">
        <v>127</v>
      </c>
      <c r="E610" s="13" t="s">
        <v>38</v>
      </c>
      <c r="F610" s="13"/>
      <c r="G610" s="9">
        <f>G611</f>
        <v>0</v>
      </c>
      <c r="H610" s="9">
        <f aca="true" t="shared" si="282" ref="H610:R610">H611</f>
        <v>0</v>
      </c>
      <c r="I610" s="9">
        <f t="shared" si="282"/>
        <v>0</v>
      </c>
      <c r="J610" s="9">
        <f t="shared" si="282"/>
        <v>0</v>
      </c>
      <c r="K610" s="9">
        <f t="shared" si="282"/>
        <v>80</v>
      </c>
      <c r="L610" s="9">
        <f t="shared" si="282"/>
        <v>0</v>
      </c>
      <c r="M610" s="9">
        <f t="shared" si="282"/>
        <v>80</v>
      </c>
      <c r="N610" s="9">
        <f t="shared" si="282"/>
        <v>0</v>
      </c>
      <c r="O610" s="9">
        <f t="shared" si="282"/>
        <v>80</v>
      </c>
      <c r="P610" s="9">
        <f t="shared" si="282"/>
        <v>0</v>
      </c>
      <c r="Q610" s="9">
        <f t="shared" si="282"/>
        <v>80</v>
      </c>
      <c r="R610" s="9">
        <f t="shared" si="282"/>
        <v>0</v>
      </c>
    </row>
    <row r="611" spans="1:18" ht="18.75">
      <c r="A611" s="73" t="s">
        <v>187</v>
      </c>
      <c r="B611" s="74">
        <v>546</v>
      </c>
      <c r="C611" s="13" t="s">
        <v>127</v>
      </c>
      <c r="D611" s="13" t="s">
        <v>127</v>
      </c>
      <c r="E611" s="13" t="s">
        <v>38</v>
      </c>
      <c r="F611" s="13" t="s">
        <v>186</v>
      </c>
      <c r="G611" s="9">
        <f>H611+I611+J611</f>
        <v>0</v>
      </c>
      <c r="H611" s="9"/>
      <c r="I611" s="9">
        <v>0</v>
      </c>
      <c r="J611" s="9"/>
      <c r="K611" s="9">
        <f>L611+M611+N611</f>
        <v>80</v>
      </c>
      <c r="L611" s="9"/>
      <c r="M611" s="9">
        <v>80</v>
      </c>
      <c r="N611" s="9"/>
      <c r="O611" s="9">
        <f>P611+Q611+R611</f>
        <v>80</v>
      </c>
      <c r="P611" s="75"/>
      <c r="Q611" s="75">
        <v>80</v>
      </c>
      <c r="R611" s="75"/>
    </row>
    <row r="612" spans="1:18" ht="56.25">
      <c r="A612" s="73" t="s">
        <v>437</v>
      </c>
      <c r="B612" s="74">
        <v>546</v>
      </c>
      <c r="C612" s="13" t="s">
        <v>127</v>
      </c>
      <c r="D612" s="13" t="s">
        <v>127</v>
      </c>
      <c r="E612" s="13" t="s">
        <v>439</v>
      </c>
      <c r="F612" s="13"/>
      <c r="G612" s="9">
        <f>G613</f>
        <v>1264.9</v>
      </c>
      <c r="H612" s="9">
        <f aca="true" t="shared" si="283" ref="H612:R612">H613</f>
        <v>0</v>
      </c>
      <c r="I612" s="9">
        <f t="shared" si="283"/>
        <v>1264.9</v>
      </c>
      <c r="J612" s="9">
        <f t="shared" si="283"/>
        <v>0</v>
      </c>
      <c r="K612" s="9">
        <f t="shared" si="283"/>
        <v>1264.9</v>
      </c>
      <c r="L612" s="9">
        <f t="shared" si="283"/>
        <v>0</v>
      </c>
      <c r="M612" s="9">
        <f t="shared" si="283"/>
        <v>1264.9</v>
      </c>
      <c r="N612" s="9">
        <f t="shared" si="283"/>
        <v>0</v>
      </c>
      <c r="O612" s="9">
        <f t="shared" si="283"/>
        <v>1264.9</v>
      </c>
      <c r="P612" s="9">
        <f t="shared" si="283"/>
        <v>0</v>
      </c>
      <c r="Q612" s="9">
        <f t="shared" si="283"/>
        <v>1264.9</v>
      </c>
      <c r="R612" s="9">
        <f t="shared" si="283"/>
        <v>0</v>
      </c>
    </row>
    <row r="613" spans="1:18" ht="18.75">
      <c r="A613" s="73" t="s">
        <v>187</v>
      </c>
      <c r="B613" s="74">
        <v>546</v>
      </c>
      <c r="C613" s="13" t="s">
        <v>127</v>
      </c>
      <c r="D613" s="13" t="s">
        <v>127</v>
      </c>
      <c r="E613" s="13" t="s">
        <v>439</v>
      </c>
      <c r="F613" s="13" t="s">
        <v>186</v>
      </c>
      <c r="G613" s="9">
        <f>H613+I613+J613</f>
        <v>1264.9</v>
      </c>
      <c r="H613" s="9"/>
      <c r="I613" s="9">
        <v>1264.9</v>
      </c>
      <c r="J613" s="9"/>
      <c r="K613" s="9">
        <f>L613+M613+N613</f>
        <v>1264.9</v>
      </c>
      <c r="L613" s="9"/>
      <c r="M613" s="9">
        <v>1264.9</v>
      </c>
      <c r="N613" s="9"/>
      <c r="O613" s="9">
        <f>P613+Q613+R613</f>
        <v>1264.9</v>
      </c>
      <c r="P613" s="16"/>
      <c r="Q613" s="16">
        <v>1264.9</v>
      </c>
      <c r="R613" s="16"/>
    </row>
    <row r="614" spans="1:18" ht="120" customHeight="1">
      <c r="A614" s="73" t="s">
        <v>485</v>
      </c>
      <c r="B614" s="74">
        <v>546</v>
      </c>
      <c r="C614" s="13" t="s">
        <v>127</v>
      </c>
      <c r="D614" s="13" t="s">
        <v>127</v>
      </c>
      <c r="E614" s="13" t="s">
        <v>68</v>
      </c>
      <c r="F614" s="13"/>
      <c r="G614" s="9">
        <f>G615</f>
        <v>1546.4</v>
      </c>
      <c r="H614" s="9">
        <f aca="true" t="shared" si="284" ref="H614:R614">H615</f>
        <v>1500</v>
      </c>
      <c r="I614" s="9">
        <f t="shared" si="284"/>
        <v>46.4</v>
      </c>
      <c r="J614" s="9">
        <f t="shared" si="284"/>
        <v>0</v>
      </c>
      <c r="K614" s="9">
        <f t="shared" si="284"/>
        <v>1546.4</v>
      </c>
      <c r="L614" s="9">
        <f t="shared" si="284"/>
        <v>1500</v>
      </c>
      <c r="M614" s="9">
        <f t="shared" si="284"/>
        <v>46.4</v>
      </c>
      <c r="N614" s="9">
        <f t="shared" si="284"/>
        <v>0</v>
      </c>
      <c r="O614" s="9">
        <f t="shared" si="284"/>
        <v>1546.4</v>
      </c>
      <c r="P614" s="9">
        <f t="shared" si="284"/>
        <v>1500</v>
      </c>
      <c r="Q614" s="9">
        <f t="shared" si="284"/>
        <v>46.4</v>
      </c>
      <c r="R614" s="9">
        <f t="shared" si="284"/>
        <v>0</v>
      </c>
    </row>
    <row r="615" spans="1:18" ht="18.75">
      <c r="A615" s="73" t="s">
        <v>187</v>
      </c>
      <c r="B615" s="74">
        <v>546</v>
      </c>
      <c r="C615" s="13" t="s">
        <v>127</v>
      </c>
      <c r="D615" s="13" t="s">
        <v>127</v>
      </c>
      <c r="E615" s="13" t="s">
        <v>68</v>
      </c>
      <c r="F615" s="13" t="s">
        <v>186</v>
      </c>
      <c r="G615" s="9">
        <f>H615+I615+J615</f>
        <v>1546.4</v>
      </c>
      <c r="H615" s="9">
        <v>1500</v>
      </c>
      <c r="I615" s="9">
        <v>46.4</v>
      </c>
      <c r="J615" s="9"/>
      <c r="K615" s="9">
        <f>L615+M615+N615</f>
        <v>1546.4</v>
      </c>
      <c r="L615" s="9">
        <v>1500</v>
      </c>
      <c r="M615" s="9">
        <v>46.4</v>
      </c>
      <c r="N615" s="9"/>
      <c r="O615" s="9">
        <f>P615+Q615+R615</f>
        <v>1546.4</v>
      </c>
      <c r="P615" s="16">
        <v>1500</v>
      </c>
      <c r="Q615" s="16">
        <v>46.4</v>
      </c>
      <c r="R615" s="16"/>
    </row>
    <row r="616" spans="1:18" ht="45.75" customHeight="1">
      <c r="A616" s="73" t="s">
        <v>482</v>
      </c>
      <c r="B616" s="74">
        <v>546</v>
      </c>
      <c r="C616" s="13" t="s">
        <v>127</v>
      </c>
      <c r="D616" s="13" t="s">
        <v>127</v>
      </c>
      <c r="E616" s="13" t="s">
        <v>240</v>
      </c>
      <c r="F616" s="13"/>
      <c r="G616" s="9">
        <f>G617</f>
        <v>10</v>
      </c>
      <c r="H616" s="9">
        <f aca="true" t="shared" si="285" ref="H616:R619">H617</f>
        <v>0</v>
      </c>
      <c r="I616" s="9">
        <f t="shared" si="285"/>
        <v>10</v>
      </c>
      <c r="J616" s="9">
        <f t="shared" si="285"/>
        <v>0</v>
      </c>
      <c r="K616" s="9">
        <f t="shared" si="285"/>
        <v>10</v>
      </c>
      <c r="L616" s="9">
        <f t="shared" si="285"/>
        <v>0</v>
      </c>
      <c r="M616" s="9">
        <f t="shared" si="285"/>
        <v>10</v>
      </c>
      <c r="N616" s="9">
        <f t="shared" si="285"/>
        <v>0</v>
      </c>
      <c r="O616" s="9">
        <f t="shared" si="285"/>
        <v>10</v>
      </c>
      <c r="P616" s="9">
        <f t="shared" si="285"/>
        <v>0</v>
      </c>
      <c r="Q616" s="9">
        <f t="shared" si="285"/>
        <v>10</v>
      </c>
      <c r="R616" s="9">
        <f t="shared" si="285"/>
        <v>0</v>
      </c>
    </row>
    <row r="617" spans="1:18" ht="56.25">
      <c r="A617" s="73" t="s">
        <v>483</v>
      </c>
      <c r="B617" s="74">
        <v>546</v>
      </c>
      <c r="C617" s="13" t="s">
        <v>127</v>
      </c>
      <c r="D617" s="13" t="s">
        <v>127</v>
      </c>
      <c r="E617" s="13" t="s">
        <v>303</v>
      </c>
      <c r="F617" s="13"/>
      <c r="G617" s="9">
        <f>G618</f>
        <v>10</v>
      </c>
      <c r="H617" s="9">
        <f t="shared" si="285"/>
        <v>0</v>
      </c>
      <c r="I617" s="9">
        <f t="shared" si="285"/>
        <v>10</v>
      </c>
      <c r="J617" s="9">
        <f t="shared" si="285"/>
        <v>0</v>
      </c>
      <c r="K617" s="9">
        <f t="shared" si="285"/>
        <v>10</v>
      </c>
      <c r="L617" s="9">
        <f t="shared" si="285"/>
        <v>0</v>
      </c>
      <c r="M617" s="9">
        <f t="shared" si="285"/>
        <v>10</v>
      </c>
      <c r="N617" s="9">
        <f t="shared" si="285"/>
        <v>0</v>
      </c>
      <c r="O617" s="9">
        <f t="shared" si="285"/>
        <v>10</v>
      </c>
      <c r="P617" s="9">
        <f t="shared" si="285"/>
        <v>0</v>
      </c>
      <c r="Q617" s="9">
        <f t="shared" si="285"/>
        <v>10</v>
      </c>
      <c r="R617" s="9">
        <f t="shared" si="285"/>
        <v>0</v>
      </c>
    </row>
    <row r="618" spans="1:18" ht="46.5" customHeight="1">
      <c r="A618" s="73" t="s">
        <v>32</v>
      </c>
      <c r="B618" s="74">
        <v>546</v>
      </c>
      <c r="C618" s="13" t="s">
        <v>127</v>
      </c>
      <c r="D618" s="13" t="s">
        <v>127</v>
      </c>
      <c r="E618" s="13" t="s">
        <v>306</v>
      </c>
      <c r="F618" s="13"/>
      <c r="G618" s="9">
        <f>G619</f>
        <v>10</v>
      </c>
      <c r="H618" s="9">
        <f t="shared" si="285"/>
        <v>0</v>
      </c>
      <c r="I618" s="9">
        <f t="shared" si="285"/>
        <v>10</v>
      </c>
      <c r="J618" s="9">
        <f t="shared" si="285"/>
        <v>0</v>
      </c>
      <c r="K618" s="9">
        <f t="shared" si="285"/>
        <v>10</v>
      </c>
      <c r="L618" s="9">
        <f t="shared" si="285"/>
        <v>0</v>
      </c>
      <c r="M618" s="9">
        <f t="shared" si="285"/>
        <v>10</v>
      </c>
      <c r="N618" s="9">
        <f t="shared" si="285"/>
        <v>0</v>
      </c>
      <c r="O618" s="9">
        <f t="shared" si="285"/>
        <v>10</v>
      </c>
      <c r="P618" s="9">
        <f t="shared" si="285"/>
        <v>0</v>
      </c>
      <c r="Q618" s="9">
        <f t="shared" si="285"/>
        <v>10</v>
      </c>
      <c r="R618" s="9">
        <f t="shared" si="285"/>
        <v>0</v>
      </c>
    </row>
    <row r="619" spans="1:18" ht="42" customHeight="1">
      <c r="A619" s="73" t="s">
        <v>205</v>
      </c>
      <c r="B619" s="74">
        <v>546</v>
      </c>
      <c r="C619" s="13" t="s">
        <v>127</v>
      </c>
      <c r="D619" s="13" t="s">
        <v>127</v>
      </c>
      <c r="E619" s="13" t="s">
        <v>347</v>
      </c>
      <c r="F619" s="13"/>
      <c r="G619" s="9">
        <f>G620</f>
        <v>10</v>
      </c>
      <c r="H619" s="9">
        <f t="shared" si="285"/>
        <v>0</v>
      </c>
      <c r="I619" s="9">
        <f t="shared" si="285"/>
        <v>10</v>
      </c>
      <c r="J619" s="9">
        <f t="shared" si="285"/>
        <v>0</v>
      </c>
      <c r="K619" s="9">
        <f t="shared" si="285"/>
        <v>10</v>
      </c>
      <c r="L619" s="9">
        <f t="shared" si="285"/>
        <v>0</v>
      </c>
      <c r="M619" s="9">
        <f t="shared" si="285"/>
        <v>10</v>
      </c>
      <c r="N619" s="9">
        <f t="shared" si="285"/>
        <v>0</v>
      </c>
      <c r="O619" s="9">
        <f t="shared" si="285"/>
        <v>10</v>
      </c>
      <c r="P619" s="9">
        <f t="shared" si="285"/>
        <v>0</v>
      </c>
      <c r="Q619" s="9">
        <f t="shared" si="285"/>
        <v>10</v>
      </c>
      <c r="R619" s="9">
        <f t="shared" si="285"/>
        <v>0</v>
      </c>
    </row>
    <row r="620" spans="1:18" ht="37.5">
      <c r="A620" s="73" t="s">
        <v>92</v>
      </c>
      <c r="B620" s="74">
        <v>546</v>
      </c>
      <c r="C620" s="13" t="s">
        <v>127</v>
      </c>
      <c r="D620" s="13" t="s">
        <v>127</v>
      </c>
      <c r="E620" s="13" t="s">
        <v>347</v>
      </c>
      <c r="F620" s="13" t="s">
        <v>175</v>
      </c>
      <c r="G620" s="9">
        <f>H620+I619+J620</f>
        <v>10</v>
      </c>
      <c r="H620" s="9"/>
      <c r="I620" s="9">
        <v>10</v>
      </c>
      <c r="J620" s="9"/>
      <c r="K620" s="9">
        <f>L620+M620+N620</f>
        <v>10</v>
      </c>
      <c r="L620" s="9"/>
      <c r="M620" s="9">
        <v>10</v>
      </c>
      <c r="N620" s="9"/>
      <c r="O620" s="9">
        <f>P620+Q620+R620</f>
        <v>10</v>
      </c>
      <c r="P620" s="9"/>
      <c r="Q620" s="9">
        <v>10</v>
      </c>
      <c r="R620" s="9"/>
    </row>
    <row r="621" spans="1:18" ht="39.75" customHeight="1">
      <c r="A621" s="73" t="s">
        <v>476</v>
      </c>
      <c r="B621" s="74">
        <v>546</v>
      </c>
      <c r="C621" s="13" t="s">
        <v>127</v>
      </c>
      <c r="D621" s="13" t="s">
        <v>127</v>
      </c>
      <c r="E621" s="13" t="s">
        <v>246</v>
      </c>
      <c r="F621" s="13"/>
      <c r="G621" s="9">
        <f>G622+G625</f>
        <v>118.5</v>
      </c>
      <c r="H621" s="9">
        <f aca="true" t="shared" si="286" ref="H621:R621">H622+H625</f>
        <v>0</v>
      </c>
      <c r="I621" s="9">
        <f t="shared" si="286"/>
        <v>25</v>
      </c>
      <c r="J621" s="9">
        <f t="shared" si="286"/>
        <v>0</v>
      </c>
      <c r="K621" s="9">
        <f t="shared" si="286"/>
        <v>25</v>
      </c>
      <c r="L621" s="9">
        <f t="shared" si="286"/>
        <v>0</v>
      </c>
      <c r="M621" s="9">
        <f t="shared" si="286"/>
        <v>25</v>
      </c>
      <c r="N621" s="9">
        <f t="shared" si="286"/>
        <v>0</v>
      </c>
      <c r="O621" s="9">
        <f t="shared" si="286"/>
        <v>25</v>
      </c>
      <c r="P621" s="9">
        <f t="shared" si="286"/>
        <v>0</v>
      </c>
      <c r="Q621" s="9">
        <f t="shared" si="286"/>
        <v>25</v>
      </c>
      <c r="R621" s="9">
        <f t="shared" si="286"/>
        <v>0</v>
      </c>
    </row>
    <row r="622" spans="1:18" ht="37.5">
      <c r="A622" s="73" t="s">
        <v>247</v>
      </c>
      <c r="B622" s="74">
        <v>546</v>
      </c>
      <c r="C622" s="13" t="s">
        <v>127</v>
      </c>
      <c r="D622" s="13" t="s">
        <v>127</v>
      </c>
      <c r="E622" s="13" t="s">
        <v>478</v>
      </c>
      <c r="F622" s="13"/>
      <c r="G622" s="9">
        <f>G623</f>
        <v>43.2</v>
      </c>
      <c r="H622" s="9">
        <f aca="true" t="shared" si="287" ref="H622:R623">H623</f>
        <v>0</v>
      </c>
      <c r="I622" s="9">
        <f t="shared" si="287"/>
        <v>6.5</v>
      </c>
      <c r="J622" s="9">
        <f t="shared" si="287"/>
        <v>0</v>
      </c>
      <c r="K622" s="9">
        <f t="shared" si="287"/>
        <v>6.5</v>
      </c>
      <c r="L622" s="9">
        <f t="shared" si="287"/>
        <v>0</v>
      </c>
      <c r="M622" s="9">
        <f t="shared" si="287"/>
        <v>6.5</v>
      </c>
      <c r="N622" s="9">
        <f t="shared" si="287"/>
        <v>0</v>
      </c>
      <c r="O622" s="9">
        <f t="shared" si="287"/>
        <v>6.5</v>
      </c>
      <c r="P622" s="9">
        <f t="shared" si="287"/>
        <v>0</v>
      </c>
      <c r="Q622" s="9">
        <f t="shared" si="287"/>
        <v>6.5</v>
      </c>
      <c r="R622" s="9">
        <f t="shared" si="287"/>
        <v>0</v>
      </c>
    </row>
    <row r="623" spans="1:18" ht="18.75">
      <c r="A623" s="73" t="s">
        <v>176</v>
      </c>
      <c r="B623" s="74">
        <v>546</v>
      </c>
      <c r="C623" s="13" t="s">
        <v>127</v>
      </c>
      <c r="D623" s="13" t="s">
        <v>127</v>
      </c>
      <c r="E623" s="13" t="s">
        <v>479</v>
      </c>
      <c r="F623" s="13"/>
      <c r="G623" s="9">
        <f>G624</f>
        <v>43.2</v>
      </c>
      <c r="H623" s="9">
        <f t="shared" si="287"/>
        <v>0</v>
      </c>
      <c r="I623" s="9">
        <f t="shared" si="287"/>
        <v>6.5</v>
      </c>
      <c r="J623" s="9">
        <f t="shared" si="287"/>
        <v>0</v>
      </c>
      <c r="K623" s="9">
        <f t="shared" si="287"/>
        <v>6.5</v>
      </c>
      <c r="L623" s="9">
        <f t="shared" si="287"/>
        <v>0</v>
      </c>
      <c r="M623" s="9">
        <f t="shared" si="287"/>
        <v>6.5</v>
      </c>
      <c r="N623" s="9">
        <f t="shared" si="287"/>
        <v>0</v>
      </c>
      <c r="O623" s="9">
        <f t="shared" si="287"/>
        <v>6.5</v>
      </c>
      <c r="P623" s="9">
        <f t="shared" si="287"/>
        <v>0</v>
      </c>
      <c r="Q623" s="9">
        <f t="shared" si="287"/>
        <v>6.5</v>
      </c>
      <c r="R623" s="9">
        <f t="shared" si="287"/>
        <v>0</v>
      </c>
    </row>
    <row r="624" spans="1:18" ht="37.5">
      <c r="A624" s="73" t="s">
        <v>92</v>
      </c>
      <c r="B624" s="74">
        <v>546</v>
      </c>
      <c r="C624" s="13" t="s">
        <v>127</v>
      </c>
      <c r="D624" s="13" t="s">
        <v>127</v>
      </c>
      <c r="E624" s="13" t="s">
        <v>479</v>
      </c>
      <c r="F624" s="13" t="s">
        <v>175</v>
      </c>
      <c r="G624" s="9">
        <v>43.2</v>
      </c>
      <c r="H624" s="9"/>
      <c r="I624" s="9">
        <v>6.5</v>
      </c>
      <c r="J624" s="9"/>
      <c r="K624" s="9">
        <f>L624+M624+N624</f>
        <v>6.5</v>
      </c>
      <c r="L624" s="9"/>
      <c r="M624" s="9">
        <v>6.5</v>
      </c>
      <c r="N624" s="9"/>
      <c r="O624" s="9">
        <f>P624+Q624+R624</f>
        <v>6.5</v>
      </c>
      <c r="P624" s="75"/>
      <c r="Q624" s="75">
        <v>6.5</v>
      </c>
      <c r="R624" s="75"/>
    </row>
    <row r="625" spans="1:18" ht="45.75" customHeight="1">
      <c r="A625" s="73" t="s">
        <v>31</v>
      </c>
      <c r="B625" s="74">
        <v>546</v>
      </c>
      <c r="C625" s="13" t="s">
        <v>127</v>
      </c>
      <c r="D625" s="13" t="s">
        <v>127</v>
      </c>
      <c r="E625" s="13" t="s">
        <v>250</v>
      </c>
      <c r="F625" s="13"/>
      <c r="G625" s="9">
        <f>G626</f>
        <v>75.3</v>
      </c>
      <c r="H625" s="9">
        <f aca="true" t="shared" si="288" ref="H625:R626">H626</f>
        <v>0</v>
      </c>
      <c r="I625" s="9">
        <f t="shared" si="288"/>
        <v>18.5</v>
      </c>
      <c r="J625" s="9">
        <f t="shared" si="288"/>
        <v>0</v>
      </c>
      <c r="K625" s="9">
        <f t="shared" si="288"/>
        <v>18.5</v>
      </c>
      <c r="L625" s="9">
        <f t="shared" si="288"/>
        <v>0</v>
      </c>
      <c r="M625" s="9">
        <f t="shared" si="288"/>
        <v>18.5</v>
      </c>
      <c r="N625" s="9">
        <f t="shared" si="288"/>
        <v>0</v>
      </c>
      <c r="O625" s="9">
        <f t="shared" si="288"/>
        <v>18.5</v>
      </c>
      <c r="P625" s="9">
        <f t="shared" si="288"/>
        <v>0</v>
      </c>
      <c r="Q625" s="9">
        <f t="shared" si="288"/>
        <v>18.5</v>
      </c>
      <c r="R625" s="9">
        <f t="shared" si="288"/>
        <v>0</v>
      </c>
    </row>
    <row r="626" spans="1:18" ht="27" customHeight="1">
      <c r="A626" s="73" t="s">
        <v>176</v>
      </c>
      <c r="B626" s="74">
        <v>546</v>
      </c>
      <c r="C626" s="13" t="s">
        <v>127</v>
      </c>
      <c r="D626" s="13" t="s">
        <v>127</v>
      </c>
      <c r="E626" s="13" t="s">
        <v>251</v>
      </c>
      <c r="F626" s="13"/>
      <c r="G626" s="9">
        <f>G627</f>
        <v>75.3</v>
      </c>
      <c r="H626" s="9">
        <f t="shared" si="288"/>
        <v>0</v>
      </c>
      <c r="I626" s="9">
        <f t="shared" si="288"/>
        <v>18.5</v>
      </c>
      <c r="J626" s="9">
        <f t="shared" si="288"/>
        <v>0</v>
      </c>
      <c r="K626" s="9">
        <f t="shared" si="288"/>
        <v>18.5</v>
      </c>
      <c r="L626" s="9">
        <f t="shared" si="288"/>
        <v>0</v>
      </c>
      <c r="M626" s="9">
        <f t="shared" si="288"/>
        <v>18.5</v>
      </c>
      <c r="N626" s="9">
        <f t="shared" si="288"/>
        <v>0</v>
      </c>
      <c r="O626" s="9">
        <f t="shared" si="288"/>
        <v>18.5</v>
      </c>
      <c r="P626" s="9">
        <f t="shared" si="288"/>
        <v>0</v>
      </c>
      <c r="Q626" s="9">
        <f t="shared" si="288"/>
        <v>18.5</v>
      </c>
      <c r="R626" s="9">
        <f t="shared" si="288"/>
        <v>0</v>
      </c>
    </row>
    <row r="627" spans="1:18" ht="42" customHeight="1">
      <c r="A627" s="73" t="s">
        <v>92</v>
      </c>
      <c r="B627" s="74">
        <v>546</v>
      </c>
      <c r="C627" s="13" t="s">
        <v>127</v>
      </c>
      <c r="D627" s="13" t="s">
        <v>127</v>
      </c>
      <c r="E627" s="13" t="s">
        <v>251</v>
      </c>
      <c r="F627" s="13" t="s">
        <v>175</v>
      </c>
      <c r="G627" s="9">
        <v>75.3</v>
      </c>
      <c r="H627" s="9"/>
      <c r="I627" s="9">
        <v>18.5</v>
      </c>
      <c r="J627" s="9"/>
      <c r="K627" s="9">
        <f>L627+M627+N627</f>
        <v>18.5</v>
      </c>
      <c r="L627" s="9"/>
      <c r="M627" s="9">
        <v>18.5</v>
      </c>
      <c r="N627" s="9"/>
      <c r="O627" s="9">
        <f>P627+Q627+R627</f>
        <v>18.5</v>
      </c>
      <c r="P627" s="75"/>
      <c r="Q627" s="75">
        <v>18.5</v>
      </c>
      <c r="R627" s="75"/>
    </row>
    <row r="628" spans="1:18" ht="18.75">
      <c r="A628" s="73" t="s">
        <v>151</v>
      </c>
      <c r="B628" s="74">
        <v>546</v>
      </c>
      <c r="C628" s="13" t="s">
        <v>127</v>
      </c>
      <c r="D628" s="13" t="s">
        <v>123</v>
      </c>
      <c r="E628" s="13"/>
      <c r="F628" s="13"/>
      <c r="G628" s="9">
        <f>G629</f>
        <v>52391.00000000001</v>
      </c>
      <c r="H628" s="9" t="e">
        <f aca="true" t="shared" si="289" ref="H628:R628">H629</f>
        <v>#REF!</v>
      </c>
      <c r="I628" s="9" t="e">
        <f t="shared" si="289"/>
        <v>#REF!</v>
      </c>
      <c r="J628" s="9" t="e">
        <f t="shared" si="289"/>
        <v>#REF!</v>
      </c>
      <c r="K628" s="9">
        <f t="shared" si="289"/>
        <v>50982.2</v>
      </c>
      <c r="L628" s="9">
        <f t="shared" si="289"/>
        <v>0</v>
      </c>
      <c r="M628" s="9">
        <f t="shared" si="289"/>
        <v>50982.2</v>
      </c>
      <c r="N628" s="9">
        <f t="shared" si="289"/>
        <v>0</v>
      </c>
      <c r="O628" s="9">
        <f t="shared" si="289"/>
        <v>50741.9</v>
      </c>
      <c r="P628" s="9">
        <f t="shared" si="289"/>
        <v>0</v>
      </c>
      <c r="Q628" s="9">
        <f t="shared" si="289"/>
        <v>50741.9</v>
      </c>
      <c r="R628" s="9">
        <f t="shared" si="289"/>
        <v>0</v>
      </c>
    </row>
    <row r="629" spans="1:18" ht="37.5">
      <c r="A629" s="73" t="s">
        <v>480</v>
      </c>
      <c r="B629" s="74">
        <v>546</v>
      </c>
      <c r="C629" s="13" t="s">
        <v>127</v>
      </c>
      <c r="D629" s="13" t="s">
        <v>123</v>
      </c>
      <c r="E629" s="74" t="s">
        <v>275</v>
      </c>
      <c r="F629" s="13"/>
      <c r="G629" s="9">
        <f aca="true" t="shared" si="290" ref="G629:R629">G630+G637</f>
        <v>52391.00000000001</v>
      </c>
      <c r="H629" s="9" t="e">
        <f t="shared" si="290"/>
        <v>#REF!</v>
      </c>
      <c r="I629" s="9" t="e">
        <f t="shared" si="290"/>
        <v>#REF!</v>
      </c>
      <c r="J629" s="9" t="e">
        <f t="shared" si="290"/>
        <v>#REF!</v>
      </c>
      <c r="K629" s="9">
        <f t="shared" si="290"/>
        <v>50982.2</v>
      </c>
      <c r="L629" s="9">
        <f t="shared" si="290"/>
        <v>0</v>
      </c>
      <c r="M629" s="9">
        <f t="shared" si="290"/>
        <v>50982.2</v>
      </c>
      <c r="N629" s="9">
        <f t="shared" si="290"/>
        <v>0</v>
      </c>
      <c r="O629" s="9">
        <f t="shared" si="290"/>
        <v>50741.9</v>
      </c>
      <c r="P629" s="9">
        <f t="shared" si="290"/>
        <v>0</v>
      </c>
      <c r="Q629" s="9">
        <f t="shared" si="290"/>
        <v>50741.9</v>
      </c>
      <c r="R629" s="9">
        <f t="shared" si="290"/>
        <v>0</v>
      </c>
    </row>
    <row r="630" spans="1:18" ht="22.5" customHeight="1">
      <c r="A630" s="99" t="s">
        <v>18</v>
      </c>
      <c r="B630" s="74">
        <v>546</v>
      </c>
      <c r="C630" s="13" t="s">
        <v>127</v>
      </c>
      <c r="D630" s="13" t="s">
        <v>123</v>
      </c>
      <c r="E630" s="74" t="s">
        <v>276</v>
      </c>
      <c r="F630" s="13"/>
      <c r="G630" s="9">
        <f>G634+G631</f>
        <v>4295.4</v>
      </c>
      <c r="H630" s="9" t="e">
        <f aca="true" t="shared" si="291" ref="H630:R630">H634+H631</f>
        <v>#REF!</v>
      </c>
      <c r="I630" s="9" t="e">
        <f t="shared" si="291"/>
        <v>#REF!</v>
      </c>
      <c r="J630" s="9" t="e">
        <f t="shared" si="291"/>
        <v>#REF!</v>
      </c>
      <c r="K630" s="9">
        <f t="shared" si="291"/>
        <v>1018</v>
      </c>
      <c r="L630" s="9">
        <f t="shared" si="291"/>
        <v>0</v>
      </c>
      <c r="M630" s="9">
        <f t="shared" si="291"/>
        <v>1018</v>
      </c>
      <c r="N630" s="9">
        <f t="shared" si="291"/>
        <v>0</v>
      </c>
      <c r="O630" s="9">
        <f t="shared" si="291"/>
        <v>36</v>
      </c>
      <c r="P630" s="9">
        <f t="shared" si="291"/>
        <v>0</v>
      </c>
      <c r="Q630" s="9">
        <f t="shared" si="291"/>
        <v>36</v>
      </c>
      <c r="R630" s="9">
        <f t="shared" si="291"/>
        <v>0</v>
      </c>
    </row>
    <row r="631" spans="1:18" ht="57" customHeight="1">
      <c r="A631" s="73" t="s">
        <v>346</v>
      </c>
      <c r="B631" s="74">
        <v>546</v>
      </c>
      <c r="C631" s="13" t="s">
        <v>127</v>
      </c>
      <c r="D631" s="13" t="s">
        <v>123</v>
      </c>
      <c r="E631" s="74" t="s">
        <v>280</v>
      </c>
      <c r="F631" s="13"/>
      <c r="G631" s="9">
        <f>G632</f>
        <v>36</v>
      </c>
      <c r="H631" s="9">
        <f aca="true" t="shared" si="292" ref="H631:Q632">H632</f>
        <v>0</v>
      </c>
      <c r="I631" s="9">
        <f t="shared" si="292"/>
        <v>36</v>
      </c>
      <c r="J631" s="9">
        <f t="shared" si="292"/>
        <v>0</v>
      </c>
      <c r="K631" s="9">
        <f t="shared" si="292"/>
        <v>36</v>
      </c>
      <c r="L631" s="9">
        <f t="shared" si="292"/>
        <v>0</v>
      </c>
      <c r="M631" s="9">
        <f t="shared" si="292"/>
        <v>36</v>
      </c>
      <c r="N631" s="9">
        <f t="shared" si="292"/>
        <v>0</v>
      </c>
      <c r="O631" s="9">
        <f t="shared" si="292"/>
        <v>36</v>
      </c>
      <c r="P631" s="9">
        <f t="shared" si="292"/>
        <v>0</v>
      </c>
      <c r="Q631" s="9">
        <f t="shared" si="292"/>
        <v>36</v>
      </c>
      <c r="R631" s="9">
        <f>R632</f>
        <v>0</v>
      </c>
    </row>
    <row r="632" spans="1:18" ht="45" customHeight="1">
      <c r="A632" s="73" t="s">
        <v>431</v>
      </c>
      <c r="B632" s="74">
        <v>546</v>
      </c>
      <c r="C632" s="13" t="s">
        <v>127</v>
      </c>
      <c r="D632" s="13" t="s">
        <v>123</v>
      </c>
      <c r="E632" s="74" t="s">
        <v>430</v>
      </c>
      <c r="F632" s="13"/>
      <c r="G632" s="9">
        <f>G633</f>
        <v>36</v>
      </c>
      <c r="H632" s="9">
        <f t="shared" si="292"/>
        <v>0</v>
      </c>
      <c r="I632" s="9">
        <f t="shared" si="292"/>
        <v>36</v>
      </c>
      <c r="J632" s="9">
        <f t="shared" si="292"/>
        <v>0</v>
      </c>
      <c r="K632" s="9">
        <f t="shared" si="292"/>
        <v>36</v>
      </c>
      <c r="L632" s="9">
        <f t="shared" si="292"/>
        <v>0</v>
      </c>
      <c r="M632" s="9">
        <f t="shared" si="292"/>
        <v>36</v>
      </c>
      <c r="N632" s="9">
        <f t="shared" si="292"/>
        <v>0</v>
      </c>
      <c r="O632" s="9">
        <f t="shared" si="292"/>
        <v>36</v>
      </c>
      <c r="P632" s="9">
        <f t="shared" si="292"/>
        <v>0</v>
      </c>
      <c r="Q632" s="9">
        <f t="shared" si="292"/>
        <v>36</v>
      </c>
      <c r="R632" s="9">
        <f>R633</f>
        <v>0</v>
      </c>
    </row>
    <row r="633" spans="1:18" ht="36.75" customHeight="1">
      <c r="A633" s="73" t="s">
        <v>217</v>
      </c>
      <c r="B633" s="74">
        <v>546</v>
      </c>
      <c r="C633" s="13" t="s">
        <v>127</v>
      </c>
      <c r="D633" s="13" t="s">
        <v>123</v>
      </c>
      <c r="E633" s="74" t="s">
        <v>429</v>
      </c>
      <c r="F633" s="13" t="s">
        <v>216</v>
      </c>
      <c r="G633" s="9">
        <f>H633+I632+J633</f>
        <v>36</v>
      </c>
      <c r="H633" s="9"/>
      <c r="I633" s="9">
        <v>36</v>
      </c>
      <c r="J633" s="9"/>
      <c r="K633" s="9">
        <f>L633+M633+N633</f>
        <v>36</v>
      </c>
      <c r="L633" s="9"/>
      <c r="M633" s="9">
        <v>36</v>
      </c>
      <c r="N633" s="9"/>
      <c r="O633" s="9">
        <f>P633+Q633+R633</f>
        <v>36</v>
      </c>
      <c r="P633" s="9"/>
      <c r="Q633" s="9">
        <v>36</v>
      </c>
      <c r="R633" s="9"/>
    </row>
    <row r="634" spans="1:18" ht="56.25">
      <c r="A634" s="73" t="s">
        <v>684</v>
      </c>
      <c r="B634" s="74">
        <v>546</v>
      </c>
      <c r="C634" s="13" t="s">
        <v>127</v>
      </c>
      <c r="D634" s="13" t="s">
        <v>123</v>
      </c>
      <c r="E634" s="74" t="s">
        <v>415</v>
      </c>
      <c r="F634" s="13"/>
      <c r="G634" s="9">
        <f>G635</f>
        <v>4259.4</v>
      </c>
      <c r="H634" s="9" t="e">
        <f aca="true" t="shared" si="293" ref="H634:R635">H635</f>
        <v>#REF!</v>
      </c>
      <c r="I634" s="9" t="e">
        <f t="shared" si="293"/>
        <v>#REF!</v>
      </c>
      <c r="J634" s="9" t="e">
        <f t="shared" si="293"/>
        <v>#REF!</v>
      </c>
      <c r="K634" s="9">
        <f t="shared" si="293"/>
        <v>982</v>
      </c>
      <c r="L634" s="9">
        <f t="shared" si="293"/>
        <v>0</v>
      </c>
      <c r="M634" s="9">
        <f t="shared" si="293"/>
        <v>982</v>
      </c>
      <c r="N634" s="9">
        <f t="shared" si="293"/>
        <v>0</v>
      </c>
      <c r="O634" s="9">
        <f t="shared" si="293"/>
        <v>0</v>
      </c>
      <c r="P634" s="9">
        <f t="shared" si="293"/>
        <v>0</v>
      </c>
      <c r="Q634" s="9">
        <f t="shared" si="293"/>
        <v>0</v>
      </c>
      <c r="R634" s="9">
        <f t="shared" si="293"/>
        <v>0</v>
      </c>
    </row>
    <row r="635" spans="1:18" ht="87" customHeight="1">
      <c r="A635" s="102" t="s">
        <v>683</v>
      </c>
      <c r="B635" s="74">
        <v>546</v>
      </c>
      <c r="C635" s="13" t="s">
        <v>127</v>
      </c>
      <c r="D635" s="13" t="s">
        <v>123</v>
      </c>
      <c r="E635" s="74" t="s">
        <v>530</v>
      </c>
      <c r="F635" s="13"/>
      <c r="G635" s="9">
        <f>G636</f>
        <v>4259.4</v>
      </c>
      <c r="H635" s="9" t="e">
        <f>H636+#REF!</f>
        <v>#REF!</v>
      </c>
      <c r="I635" s="9" t="e">
        <f>I636+#REF!</f>
        <v>#REF!</v>
      </c>
      <c r="J635" s="9" t="e">
        <f>J636+#REF!</f>
        <v>#REF!</v>
      </c>
      <c r="K635" s="9">
        <f t="shared" si="293"/>
        <v>982</v>
      </c>
      <c r="L635" s="9">
        <f t="shared" si="293"/>
        <v>0</v>
      </c>
      <c r="M635" s="9">
        <f t="shared" si="293"/>
        <v>982</v>
      </c>
      <c r="N635" s="9">
        <f t="shared" si="293"/>
        <v>0</v>
      </c>
      <c r="O635" s="9">
        <f t="shared" si="293"/>
        <v>0</v>
      </c>
      <c r="P635" s="9">
        <f>P636</f>
        <v>0</v>
      </c>
      <c r="Q635" s="9">
        <f>Q636</f>
        <v>0</v>
      </c>
      <c r="R635" s="9">
        <f>R636</f>
        <v>0</v>
      </c>
    </row>
    <row r="636" spans="1:18" ht="37.5">
      <c r="A636" s="73" t="s">
        <v>92</v>
      </c>
      <c r="B636" s="74">
        <v>546</v>
      </c>
      <c r="C636" s="13" t="s">
        <v>127</v>
      </c>
      <c r="D636" s="13" t="s">
        <v>123</v>
      </c>
      <c r="E636" s="74" t="s">
        <v>530</v>
      </c>
      <c r="F636" s="13" t="s">
        <v>175</v>
      </c>
      <c r="G636" s="9">
        <f>H636+I636+J636</f>
        <v>4259.4</v>
      </c>
      <c r="H636" s="9"/>
      <c r="I636" s="9">
        <v>4259.4</v>
      </c>
      <c r="J636" s="9"/>
      <c r="K636" s="9">
        <f>L636+M636+N636</f>
        <v>982</v>
      </c>
      <c r="L636" s="9"/>
      <c r="M636" s="9">
        <v>982</v>
      </c>
      <c r="N636" s="9"/>
      <c r="O636" s="9">
        <f>P636+Q636+R636</f>
        <v>0</v>
      </c>
      <c r="P636" s="9"/>
      <c r="Q636" s="9">
        <v>0</v>
      </c>
      <c r="R636" s="9"/>
    </row>
    <row r="637" spans="1:18" ht="18.75">
      <c r="A637" s="106" t="s">
        <v>29</v>
      </c>
      <c r="B637" s="74">
        <v>546</v>
      </c>
      <c r="C637" s="13" t="s">
        <v>127</v>
      </c>
      <c r="D637" s="13" t="s">
        <v>123</v>
      </c>
      <c r="E637" s="13" t="s">
        <v>76</v>
      </c>
      <c r="F637" s="13"/>
      <c r="G637" s="9">
        <f>G638</f>
        <v>48095.600000000006</v>
      </c>
      <c r="H637" s="9">
        <f aca="true" t="shared" si="294" ref="H637:R637">H638</f>
        <v>0</v>
      </c>
      <c r="I637" s="9">
        <f t="shared" si="294"/>
        <v>46404.100000000006</v>
      </c>
      <c r="J637" s="9">
        <f t="shared" si="294"/>
        <v>0</v>
      </c>
      <c r="K637" s="9">
        <f t="shared" si="294"/>
        <v>49964.2</v>
      </c>
      <c r="L637" s="9">
        <f t="shared" si="294"/>
        <v>0</v>
      </c>
      <c r="M637" s="9">
        <f t="shared" si="294"/>
        <v>49964.2</v>
      </c>
      <c r="N637" s="9">
        <f t="shared" si="294"/>
        <v>0</v>
      </c>
      <c r="O637" s="9">
        <f t="shared" si="294"/>
        <v>50705.9</v>
      </c>
      <c r="P637" s="9">
        <f t="shared" si="294"/>
        <v>0</v>
      </c>
      <c r="Q637" s="9">
        <f t="shared" si="294"/>
        <v>50705.9</v>
      </c>
      <c r="R637" s="9">
        <f t="shared" si="294"/>
        <v>0</v>
      </c>
    </row>
    <row r="638" spans="1:18" ht="117" customHeight="1">
      <c r="A638" s="73" t="s">
        <v>481</v>
      </c>
      <c r="B638" s="74">
        <v>546</v>
      </c>
      <c r="C638" s="13" t="s">
        <v>127</v>
      </c>
      <c r="D638" s="13" t="s">
        <v>123</v>
      </c>
      <c r="E638" s="13" t="s">
        <v>108</v>
      </c>
      <c r="F638" s="13"/>
      <c r="G638" s="9">
        <f>G639+G643</f>
        <v>48095.600000000006</v>
      </c>
      <c r="H638" s="9">
        <f aca="true" t="shared" si="295" ref="H638:R638">H639+H643</f>
        <v>0</v>
      </c>
      <c r="I638" s="9">
        <f t="shared" si="295"/>
        <v>46404.100000000006</v>
      </c>
      <c r="J638" s="9">
        <f t="shared" si="295"/>
        <v>0</v>
      </c>
      <c r="K638" s="9">
        <f t="shared" si="295"/>
        <v>49964.2</v>
      </c>
      <c r="L638" s="9">
        <f t="shared" si="295"/>
        <v>0</v>
      </c>
      <c r="M638" s="9">
        <f t="shared" si="295"/>
        <v>49964.2</v>
      </c>
      <c r="N638" s="9">
        <f t="shared" si="295"/>
        <v>0</v>
      </c>
      <c r="O638" s="9">
        <f t="shared" si="295"/>
        <v>50705.9</v>
      </c>
      <c r="P638" s="9">
        <f t="shared" si="295"/>
        <v>0</v>
      </c>
      <c r="Q638" s="9">
        <f t="shared" si="295"/>
        <v>50705.9</v>
      </c>
      <c r="R638" s="9">
        <f t="shared" si="295"/>
        <v>0</v>
      </c>
    </row>
    <row r="639" spans="1:18" ht="18.75">
      <c r="A639" s="73" t="s">
        <v>382</v>
      </c>
      <c r="B639" s="74">
        <v>546</v>
      </c>
      <c r="C639" s="13" t="s">
        <v>127</v>
      </c>
      <c r="D639" s="13" t="s">
        <v>123</v>
      </c>
      <c r="E639" s="13" t="s">
        <v>383</v>
      </c>
      <c r="F639" s="13"/>
      <c r="G639" s="9">
        <f>G640+G641+G642</f>
        <v>24121.2</v>
      </c>
      <c r="H639" s="9">
        <f aca="true" t="shared" si="296" ref="H639:R639">H640+H641+H642</f>
        <v>0</v>
      </c>
      <c r="I639" s="9">
        <f t="shared" si="296"/>
        <v>22429.7</v>
      </c>
      <c r="J639" s="9">
        <f t="shared" si="296"/>
        <v>0</v>
      </c>
      <c r="K639" s="9">
        <f t="shared" si="296"/>
        <v>25989.8</v>
      </c>
      <c r="L639" s="9">
        <f t="shared" si="296"/>
        <v>0</v>
      </c>
      <c r="M639" s="9">
        <f t="shared" si="296"/>
        <v>25989.8</v>
      </c>
      <c r="N639" s="9">
        <f t="shared" si="296"/>
        <v>0</v>
      </c>
      <c r="O639" s="9">
        <f t="shared" si="296"/>
        <v>26731.5</v>
      </c>
      <c r="P639" s="9">
        <f t="shared" si="296"/>
        <v>0</v>
      </c>
      <c r="Q639" s="9">
        <f t="shared" si="296"/>
        <v>26731.5</v>
      </c>
      <c r="R639" s="9">
        <f t="shared" si="296"/>
        <v>0</v>
      </c>
    </row>
    <row r="640" spans="1:18" ht="18.75">
      <c r="A640" s="73" t="s">
        <v>618</v>
      </c>
      <c r="B640" s="74">
        <v>546</v>
      </c>
      <c r="C640" s="13" t="s">
        <v>127</v>
      </c>
      <c r="D640" s="13" t="s">
        <v>123</v>
      </c>
      <c r="E640" s="13" t="s">
        <v>383</v>
      </c>
      <c r="F640" s="13" t="s">
        <v>150</v>
      </c>
      <c r="G640" s="9">
        <v>18854.2</v>
      </c>
      <c r="H640" s="9"/>
      <c r="I640" s="9">
        <v>17162.7</v>
      </c>
      <c r="J640" s="9"/>
      <c r="K640" s="9">
        <f>L640+M640+N640</f>
        <v>19888.8</v>
      </c>
      <c r="L640" s="9"/>
      <c r="M640" s="9">
        <v>19888.8</v>
      </c>
      <c r="N640" s="9"/>
      <c r="O640" s="9">
        <f>P640+Q640+R640</f>
        <v>20526.5</v>
      </c>
      <c r="P640" s="75"/>
      <c r="Q640" s="9">
        <v>20526.5</v>
      </c>
      <c r="R640" s="75"/>
    </row>
    <row r="641" spans="1:18" ht="37.5">
      <c r="A641" s="73" t="s">
        <v>92</v>
      </c>
      <c r="B641" s="74">
        <v>546</v>
      </c>
      <c r="C641" s="13" t="s">
        <v>127</v>
      </c>
      <c r="D641" s="13" t="s">
        <v>123</v>
      </c>
      <c r="E641" s="13" t="s">
        <v>383</v>
      </c>
      <c r="F641" s="13" t="s">
        <v>175</v>
      </c>
      <c r="G641" s="9">
        <f>H641+I641+J641</f>
        <v>5242</v>
      </c>
      <c r="H641" s="9"/>
      <c r="I641" s="9">
        <v>5242</v>
      </c>
      <c r="J641" s="9"/>
      <c r="K641" s="9">
        <f>L641+M641+N641</f>
        <v>6076</v>
      </c>
      <c r="L641" s="9"/>
      <c r="M641" s="9">
        <v>6076</v>
      </c>
      <c r="N641" s="9"/>
      <c r="O641" s="9">
        <f>P641+Q641+R641</f>
        <v>6180</v>
      </c>
      <c r="P641" s="75"/>
      <c r="Q641" s="9">
        <v>6180</v>
      </c>
      <c r="R641" s="75"/>
    </row>
    <row r="642" spans="1:18" ht="18.75">
      <c r="A642" s="73" t="s">
        <v>173</v>
      </c>
      <c r="B642" s="74">
        <v>546</v>
      </c>
      <c r="C642" s="13" t="s">
        <v>127</v>
      </c>
      <c r="D642" s="13" t="s">
        <v>123</v>
      </c>
      <c r="E642" s="13" t="s">
        <v>383</v>
      </c>
      <c r="F642" s="13" t="s">
        <v>174</v>
      </c>
      <c r="G642" s="9">
        <f>H642+I642+J642</f>
        <v>25</v>
      </c>
      <c r="H642" s="9"/>
      <c r="I642" s="9">
        <v>25</v>
      </c>
      <c r="J642" s="9"/>
      <c r="K642" s="9">
        <f>L642+M642+N642</f>
        <v>25</v>
      </c>
      <c r="L642" s="9"/>
      <c r="M642" s="9">
        <v>25</v>
      </c>
      <c r="N642" s="9"/>
      <c r="O642" s="9">
        <f>P642+Q642+R642</f>
        <v>25</v>
      </c>
      <c r="P642" s="75"/>
      <c r="Q642" s="9">
        <v>25</v>
      </c>
      <c r="R642" s="75"/>
    </row>
    <row r="643" spans="1:18" ht="68.25" customHeight="1">
      <c r="A643" s="73" t="s">
        <v>437</v>
      </c>
      <c r="B643" s="74">
        <v>546</v>
      </c>
      <c r="C643" s="13" t="s">
        <v>127</v>
      </c>
      <c r="D643" s="13" t="s">
        <v>123</v>
      </c>
      <c r="E643" s="13" t="s">
        <v>440</v>
      </c>
      <c r="F643" s="13"/>
      <c r="G643" s="9">
        <f>G644</f>
        <v>23974.4</v>
      </c>
      <c r="H643" s="9">
        <f aca="true" t="shared" si="297" ref="H643:R643">H644</f>
        <v>0</v>
      </c>
      <c r="I643" s="9">
        <f t="shared" si="297"/>
        <v>23974.4</v>
      </c>
      <c r="J643" s="9">
        <f t="shared" si="297"/>
        <v>0</v>
      </c>
      <c r="K643" s="9">
        <f t="shared" si="297"/>
        <v>23974.4</v>
      </c>
      <c r="L643" s="9">
        <f t="shared" si="297"/>
        <v>0</v>
      </c>
      <c r="M643" s="9">
        <f t="shared" si="297"/>
        <v>23974.4</v>
      </c>
      <c r="N643" s="9">
        <f t="shared" si="297"/>
        <v>0</v>
      </c>
      <c r="O643" s="9">
        <f t="shared" si="297"/>
        <v>23974.4</v>
      </c>
      <c r="P643" s="9">
        <f t="shared" si="297"/>
        <v>0</v>
      </c>
      <c r="Q643" s="9">
        <f t="shared" si="297"/>
        <v>23974.4</v>
      </c>
      <c r="R643" s="9">
        <f t="shared" si="297"/>
        <v>0</v>
      </c>
    </row>
    <row r="644" spans="1:18" ht="18.75">
      <c r="A644" s="73" t="s">
        <v>618</v>
      </c>
      <c r="B644" s="74">
        <v>546</v>
      </c>
      <c r="C644" s="13" t="s">
        <v>127</v>
      </c>
      <c r="D644" s="13" t="s">
        <v>123</v>
      </c>
      <c r="E644" s="13" t="s">
        <v>440</v>
      </c>
      <c r="F644" s="13" t="s">
        <v>150</v>
      </c>
      <c r="G644" s="9">
        <f>H644+I644+J644</f>
        <v>23974.4</v>
      </c>
      <c r="H644" s="9"/>
      <c r="I644" s="9">
        <v>23974.4</v>
      </c>
      <c r="J644" s="9"/>
      <c r="K644" s="9">
        <f>L644+M644+N644</f>
        <v>23974.4</v>
      </c>
      <c r="L644" s="9"/>
      <c r="M644" s="9">
        <v>23974.4</v>
      </c>
      <c r="N644" s="9"/>
      <c r="O644" s="9">
        <f>P644+Q644+R644</f>
        <v>23974.4</v>
      </c>
      <c r="P644" s="75"/>
      <c r="Q644" s="75">
        <v>23974.4</v>
      </c>
      <c r="R644" s="75"/>
    </row>
    <row r="645" spans="1:18" ht="18.75">
      <c r="A645" s="73" t="s">
        <v>388</v>
      </c>
      <c r="B645" s="74">
        <v>546</v>
      </c>
      <c r="C645" s="13" t="s">
        <v>131</v>
      </c>
      <c r="D645" s="13" t="s">
        <v>389</v>
      </c>
      <c r="E645" s="13"/>
      <c r="F645" s="13"/>
      <c r="G645" s="9">
        <f aca="true" t="shared" si="298" ref="G645:I648">G646</f>
        <v>3454.8</v>
      </c>
      <c r="H645" s="9">
        <f t="shared" si="298"/>
        <v>0</v>
      </c>
      <c r="I645" s="9">
        <f t="shared" si="298"/>
        <v>3454.8</v>
      </c>
      <c r="J645" s="9">
        <f aca="true" t="shared" si="299" ref="J645:R645">J646</f>
        <v>0</v>
      </c>
      <c r="K645" s="9">
        <f t="shared" si="299"/>
        <v>3684</v>
      </c>
      <c r="L645" s="9">
        <f t="shared" si="299"/>
        <v>0</v>
      </c>
      <c r="M645" s="9">
        <f t="shared" si="299"/>
        <v>3684</v>
      </c>
      <c r="N645" s="9">
        <f t="shared" si="299"/>
        <v>0</v>
      </c>
      <c r="O645" s="9">
        <f t="shared" si="299"/>
        <v>3734</v>
      </c>
      <c r="P645" s="9">
        <f t="shared" si="299"/>
        <v>0</v>
      </c>
      <c r="Q645" s="9">
        <f t="shared" si="299"/>
        <v>3734</v>
      </c>
      <c r="R645" s="9">
        <f t="shared" si="299"/>
        <v>0</v>
      </c>
    </row>
    <row r="646" spans="1:18" ht="18.75">
      <c r="A646" s="73" t="s">
        <v>159</v>
      </c>
      <c r="B646" s="74">
        <v>546</v>
      </c>
      <c r="C646" s="13" t="s">
        <v>131</v>
      </c>
      <c r="D646" s="13" t="s">
        <v>119</v>
      </c>
      <c r="E646" s="13"/>
      <c r="F646" s="13"/>
      <c r="G646" s="9">
        <f t="shared" si="298"/>
        <v>3454.8</v>
      </c>
      <c r="H646" s="9">
        <f t="shared" si="298"/>
        <v>0</v>
      </c>
      <c r="I646" s="9">
        <f t="shared" si="298"/>
        <v>3454.8</v>
      </c>
      <c r="J646" s="9">
        <f aca="true" t="shared" si="300" ref="J646:R648">J647</f>
        <v>0</v>
      </c>
      <c r="K646" s="9">
        <f t="shared" si="300"/>
        <v>3684</v>
      </c>
      <c r="L646" s="9">
        <f t="shared" si="300"/>
        <v>0</v>
      </c>
      <c r="M646" s="9">
        <f t="shared" si="300"/>
        <v>3684</v>
      </c>
      <c r="N646" s="9">
        <f t="shared" si="300"/>
        <v>0</v>
      </c>
      <c r="O646" s="9">
        <f t="shared" si="300"/>
        <v>3734</v>
      </c>
      <c r="P646" s="9">
        <f t="shared" si="300"/>
        <v>0</v>
      </c>
      <c r="Q646" s="9">
        <f t="shared" si="300"/>
        <v>3734</v>
      </c>
      <c r="R646" s="9">
        <f t="shared" si="300"/>
        <v>0</v>
      </c>
    </row>
    <row r="647" spans="1:18" ht="37.5">
      <c r="A647" s="73" t="s">
        <v>589</v>
      </c>
      <c r="B647" s="74">
        <v>546</v>
      </c>
      <c r="C647" s="13" t="s">
        <v>131</v>
      </c>
      <c r="D647" s="13" t="s">
        <v>119</v>
      </c>
      <c r="E647" s="13" t="s">
        <v>255</v>
      </c>
      <c r="F647" s="13"/>
      <c r="G647" s="9">
        <f t="shared" si="298"/>
        <v>3454.8</v>
      </c>
      <c r="H647" s="9">
        <f t="shared" si="298"/>
        <v>0</v>
      </c>
      <c r="I647" s="9">
        <f t="shared" si="298"/>
        <v>3454.8</v>
      </c>
      <c r="J647" s="9">
        <f t="shared" si="300"/>
        <v>0</v>
      </c>
      <c r="K647" s="9">
        <f t="shared" si="300"/>
        <v>3684</v>
      </c>
      <c r="L647" s="9">
        <f t="shared" si="300"/>
        <v>0</v>
      </c>
      <c r="M647" s="9">
        <f t="shared" si="300"/>
        <v>3684</v>
      </c>
      <c r="N647" s="9">
        <f t="shared" si="300"/>
        <v>0</v>
      </c>
      <c r="O647" s="9">
        <f t="shared" si="300"/>
        <v>3734</v>
      </c>
      <c r="P647" s="9">
        <f t="shared" si="300"/>
        <v>0</v>
      </c>
      <c r="Q647" s="9">
        <f t="shared" si="300"/>
        <v>3734</v>
      </c>
      <c r="R647" s="9">
        <f t="shared" si="300"/>
        <v>0</v>
      </c>
    </row>
    <row r="648" spans="1:18" ht="41.25" customHeight="1">
      <c r="A648" s="73" t="s">
        <v>220</v>
      </c>
      <c r="B648" s="74">
        <v>546</v>
      </c>
      <c r="C648" s="13" t="s">
        <v>131</v>
      </c>
      <c r="D648" s="13" t="s">
        <v>119</v>
      </c>
      <c r="E648" s="13" t="s">
        <v>359</v>
      </c>
      <c r="F648" s="13"/>
      <c r="G648" s="9">
        <f t="shared" si="298"/>
        <v>3454.8</v>
      </c>
      <c r="H648" s="9">
        <f t="shared" si="298"/>
        <v>0</v>
      </c>
      <c r="I648" s="9">
        <f t="shared" si="298"/>
        <v>3454.8</v>
      </c>
      <c r="J648" s="9">
        <f t="shared" si="300"/>
        <v>0</v>
      </c>
      <c r="K648" s="9">
        <f t="shared" si="300"/>
        <v>3684</v>
      </c>
      <c r="L648" s="9">
        <f t="shared" si="300"/>
        <v>0</v>
      </c>
      <c r="M648" s="9">
        <f t="shared" si="300"/>
        <v>3684</v>
      </c>
      <c r="N648" s="9">
        <f t="shared" si="300"/>
        <v>0</v>
      </c>
      <c r="O648" s="9">
        <f t="shared" si="300"/>
        <v>3734</v>
      </c>
      <c r="P648" s="9">
        <f t="shared" si="300"/>
        <v>0</v>
      </c>
      <c r="Q648" s="9">
        <f t="shared" si="300"/>
        <v>3734</v>
      </c>
      <c r="R648" s="9">
        <f t="shared" si="300"/>
        <v>0</v>
      </c>
    </row>
    <row r="649" spans="1:18" ht="60.75" customHeight="1">
      <c r="A649" s="73" t="s">
        <v>385</v>
      </c>
      <c r="B649" s="74">
        <v>546</v>
      </c>
      <c r="C649" s="13" t="s">
        <v>131</v>
      </c>
      <c r="D649" s="13" t="s">
        <v>119</v>
      </c>
      <c r="E649" s="13" t="s">
        <v>384</v>
      </c>
      <c r="F649" s="13"/>
      <c r="G649" s="9">
        <f>G650+G652</f>
        <v>3454.8</v>
      </c>
      <c r="H649" s="9">
        <f aca="true" t="shared" si="301" ref="H649:R649">H650+H652</f>
        <v>0</v>
      </c>
      <c r="I649" s="9">
        <f t="shared" si="301"/>
        <v>3454.8</v>
      </c>
      <c r="J649" s="9">
        <f t="shared" si="301"/>
        <v>0</v>
      </c>
      <c r="K649" s="9">
        <f t="shared" si="301"/>
        <v>3684</v>
      </c>
      <c r="L649" s="9">
        <f t="shared" si="301"/>
        <v>0</v>
      </c>
      <c r="M649" s="9">
        <f t="shared" si="301"/>
        <v>3684</v>
      </c>
      <c r="N649" s="9">
        <f t="shared" si="301"/>
        <v>0</v>
      </c>
      <c r="O649" s="9">
        <f t="shared" si="301"/>
        <v>3734</v>
      </c>
      <c r="P649" s="9">
        <f t="shared" si="301"/>
        <v>0</v>
      </c>
      <c r="Q649" s="9">
        <f t="shared" si="301"/>
        <v>3734</v>
      </c>
      <c r="R649" s="9">
        <f t="shared" si="301"/>
        <v>0</v>
      </c>
    </row>
    <row r="650" spans="1:18" ht="18.75">
      <c r="A650" s="73" t="s">
        <v>382</v>
      </c>
      <c r="B650" s="74">
        <v>546</v>
      </c>
      <c r="C650" s="13" t="s">
        <v>131</v>
      </c>
      <c r="D650" s="13" t="s">
        <v>119</v>
      </c>
      <c r="E650" s="13" t="s">
        <v>386</v>
      </c>
      <c r="F650" s="13"/>
      <c r="G650" s="9">
        <f>G651</f>
        <v>1440.8</v>
      </c>
      <c r="H650" s="9">
        <f aca="true" t="shared" si="302" ref="H650:R650">H651</f>
        <v>0</v>
      </c>
      <c r="I650" s="9">
        <f t="shared" si="302"/>
        <v>1440.8</v>
      </c>
      <c r="J650" s="9">
        <f t="shared" si="302"/>
        <v>0</v>
      </c>
      <c r="K650" s="9">
        <f t="shared" si="302"/>
        <v>1670</v>
      </c>
      <c r="L650" s="9">
        <f t="shared" si="302"/>
        <v>0</v>
      </c>
      <c r="M650" s="9">
        <f t="shared" si="302"/>
        <v>1670</v>
      </c>
      <c r="N650" s="9">
        <f t="shared" si="302"/>
        <v>0</v>
      </c>
      <c r="O650" s="9">
        <f t="shared" si="302"/>
        <v>1720</v>
      </c>
      <c r="P650" s="9">
        <f t="shared" si="302"/>
        <v>0</v>
      </c>
      <c r="Q650" s="9">
        <f t="shared" si="302"/>
        <v>1720</v>
      </c>
      <c r="R650" s="9">
        <f t="shared" si="302"/>
        <v>0</v>
      </c>
    </row>
    <row r="651" spans="1:18" ht="18.75">
      <c r="A651" s="73" t="s">
        <v>618</v>
      </c>
      <c r="B651" s="74">
        <v>546</v>
      </c>
      <c r="C651" s="13" t="s">
        <v>131</v>
      </c>
      <c r="D651" s="13" t="s">
        <v>119</v>
      </c>
      <c r="E651" s="13" t="s">
        <v>386</v>
      </c>
      <c r="F651" s="13" t="s">
        <v>150</v>
      </c>
      <c r="G651" s="9">
        <f>H651+I651+J651</f>
        <v>1440.8</v>
      </c>
      <c r="H651" s="9"/>
      <c r="I651" s="9">
        <v>1440.8</v>
      </c>
      <c r="J651" s="9"/>
      <c r="K651" s="9">
        <f>L651+M651+N651</f>
        <v>1670</v>
      </c>
      <c r="L651" s="9"/>
      <c r="M651" s="9">
        <v>1670</v>
      </c>
      <c r="N651" s="9"/>
      <c r="O651" s="9">
        <f>P651+Q651+R651</f>
        <v>1720</v>
      </c>
      <c r="P651" s="16"/>
      <c r="Q651" s="98">
        <v>1720</v>
      </c>
      <c r="R651" s="16"/>
    </row>
    <row r="652" spans="1:18" ht="56.25">
      <c r="A652" s="73" t="s">
        <v>437</v>
      </c>
      <c r="B652" s="74">
        <v>546</v>
      </c>
      <c r="C652" s="13" t="s">
        <v>131</v>
      </c>
      <c r="D652" s="13" t="s">
        <v>119</v>
      </c>
      <c r="E652" s="13" t="s">
        <v>446</v>
      </c>
      <c r="F652" s="13"/>
      <c r="G652" s="9">
        <f>G653</f>
        <v>2014</v>
      </c>
      <c r="H652" s="9">
        <f aca="true" t="shared" si="303" ref="H652:R652">H653</f>
        <v>0</v>
      </c>
      <c r="I652" s="9">
        <f t="shared" si="303"/>
        <v>2014</v>
      </c>
      <c r="J652" s="9">
        <f t="shared" si="303"/>
        <v>0</v>
      </c>
      <c r="K652" s="9">
        <f t="shared" si="303"/>
        <v>2014</v>
      </c>
      <c r="L652" s="9">
        <f t="shared" si="303"/>
        <v>0</v>
      </c>
      <c r="M652" s="9">
        <f t="shared" si="303"/>
        <v>2014</v>
      </c>
      <c r="N652" s="9">
        <f t="shared" si="303"/>
        <v>0</v>
      </c>
      <c r="O652" s="9">
        <f t="shared" si="303"/>
        <v>2014</v>
      </c>
      <c r="P652" s="9">
        <f t="shared" si="303"/>
        <v>0</v>
      </c>
      <c r="Q652" s="9">
        <f t="shared" si="303"/>
        <v>2014</v>
      </c>
      <c r="R652" s="9">
        <f t="shared" si="303"/>
        <v>0</v>
      </c>
    </row>
    <row r="653" spans="1:18" ht="18.75">
      <c r="A653" s="73" t="s">
        <v>618</v>
      </c>
      <c r="B653" s="74">
        <v>546</v>
      </c>
      <c r="C653" s="13" t="s">
        <v>131</v>
      </c>
      <c r="D653" s="13" t="s">
        <v>119</v>
      </c>
      <c r="E653" s="13" t="s">
        <v>446</v>
      </c>
      <c r="F653" s="13" t="s">
        <v>150</v>
      </c>
      <c r="G653" s="9">
        <f>H653+I653+J653</f>
        <v>2014</v>
      </c>
      <c r="H653" s="9"/>
      <c r="I653" s="9">
        <v>2014</v>
      </c>
      <c r="J653" s="9"/>
      <c r="K653" s="9">
        <f>L653+M653+N653</f>
        <v>2014</v>
      </c>
      <c r="L653" s="9"/>
      <c r="M653" s="9">
        <v>2014</v>
      </c>
      <c r="N653" s="9"/>
      <c r="O653" s="9">
        <f>P653+Q653+R653</f>
        <v>2014</v>
      </c>
      <c r="P653" s="16"/>
      <c r="Q653" s="98">
        <v>2014</v>
      </c>
      <c r="R653" s="16"/>
    </row>
    <row r="654" spans="1:18" ht="18.75">
      <c r="A654" s="73" t="s">
        <v>149</v>
      </c>
      <c r="B654" s="74">
        <v>546</v>
      </c>
      <c r="C654" s="13" t="s">
        <v>123</v>
      </c>
      <c r="D654" s="13" t="s">
        <v>389</v>
      </c>
      <c r="E654" s="13"/>
      <c r="F654" s="13"/>
      <c r="G654" s="9">
        <f>G655+G661</f>
        <v>989.5</v>
      </c>
      <c r="H654" s="9">
        <f aca="true" t="shared" si="304" ref="H654:R654">H655+H661</f>
        <v>551.5</v>
      </c>
      <c r="I654" s="9">
        <f t="shared" si="304"/>
        <v>438</v>
      </c>
      <c r="J654" s="9">
        <f t="shared" si="304"/>
        <v>0</v>
      </c>
      <c r="K654" s="9">
        <f t="shared" si="304"/>
        <v>989.5</v>
      </c>
      <c r="L654" s="9">
        <f t="shared" si="304"/>
        <v>551.5</v>
      </c>
      <c r="M654" s="9">
        <f t="shared" si="304"/>
        <v>438</v>
      </c>
      <c r="N654" s="9">
        <f t="shared" si="304"/>
        <v>0</v>
      </c>
      <c r="O654" s="9">
        <f t="shared" si="304"/>
        <v>989.5</v>
      </c>
      <c r="P654" s="9">
        <f t="shared" si="304"/>
        <v>551.5</v>
      </c>
      <c r="Q654" s="9">
        <f t="shared" si="304"/>
        <v>438</v>
      </c>
      <c r="R654" s="9">
        <f t="shared" si="304"/>
        <v>0</v>
      </c>
    </row>
    <row r="655" spans="1:18" ht="18.75">
      <c r="A655" s="73" t="s">
        <v>183</v>
      </c>
      <c r="B655" s="74">
        <v>546</v>
      </c>
      <c r="C655" s="13" t="s">
        <v>123</v>
      </c>
      <c r="D655" s="13" t="s">
        <v>127</v>
      </c>
      <c r="E655" s="13"/>
      <c r="F655" s="13"/>
      <c r="G655" s="9">
        <f>G656</f>
        <v>551.5</v>
      </c>
      <c r="H655" s="9">
        <f aca="true" t="shared" si="305" ref="H655:R655">H656</f>
        <v>551.5</v>
      </c>
      <c r="I655" s="9">
        <f t="shared" si="305"/>
        <v>0</v>
      </c>
      <c r="J655" s="9">
        <f t="shared" si="305"/>
        <v>0</v>
      </c>
      <c r="K655" s="9">
        <f t="shared" si="305"/>
        <v>551.5</v>
      </c>
      <c r="L655" s="9">
        <f t="shared" si="305"/>
        <v>551.5</v>
      </c>
      <c r="M655" s="9">
        <f t="shared" si="305"/>
        <v>0</v>
      </c>
      <c r="N655" s="9">
        <f t="shared" si="305"/>
        <v>0</v>
      </c>
      <c r="O655" s="9">
        <f t="shared" si="305"/>
        <v>551.5</v>
      </c>
      <c r="P655" s="9">
        <f t="shared" si="305"/>
        <v>551.5</v>
      </c>
      <c r="Q655" s="9">
        <f t="shared" si="305"/>
        <v>0</v>
      </c>
      <c r="R655" s="9">
        <f t="shared" si="305"/>
        <v>0</v>
      </c>
    </row>
    <row r="656" spans="1:18" ht="61.5" customHeight="1">
      <c r="A656" s="73" t="s">
        <v>450</v>
      </c>
      <c r="B656" s="74">
        <v>546</v>
      </c>
      <c r="C656" s="13" t="s">
        <v>123</v>
      </c>
      <c r="D656" s="13" t="s">
        <v>127</v>
      </c>
      <c r="E656" s="13" t="s">
        <v>244</v>
      </c>
      <c r="F656" s="13"/>
      <c r="G656" s="9">
        <f>G657</f>
        <v>551.5</v>
      </c>
      <c r="H656" s="9">
        <f aca="true" t="shared" si="306" ref="H656:I659">H657</f>
        <v>551.5</v>
      </c>
      <c r="I656" s="9">
        <f t="shared" si="306"/>
        <v>0</v>
      </c>
      <c r="J656" s="9">
        <f aca="true" t="shared" si="307" ref="J656:Q659">J657</f>
        <v>0</v>
      </c>
      <c r="K656" s="9">
        <f t="shared" si="307"/>
        <v>551.5</v>
      </c>
      <c r="L656" s="9">
        <f t="shared" si="307"/>
        <v>551.5</v>
      </c>
      <c r="M656" s="9">
        <f t="shared" si="307"/>
        <v>0</v>
      </c>
      <c r="N656" s="9">
        <f t="shared" si="307"/>
        <v>0</v>
      </c>
      <c r="O656" s="9">
        <f t="shared" si="307"/>
        <v>551.5</v>
      </c>
      <c r="P656" s="9">
        <f t="shared" si="307"/>
        <v>551.5</v>
      </c>
      <c r="Q656" s="9">
        <f t="shared" si="307"/>
        <v>0</v>
      </c>
      <c r="R656" s="9">
        <f>R657</f>
        <v>0</v>
      </c>
    </row>
    <row r="657" spans="1:18" ht="43.5" customHeight="1">
      <c r="A657" s="73" t="s">
        <v>453</v>
      </c>
      <c r="B657" s="74">
        <v>546</v>
      </c>
      <c r="C657" s="13" t="s">
        <v>123</v>
      </c>
      <c r="D657" s="13" t="s">
        <v>127</v>
      </c>
      <c r="E657" s="13" t="s">
        <v>12</v>
      </c>
      <c r="F657" s="13"/>
      <c r="G657" s="9">
        <f>G658</f>
        <v>551.5</v>
      </c>
      <c r="H657" s="9">
        <f t="shared" si="306"/>
        <v>551.5</v>
      </c>
      <c r="I657" s="9">
        <f t="shared" si="306"/>
        <v>0</v>
      </c>
      <c r="J657" s="9">
        <f t="shared" si="307"/>
        <v>0</v>
      </c>
      <c r="K657" s="9">
        <f t="shared" si="307"/>
        <v>551.5</v>
      </c>
      <c r="L657" s="9">
        <f t="shared" si="307"/>
        <v>551.5</v>
      </c>
      <c r="M657" s="9">
        <f t="shared" si="307"/>
        <v>0</v>
      </c>
      <c r="N657" s="9">
        <f t="shared" si="307"/>
        <v>0</v>
      </c>
      <c r="O657" s="9">
        <f t="shared" si="307"/>
        <v>551.5</v>
      </c>
      <c r="P657" s="9">
        <f t="shared" si="307"/>
        <v>551.5</v>
      </c>
      <c r="Q657" s="9">
        <f t="shared" si="307"/>
        <v>0</v>
      </c>
      <c r="R657" s="9">
        <f>R658</f>
        <v>0</v>
      </c>
    </row>
    <row r="658" spans="1:18" ht="41.25" customHeight="1">
      <c r="A658" s="73" t="s">
        <v>370</v>
      </c>
      <c r="B658" s="74">
        <v>546</v>
      </c>
      <c r="C658" s="13" t="s">
        <v>123</v>
      </c>
      <c r="D658" s="13" t="s">
        <v>127</v>
      </c>
      <c r="E658" s="13" t="s">
        <v>371</v>
      </c>
      <c r="F658" s="13"/>
      <c r="G658" s="9">
        <f>G659</f>
        <v>551.5</v>
      </c>
      <c r="H658" s="9">
        <f t="shared" si="306"/>
        <v>551.5</v>
      </c>
      <c r="I658" s="9">
        <f t="shared" si="306"/>
        <v>0</v>
      </c>
      <c r="J658" s="9">
        <f t="shared" si="307"/>
        <v>0</v>
      </c>
      <c r="K658" s="9">
        <f t="shared" si="307"/>
        <v>551.5</v>
      </c>
      <c r="L658" s="9">
        <f t="shared" si="307"/>
        <v>551.5</v>
      </c>
      <c r="M658" s="9">
        <f t="shared" si="307"/>
        <v>0</v>
      </c>
      <c r="N658" s="9">
        <f t="shared" si="307"/>
        <v>0</v>
      </c>
      <c r="O658" s="9">
        <f t="shared" si="307"/>
        <v>551.5</v>
      </c>
      <c r="P658" s="9">
        <f t="shared" si="307"/>
        <v>551.5</v>
      </c>
      <c r="Q658" s="9">
        <f t="shared" si="307"/>
        <v>0</v>
      </c>
      <c r="R658" s="9">
        <f>R659</f>
        <v>0</v>
      </c>
    </row>
    <row r="659" spans="1:18" ht="98.25" customHeight="1">
      <c r="A659" s="77" t="s">
        <v>410</v>
      </c>
      <c r="B659" s="74">
        <v>546</v>
      </c>
      <c r="C659" s="13" t="s">
        <v>123</v>
      </c>
      <c r="D659" s="13" t="s">
        <v>127</v>
      </c>
      <c r="E659" s="13" t="s">
        <v>372</v>
      </c>
      <c r="F659" s="13"/>
      <c r="G659" s="9">
        <f>G660</f>
        <v>551.5</v>
      </c>
      <c r="H659" s="9">
        <f t="shared" si="306"/>
        <v>551.5</v>
      </c>
      <c r="I659" s="9">
        <f t="shared" si="306"/>
        <v>0</v>
      </c>
      <c r="J659" s="9">
        <f t="shared" si="307"/>
        <v>0</v>
      </c>
      <c r="K659" s="9">
        <f t="shared" si="307"/>
        <v>551.5</v>
      </c>
      <c r="L659" s="9">
        <f t="shared" si="307"/>
        <v>551.5</v>
      </c>
      <c r="M659" s="9">
        <f t="shared" si="307"/>
        <v>0</v>
      </c>
      <c r="N659" s="9">
        <f t="shared" si="307"/>
        <v>0</v>
      </c>
      <c r="O659" s="9">
        <f t="shared" si="307"/>
        <v>551.5</v>
      </c>
      <c r="P659" s="9">
        <f t="shared" si="307"/>
        <v>551.5</v>
      </c>
      <c r="Q659" s="9">
        <f t="shared" si="307"/>
        <v>0</v>
      </c>
      <c r="R659" s="9">
        <f>R660</f>
        <v>0</v>
      </c>
    </row>
    <row r="660" spans="1:18" ht="37.5">
      <c r="A660" s="73" t="s">
        <v>92</v>
      </c>
      <c r="B660" s="74">
        <v>546</v>
      </c>
      <c r="C660" s="13" t="s">
        <v>123</v>
      </c>
      <c r="D660" s="13" t="s">
        <v>127</v>
      </c>
      <c r="E660" s="13" t="s">
        <v>372</v>
      </c>
      <c r="F660" s="13" t="s">
        <v>175</v>
      </c>
      <c r="G660" s="9">
        <f>H660+I659+J660</f>
        <v>551.5</v>
      </c>
      <c r="H660" s="9">
        <v>551.5</v>
      </c>
      <c r="I660" s="9"/>
      <c r="J660" s="9"/>
      <c r="K660" s="9">
        <f>L660+M660+N660</f>
        <v>551.5</v>
      </c>
      <c r="L660" s="9">
        <v>551.5</v>
      </c>
      <c r="M660" s="9"/>
      <c r="N660" s="9"/>
      <c r="O660" s="9">
        <f>P660+Q660+R660</f>
        <v>551.5</v>
      </c>
      <c r="P660" s="16">
        <v>551.5</v>
      </c>
      <c r="Q660" s="16"/>
      <c r="R660" s="16"/>
    </row>
    <row r="661" spans="1:18" ht="18.75">
      <c r="A661" s="73" t="s">
        <v>225</v>
      </c>
      <c r="B661" s="74">
        <v>546</v>
      </c>
      <c r="C661" s="13" t="s">
        <v>123</v>
      </c>
      <c r="D661" s="13" t="s">
        <v>123</v>
      </c>
      <c r="E661" s="13"/>
      <c r="F661" s="13"/>
      <c r="G661" s="9">
        <f>G662</f>
        <v>438</v>
      </c>
      <c r="H661" s="9">
        <f aca="true" t="shared" si="308" ref="H661:R661">H662</f>
        <v>0</v>
      </c>
      <c r="I661" s="9">
        <f t="shared" si="308"/>
        <v>438</v>
      </c>
      <c r="J661" s="9">
        <f t="shared" si="308"/>
        <v>0</v>
      </c>
      <c r="K661" s="9">
        <f t="shared" si="308"/>
        <v>438</v>
      </c>
      <c r="L661" s="9">
        <f t="shared" si="308"/>
        <v>0</v>
      </c>
      <c r="M661" s="9">
        <f t="shared" si="308"/>
        <v>438</v>
      </c>
      <c r="N661" s="9">
        <f t="shared" si="308"/>
        <v>0</v>
      </c>
      <c r="O661" s="9">
        <f t="shared" si="308"/>
        <v>438</v>
      </c>
      <c r="P661" s="9">
        <f t="shared" si="308"/>
        <v>0</v>
      </c>
      <c r="Q661" s="9">
        <f t="shared" si="308"/>
        <v>438</v>
      </c>
      <c r="R661" s="9">
        <f t="shared" si="308"/>
        <v>0</v>
      </c>
    </row>
    <row r="662" spans="1:18" ht="45.75" customHeight="1">
      <c r="A662" s="73" t="s">
        <v>488</v>
      </c>
      <c r="B662" s="74">
        <v>546</v>
      </c>
      <c r="C662" s="13" t="s">
        <v>123</v>
      </c>
      <c r="D662" s="13" t="s">
        <v>123</v>
      </c>
      <c r="E662" s="13" t="s">
        <v>267</v>
      </c>
      <c r="F662" s="13"/>
      <c r="G662" s="9">
        <f>G663</f>
        <v>438</v>
      </c>
      <c r="H662" s="9">
        <f aca="true" t="shared" si="309" ref="H662:R663">H663</f>
        <v>0</v>
      </c>
      <c r="I662" s="9">
        <f t="shared" si="309"/>
        <v>438</v>
      </c>
      <c r="J662" s="9">
        <f t="shared" si="309"/>
        <v>0</v>
      </c>
      <c r="K662" s="9">
        <f t="shared" si="309"/>
        <v>438</v>
      </c>
      <c r="L662" s="9">
        <f t="shared" si="309"/>
        <v>0</v>
      </c>
      <c r="M662" s="9">
        <f t="shared" si="309"/>
        <v>438</v>
      </c>
      <c r="N662" s="9">
        <f t="shared" si="309"/>
        <v>0</v>
      </c>
      <c r="O662" s="9">
        <f t="shared" si="309"/>
        <v>438</v>
      </c>
      <c r="P662" s="9">
        <f t="shared" si="309"/>
        <v>0</v>
      </c>
      <c r="Q662" s="9">
        <f t="shared" si="309"/>
        <v>438</v>
      </c>
      <c r="R662" s="9">
        <f t="shared" si="309"/>
        <v>0</v>
      </c>
    </row>
    <row r="663" spans="1:18" ht="43.5" customHeight="1">
      <c r="A663" s="73" t="s">
        <v>542</v>
      </c>
      <c r="B663" s="74">
        <v>546</v>
      </c>
      <c r="C663" s="13" t="s">
        <v>123</v>
      </c>
      <c r="D663" s="13" t="s">
        <v>123</v>
      </c>
      <c r="E663" s="13" t="s">
        <v>301</v>
      </c>
      <c r="F663" s="13"/>
      <c r="G663" s="9">
        <f>G664</f>
        <v>438</v>
      </c>
      <c r="H663" s="9">
        <f t="shared" si="309"/>
        <v>0</v>
      </c>
      <c r="I663" s="9">
        <f t="shared" si="309"/>
        <v>438</v>
      </c>
      <c r="J663" s="9">
        <f t="shared" si="309"/>
        <v>0</v>
      </c>
      <c r="K663" s="9">
        <f t="shared" si="309"/>
        <v>438</v>
      </c>
      <c r="L663" s="9">
        <f t="shared" si="309"/>
        <v>0</v>
      </c>
      <c r="M663" s="9">
        <f t="shared" si="309"/>
        <v>438</v>
      </c>
      <c r="N663" s="9">
        <f t="shared" si="309"/>
        <v>0</v>
      </c>
      <c r="O663" s="9">
        <f t="shared" si="309"/>
        <v>438</v>
      </c>
      <c r="P663" s="9">
        <f t="shared" si="309"/>
        <v>0</v>
      </c>
      <c r="Q663" s="9">
        <f t="shared" si="309"/>
        <v>438</v>
      </c>
      <c r="R663" s="9">
        <f t="shared" si="309"/>
        <v>0</v>
      </c>
    </row>
    <row r="664" spans="1:18" ht="25.5" customHeight="1">
      <c r="A664" s="73" t="s">
        <v>224</v>
      </c>
      <c r="B664" s="74">
        <v>546</v>
      </c>
      <c r="C664" s="13" t="s">
        <v>123</v>
      </c>
      <c r="D664" s="13" t="s">
        <v>123</v>
      </c>
      <c r="E664" s="74" t="s">
        <v>302</v>
      </c>
      <c r="F664" s="13"/>
      <c r="G664" s="9">
        <f>G665+G666+G667+G668</f>
        <v>438</v>
      </c>
      <c r="H664" s="9">
        <f aca="true" t="shared" si="310" ref="H664:R664">H665+H666+H667+H668</f>
        <v>0</v>
      </c>
      <c r="I664" s="9">
        <f t="shared" si="310"/>
        <v>438</v>
      </c>
      <c r="J664" s="9">
        <f t="shared" si="310"/>
        <v>0</v>
      </c>
      <c r="K664" s="9">
        <f t="shared" si="310"/>
        <v>438</v>
      </c>
      <c r="L664" s="9">
        <f t="shared" si="310"/>
        <v>0</v>
      </c>
      <c r="M664" s="9">
        <f t="shared" si="310"/>
        <v>438</v>
      </c>
      <c r="N664" s="9">
        <f t="shared" si="310"/>
        <v>0</v>
      </c>
      <c r="O664" s="9">
        <f t="shared" si="310"/>
        <v>438</v>
      </c>
      <c r="P664" s="9">
        <f t="shared" si="310"/>
        <v>0</v>
      </c>
      <c r="Q664" s="9">
        <f t="shared" si="310"/>
        <v>438</v>
      </c>
      <c r="R664" s="9">
        <f t="shared" si="310"/>
        <v>0</v>
      </c>
    </row>
    <row r="665" spans="1:18" ht="42" customHeight="1">
      <c r="A665" s="73" t="s">
        <v>92</v>
      </c>
      <c r="B665" s="74">
        <v>546</v>
      </c>
      <c r="C665" s="13" t="s">
        <v>123</v>
      </c>
      <c r="D665" s="13" t="s">
        <v>123</v>
      </c>
      <c r="E665" s="74" t="s">
        <v>302</v>
      </c>
      <c r="F665" s="13" t="s">
        <v>175</v>
      </c>
      <c r="G665" s="9">
        <f>H665+I665+J665</f>
        <v>120</v>
      </c>
      <c r="H665" s="9"/>
      <c r="I665" s="9">
        <v>120</v>
      </c>
      <c r="J665" s="9"/>
      <c r="K665" s="9">
        <f>L665+M665+N665</f>
        <v>120</v>
      </c>
      <c r="L665" s="9"/>
      <c r="M665" s="9">
        <v>120</v>
      </c>
      <c r="N665" s="9"/>
      <c r="O665" s="9">
        <f>P665+Q665+R665</f>
        <v>120</v>
      </c>
      <c r="P665" s="75"/>
      <c r="Q665" s="75">
        <v>120</v>
      </c>
      <c r="R665" s="75"/>
    </row>
    <row r="666" spans="1:18" ht="41.25" customHeight="1">
      <c r="A666" s="73" t="s">
        <v>217</v>
      </c>
      <c r="B666" s="74">
        <v>546</v>
      </c>
      <c r="C666" s="13" t="s">
        <v>123</v>
      </c>
      <c r="D666" s="13" t="s">
        <v>123</v>
      </c>
      <c r="E666" s="74" t="s">
        <v>302</v>
      </c>
      <c r="F666" s="13" t="s">
        <v>216</v>
      </c>
      <c r="G666" s="9">
        <f>H666+I666+J666</f>
        <v>144</v>
      </c>
      <c r="H666" s="9"/>
      <c r="I666" s="9">
        <v>144</v>
      </c>
      <c r="J666" s="9"/>
      <c r="K666" s="9">
        <f>L666+M666+N666</f>
        <v>144</v>
      </c>
      <c r="L666" s="9"/>
      <c r="M666" s="9">
        <v>144</v>
      </c>
      <c r="N666" s="9"/>
      <c r="O666" s="9">
        <f>P666+Q666+R666</f>
        <v>144</v>
      </c>
      <c r="P666" s="75"/>
      <c r="Q666" s="75">
        <v>144</v>
      </c>
      <c r="R666" s="75"/>
    </row>
    <row r="667" spans="1:18" ht="18.75">
      <c r="A667" s="73" t="s">
        <v>305</v>
      </c>
      <c r="B667" s="74">
        <v>546</v>
      </c>
      <c r="C667" s="13" t="s">
        <v>123</v>
      </c>
      <c r="D667" s="13" t="s">
        <v>123</v>
      </c>
      <c r="E667" s="74" t="s">
        <v>302</v>
      </c>
      <c r="F667" s="13" t="s">
        <v>304</v>
      </c>
      <c r="G667" s="9">
        <f>H667+I667+J667</f>
        <v>144</v>
      </c>
      <c r="H667" s="9"/>
      <c r="I667" s="9">
        <v>144</v>
      </c>
      <c r="J667" s="9"/>
      <c r="K667" s="9">
        <f>L667+M667+N667</f>
        <v>144</v>
      </c>
      <c r="L667" s="9"/>
      <c r="M667" s="9">
        <v>144</v>
      </c>
      <c r="N667" s="9"/>
      <c r="O667" s="9">
        <f>P667+Q667+R667</f>
        <v>144</v>
      </c>
      <c r="P667" s="75"/>
      <c r="Q667" s="75">
        <v>144</v>
      </c>
      <c r="R667" s="75"/>
    </row>
    <row r="668" spans="1:18" ht="18.75">
      <c r="A668" s="73" t="s">
        <v>181</v>
      </c>
      <c r="B668" s="74">
        <v>546</v>
      </c>
      <c r="C668" s="13" t="s">
        <v>123</v>
      </c>
      <c r="D668" s="13" t="s">
        <v>123</v>
      </c>
      <c r="E668" s="74" t="s">
        <v>302</v>
      </c>
      <c r="F668" s="13" t="s">
        <v>177</v>
      </c>
      <c r="G668" s="9">
        <f>H668+I668+J668</f>
        <v>30</v>
      </c>
      <c r="H668" s="9"/>
      <c r="I668" s="9">
        <v>30</v>
      </c>
      <c r="J668" s="9"/>
      <c r="K668" s="9">
        <f>L668+M668+N668</f>
        <v>30</v>
      </c>
      <c r="L668" s="9"/>
      <c r="M668" s="9">
        <v>30</v>
      </c>
      <c r="N668" s="9"/>
      <c r="O668" s="9">
        <f>P668+Q668+R668</f>
        <v>30</v>
      </c>
      <c r="P668" s="75"/>
      <c r="Q668" s="75">
        <v>30</v>
      </c>
      <c r="R668" s="75"/>
    </row>
    <row r="669" spans="1:18" ht="18.75">
      <c r="A669" s="73" t="s">
        <v>135</v>
      </c>
      <c r="B669" s="74">
        <v>546</v>
      </c>
      <c r="C669" s="13" t="s">
        <v>124</v>
      </c>
      <c r="D669" s="13" t="s">
        <v>389</v>
      </c>
      <c r="E669" s="13"/>
      <c r="F669" s="13"/>
      <c r="G669" s="9">
        <f aca="true" t="shared" si="311" ref="G669:R669">G670+G677+G695</f>
        <v>25248</v>
      </c>
      <c r="H669" s="9" t="e">
        <f t="shared" si="311"/>
        <v>#REF!</v>
      </c>
      <c r="I669" s="9" t="e">
        <f t="shared" si="311"/>
        <v>#REF!</v>
      </c>
      <c r="J669" s="9" t="e">
        <f t="shared" si="311"/>
        <v>#REF!</v>
      </c>
      <c r="K669" s="9">
        <f t="shared" si="311"/>
        <v>26492.3</v>
      </c>
      <c r="L669" s="9">
        <f t="shared" si="311"/>
        <v>23552.6</v>
      </c>
      <c r="M669" s="9">
        <f t="shared" si="311"/>
        <v>2939.7</v>
      </c>
      <c r="N669" s="9">
        <f t="shared" si="311"/>
        <v>0</v>
      </c>
      <c r="O669" s="9">
        <f t="shared" si="311"/>
        <v>26402.999999999996</v>
      </c>
      <c r="P669" s="9" t="e">
        <f t="shared" si="311"/>
        <v>#REF!</v>
      </c>
      <c r="Q669" s="9" t="e">
        <f t="shared" si="311"/>
        <v>#REF!</v>
      </c>
      <c r="R669" s="9" t="e">
        <f t="shared" si="311"/>
        <v>#REF!</v>
      </c>
    </row>
    <row r="670" spans="1:18" ht="18.75">
      <c r="A670" s="73" t="s">
        <v>139</v>
      </c>
      <c r="B670" s="74">
        <v>546</v>
      </c>
      <c r="C670" s="13" t="s">
        <v>124</v>
      </c>
      <c r="D670" s="13" t="s">
        <v>118</v>
      </c>
      <c r="E670" s="13"/>
      <c r="F670" s="13"/>
      <c r="G670" s="9">
        <f>G671</f>
        <v>1941.7</v>
      </c>
      <c r="H670" s="9">
        <f aca="true" t="shared" si="312" ref="H670:R670">H671</f>
        <v>0</v>
      </c>
      <c r="I670" s="9">
        <f t="shared" si="312"/>
        <v>1941.7</v>
      </c>
      <c r="J670" s="9">
        <f t="shared" si="312"/>
        <v>0</v>
      </c>
      <c r="K670" s="9">
        <f t="shared" si="312"/>
        <v>1941.7</v>
      </c>
      <c r="L670" s="9">
        <f t="shared" si="312"/>
        <v>0</v>
      </c>
      <c r="M670" s="9">
        <f t="shared" si="312"/>
        <v>1941.7</v>
      </c>
      <c r="N670" s="9">
        <f t="shared" si="312"/>
        <v>0</v>
      </c>
      <c r="O670" s="9">
        <f t="shared" si="312"/>
        <v>1941.7</v>
      </c>
      <c r="P670" s="9">
        <f t="shared" si="312"/>
        <v>0</v>
      </c>
      <c r="Q670" s="9">
        <f t="shared" si="312"/>
        <v>1941.7</v>
      </c>
      <c r="R670" s="9">
        <f t="shared" si="312"/>
        <v>0</v>
      </c>
    </row>
    <row r="671" spans="1:18" ht="45.75" customHeight="1">
      <c r="A671" s="73" t="s">
        <v>501</v>
      </c>
      <c r="B671" s="74">
        <v>546</v>
      </c>
      <c r="C671" s="13" t="s">
        <v>124</v>
      </c>
      <c r="D671" s="13" t="s">
        <v>118</v>
      </c>
      <c r="E671" s="13" t="s">
        <v>9</v>
      </c>
      <c r="F671" s="13"/>
      <c r="G671" s="9">
        <f aca="true" t="shared" si="313" ref="G671:H673">G672</f>
        <v>1941.7</v>
      </c>
      <c r="H671" s="9">
        <f t="shared" si="313"/>
        <v>0</v>
      </c>
      <c r="I671" s="9">
        <f aca="true" t="shared" si="314" ref="I671:R673">I672</f>
        <v>1941.7</v>
      </c>
      <c r="J671" s="9">
        <f t="shared" si="314"/>
        <v>0</v>
      </c>
      <c r="K671" s="9">
        <f t="shared" si="314"/>
        <v>1941.7</v>
      </c>
      <c r="L671" s="9">
        <f t="shared" si="314"/>
        <v>0</v>
      </c>
      <c r="M671" s="9">
        <f t="shared" si="314"/>
        <v>1941.7</v>
      </c>
      <c r="N671" s="9">
        <f t="shared" si="314"/>
        <v>0</v>
      </c>
      <c r="O671" s="9">
        <f t="shared" si="314"/>
        <v>1941.7</v>
      </c>
      <c r="P671" s="9">
        <f t="shared" si="314"/>
        <v>0</v>
      </c>
      <c r="Q671" s="9">
        <f t="shared" si="314"/>
        <v>1941.7</v>
      </c>
      <c r="R671" s="9">
        <f t="shared" si="314"/>
        <v>0</v>
      </c>
    </row>
    <row r="672" spans="1:18" ht="37.5">
      <c r="A672" s="73" t="s">
        <v>40</v>
      </c>
      <c r="B672" s="74">
        <v>546</v>
      </c>
      <c r="C672" s="13" t="s">
        <v>124</v>
      </c>
      <c r="D672" s="13" t="s">
        <v>118</v>
      </c>
      <c r="E672" s="13" t="s">
        <v>41</v>
      </c>
      <c r="F672" s="13"/>
      <c r="G672" s="9">
        <f t="shared" si="313"/>
        <v>1941.7</v>
      </c>
      <c r="H672" s="9">
        <f t="shared" si="313"/>
        <v>0</v>
      </c>
      <c r="I672" s="9">
        <f t="shared" si="314"/>
        <v>1941.7</v>
      </c>
      <c r="J672" s="9">
        <f t="shared" si="314"/>
        <v>0</v>
      </c>
      <c r="K672" s="9">
        <f t="shared" si="314"/>
        <v>1941.7</v>
      </c>
      <c r="L672" s="9">
        <f t="shared" si="314"/>
        <v>0</v>
      </c>
      <c r="M672" s="9">
        <f t="shared" si="314"/>
        <v>1941.7</v>
      </c>
      <c r="N672" s="9">
        <f t="shared" si="314"/>
        <v>0</v>
      </c>
      <c r="O672" s="9">
        <f t="shared" si="314"/>
        <v>1941.7</v>
      </c>
      <c r="P672" s="9">
        <f t="shared" si="314"/>
        <v>0</v>
      </c>
      <c r="Q672" s="9">
        <f t="shared" si="314"/>
        <v>1941.7</v>
      </c>
      <c r="R672" s="9">
        <f t="shared" si="314"/>
        <v>0</v>
      </c>
    </row>
    <row r="673" spans="1:18" ht="23.25" customHeight="1">
      <c r="A673" s="73" t="s">
        <v>93</v>
      </c>
      <c r="B673" s="74">
        <v>546</v>
      </c>
      <c r="C673" s="13" t="s">
        <v>124</v>
      </c>
      <c r="D673" s="13" t="s">
        <v>118</v>
      </c>
      <c r="E673" s="13" t="s">
        <v>44</v>
      </c>
      <c r="F673" s="13"/>
      <c r="G673" s="9">
        <f t="shared" si="313"/>
        <v>1941.7</v>
      </c>
      <c r="H673" s="9">
        <f t="shared" si="313"/>
        <v>0</v>
      </c>
      <c r="I673" s="9">
        <f t="shared" si="314"/>
        <v>1941.7</v>
      </c>
      <c r="J673" s="9">
        <f t="shared" si="314"/>
        <v>0</v>
      </c>
      <c r="K673" s="9">
        <f t="shared" si="314"/>
        <v>1941.7</v>
      </c>
      <c r="L673" s="9">
        <f t="shared" si="314"/>
        <v>0</v>
      </c>
      <c r="M673" s="9">
        <f t="shared" si="314"/>
        <v>1941.7</v>
      </c>
      <c r="N673" s="9">
        <f t="shared" si="314"/>
        <v>0</v>
      </c>
      <c r="O673" s="9">
        <f t="shared" si="314"/>
        <v>1941.7</v>
      </c>
      <c r="P673" s="9">
        <f t="shared" si="314"/>
        <v>0</v>
      </c>
      <c r="Q673" s="9">
        <f t="shared" si="314"/>
        <v>1941.7</v>
      </c>
      <c r="R673" s="9">
        <f t="shared" si="314"/>
        <v>0</v>
      </c>
    </row>
    <row r="674" spans="1:18" ht="63" customHeight="1">
      <c r="A674" s="73" t="s">
        <v>290</v>
      </c>
      <c r="B674" s="74">
        <v>546</v>
      </c>
      <c r="C674" s="13" t="s">
        <v>124</v>
      </c>
      <c r="D674" s="13" t="s">
        <v>118</v>
      </c>
      <c r="E674" s="13" t="s">
        <v>503</v>
      </c>
      <c r="F674" s="13"/>
      <c r="G674" s="9">
        <f>G676+G675</f>
        <v>1941.7</v>
      </c>
      <c r="H674" s="9">
        <f aca="true" t="shared" si="315" ref="H674:R674">H676+H675</f>
        <v>0</v>
      </c>
      <c r="I674" s="9">
        <f t="shared" si="315"/>
        <v>1941.7</v>
      </c>
      <c r="J674" s="9">
        <f t="shared" si="315"/>
        <v>0</v>
      </c>
      <c r="K674" s="9">
        <f t="shared" si="315"/>
        <v>1941.7</v>
      </c>
      <c r="L674" s="9">
        <f t="shared" si="315"/>
        <v>0</v>
      </c>
      <c r="M674" s="9">
        <f t="shared" si="315"/>
        <v>1941.7</v>
      </c>
      <c r="N674" s="9">
        <f t="shared" si="315"/>
        <v>0</v>
      </c>
      <c r="O674" s="9">
        <f t="shared" si="315"/>
        <v>1941.7</v>
      </c>
      <c r="P674" s="9">
        <f t="shared" si="315"/>
        <v>0</v>
      </c>
      <c r="Q674" s="9">
        <f t="shared" si="315"/>
        <v>1941.7</v>
      </c>
      <c r="R674" s="9">
        <f t="shared" si="315"/>
        <v>0</v>
      </c>
    </row>
    <row r="675" spans="1:18" ht="37.5">
      <c r="A675" s="73" t="s">
        <v>92</v>
      </c>
      <c r="B675" s="74">
        <v>546</v>
      </c>
      <c r="C675" s="13" t="s">
        <v>124</v>
      </c>
      <c r="D675" s="13" t="s">
        <v>118</v>
      </c>
      <c r="E675" s="13" t="s">
        <v>503</v>
      </c>
      <c r="F675" s="13" t="s">
        <v>175</v>
      </c>
      <c r="G675" s="9">
        <f>H675+I675+J675</f>
        <v>15</v>
      </c>
      <c r="H675" s="9"/>
      <c r="I675" s="9">
        <v>15</v>
      </c>
      <c r="J675" s="9"/>
      <c r="K675" s="9">
        <f>L675+M675+N675</f>
        <v>15</v>
      </c>
      <c r="L675" s="9"/>
      <c r="M675" s="9">
        <v>15</v>
      </c>
      <c r="N675" s="9"/>
      <c r="O675" s="9">
        <f>P675+Q675+R675</f>
        <v>15</v>
      </c>
      <c r="P675" s="75"/>
      <c r="Q675" s="9">
        <v>15</v>
      </c>
      <c r="R675" s="75"/>
    </row>
    <row r="676" spans="1:18" ht="24.75" customHeight="1">
      <c r="A676" s="73" t="s">
        <v>90</v>
      </c>
      <c r="B676" s="74">
        <v>546</v>
      </c>
      <c r="C676" s="13" t="s">
        <v>124</v>
      </c>
      <c r="D676" s="13" t="s">
        <v>118</v>
      </c>
      <c r="E676" s="13" t="s">
        <v>503</v>
      </c>
      <c r="F676" s="13" t="s">
        <v>204</v>
      </c>
      <c r="G676" s="9">
        <f>H676+I676+J676</f>
        <v>1926.7</v>
      </c>
      <c r="H676" s="9"/>
      <c r="I676" s="9">
        <v>1926.7</v>
      </c>
      <c r="J676" s="9"/>
      <c r="K676" s="9">
        <f>L676+M676+N676</f>
        <v>1926.7</v>
      </c>
      <c r="L676" s="9"/>
      <c r="M676" s="9">
        <v>1926.7</v>
      </c>
      <c r="N676" s="9"/>
      <c r="O676" s="9">
        <f>P676+Q676+R676</f>
        <v>1926.7</v>
      </c>
      <c r="P676" s="75"/>
      <c r="Q676" s="9">
        <v>1926.7</v>
      </c>
      <c r="R676" s="75"/>
    </row>
    <row r="677" spans="1:18" ht="18.75">
      <c r="A677" s="73" t="s">
        <v>136</v>
      </c>
      <c r="B677" s="74">
        <v>546</v>
      </c>
      <c r="C677" s="13" t="s">
        <v>124</v>
      </c>
      <c r="D677" s="13" t="s">
        <v>121</v>
      </c>
      <c r="E677" s="13"/>
      <c r="F677" s="13"/>
      <c r="G677" s="9">
        <f>G678+G692</f>
        <v>22828.7</v>
      </c>
      <c r="H677" s="9" t="e">
        <f>H678+#REF!+H692</f>
        <v>#REF!</v>
      </c>
      <c r="I677" s="9" t="e">
        <f>I678+#REF!+I692</f>
        <v>#REF!</v>
      </c>
      <c r="J677" s="9" t="e">
        <f>J678+#REF!+J692</f>
        <v>#REF!</v>
      </c>
      <c r="K677" s="9">
        <f>K678+K692</f>
        <v>24173</v>
      </c>
      <c r="L677" s="9">
        <f>L678+L692</f>
        <v>23552.6</v>
      </c>
      <c r="M677" s="9">
        <f>M678+M692</f>
        <v>620.4</v>
      </c>
      <c r="N677" s="9">
        <f>N678+N692</f>
        <v>0</v>
      </c>
      <c r="O677" s="9">
        <f>O678+O692</f>
        <v>24083.699999999997</v>
      </c>
      <c r="P677" s="9" t="e">
        <f>P678+#REF!</f>
        <v>#REF!</v>
      </c>
      <c r="Q677" s="9" t="e">
        <f>Q678+#REF!</f>
        <v>#REF!</v>
      </c>
      <c r="R677" s="9" t="e">
        <f>R678+#REF!</f>
        <v>#REF!</v>
      </c>
    </row>
    <row r="678" spans="1:18" ht="37.5">
      <c r="A678" s="73" t="s">
        <v>501</v>
      </c>
      <c r="B678" s="74">
        <v>546</v>
      </c>
      <c r="C678" s="13" t="s">
        <v>124</v>
      </c>
      <c r="D678" s="13" t="s">
        <v>121</v>
      </c>
      <c r="E678" s="13" t="s">
        <v>9</v>
      </c>
      <c r="F678" s="13"/>
      <c r="G678" s="9">
        <f>G679</f>
        <v>22778.7</v>
      </c>
      <c r="H678" s="9">
        <f aca="true" t="shared" si="316" ref="H678:R678">H679</f>
        <v>22116.6</v>
      </c>
      <c r="I678" s="9">
        <f t="shared" si="316"/>
        <v>520.2</v>
      </c>
      <c r="J678" s="9">
        <f t="shared" si="316"/>
        <v>0</v>
      </c>
      <c r="K678" s="9">
        <f t="shared" si="316"/>
        <v>24173</v>
      </c>
      <c r="L678" s="9">
        <f t="shared" si="316"/>
        <v>23552.6</v>
      </c>
      <c r="M678" s="9">
        <f t="shared" si="316"/>
        <v>620.4</v>
      </c>
      <c r="N678" s="9">
        <f t="shared" si="316"/>
        <v>0</v>
      </c>
      <c r="O678" s="9">
        <f t="shared" si="316"/>
        <v>24083.699999999997</v>
      </c>
      <c r="P678" s="9">
        <f t="shared" si="316"/>
        <v>23508</v>
      </c>
      <c r="Q678" s="9">
        <f t="shared" si="316"/>
        <v>575.7</v>
      </c>
      <c r="R678" s="9">
        <f t="shared" si="316"/>
        <v>0</v>
      </c>
    </row>
    <row r="679" spans="1:18" ht="37.5">
      <c r="A679" s="73" t="s">
        <v>40</v>
      </c>
      <c r="B679" s="74">
        <v>546</v>
      </c>
      <c r="C679" s="13" t="s">
        <v>124</v>
      </c>
      <c r="D679" s="13" t="s">
        <v>121</v>
      </c>
      <c r="E679" s="13" t="s">
        <v>41</v>
      </c>
      <c r="F679" s="13"/>
      <c r="G679" s="9">
        <f aca="true" t="shared" si="317" ref="G679:R679">G680+G684+G689</f>
        <v>22778.7</v>
      </c>
      <c r="H679" s="9">
        <f t="shared" si="317"/>
        <v>22116.6</v>
      </c>
      <c r="I679" s="9">
        <f t="shared" si="317"/>
        <v>520.2</v>
      </c>
      <c r="J679" s="9">
        <f t="shared" si="317"/>
        <v>0</v>
      </c>
      <c r="K679" s="9">
        <f t="shared" si="317"/>
        <v>24173</v>
      </c>
      <c r="L679" s="9">
        <f t="shared" si="317"/>
        <v>23552.6</v>
      </c>
      <c r="M679" s="9">
        <f t="shared" si="317"/>
        <v>620.4</v>
      </c>
      <c r="N679" s="9">
        <f t="shared" si="317"/>
        <v>0</v>
      </c>
      <c r="O679" s="9">
        <f t="shared" si="317"/>
        <v>24083.699999999997</v>
      </c>
      <c r="P679" s="9">
        <f t="shared" si="317"/>
        <v>23508</v>
      </c>
      <c r="Q679" s="9">
        <f t="shared" si="317"/>
        <v>575.7</v>
      </c>
      <c r="R679" s="9">
        <f t="shared" si="317"/>
        <v>0</v>
      </c>
    </row>
    <row r="680" spans="1:18" ht="42" customHeight="1">
      <c r="A680" s="73" t="s">
        <v>24</v>
      </c>
      <c r="B680" s="74">
        <v>546</v>
      </c>
      <c r="C680" s="13" t="s">
        <v>124</v>
      </c>
      <c r="D680" s="13" t="s">
        <v>121</v>
      </c>
      <c r="E680" s="13" t="s">
        <v>43</v>
      </c>
      <c r="F680" s="13"/>
      <c r="G680" s="9">
        <f>G681</f>
        <v>419.3</v>
      </c>
      <c r="H680" s="9">
        <f aca="true" t="shared" si="318" ref="H680:R680">H681</f>
        <v>0</v>
      </c>
      <c r="I680" s="9">
        <f t="shared" si="318"/>
        <v>400</v>
      </c>
      <c r="J680" s="9">
        <f t="shared" si="318"/>
        <v>0</v>
      </c>
      <c r="K680" s="9">
        <f t="shared" si="318"/>
        <v>400</v>
      </c>
      <c r="L680" s="9">
        <f t="shared" si="318"/>
        <v>0</v>
      </c>
      <c r="M680" s="9">
        <f t="shared" si="318"/>
        <v>400</v>
      </c>
      <c r="N680" s="9">
        <f t="shared" si="318"/>
        <v>0</v>
      </c>
      <c r="O680" s="9">
        <f t="shared" si="318"/>
        <v>400</v>
      </c>
      <c r="P680" s="9">
        <f t="shared" si="318"/>
        <v>0</v>
      </c>
      <c r="Q680" s="9">
        <f t="shared" si="318"/>
        <v>400</v>
      </c>
      <c r="R680" s="9">
        <f t="shared" si="318"/>
        <v>0</v>
      </c>
    </row>
    <row r="681" spans="1:18" ht="85.5" customHeight="1">
      <c r="A681" s="73" t="s">
        <v>697</v>
      </c>
      <c r="B681" s="74">
        <v>546</v>
      </c>
      <c r="C681" s="13" t="s">
        <v>124</v>
      </c>
      <c r="D681" s="13" t="s">
        <v>121</v>
      </c>
      <c r="E681" s="13" t="s">
        <v>42</v>
      </c>
      <c r="F681" s="13"/>
      <c r="G681" s="9">
        <f>G682+G683</f>
        <v>419.3</v>
      </c>
      <c r="H681" s="9">
        <f aca="true" t="shared" si="319" ref="H681:R681">H682+H683</f>
        <v>0</v>
      </c>
      <c r="I681" s="9">
        <f t="shared" si="319"/>
        <v>400</v>
      </c>
      <c r="J681" s="9">
        <f t="shared" si="319"/>
        <v>0</v>
      </c>
      <c r="K681" s="9">
        <f t="shared" si="319"/>
        <v>400</v>
      </c>
      <c r="L681" s="9">
        <f t="shared" si="319"/>
        <v>0</v>
      </c>
      <c r="M681" s="9">
        <f t="shared" si="319"/>
        <v>400</v>
      </c>
      <c r="N681" s="9">
        <f t="shared" si="319"/>
        <v>0</v>
      </c>
      <c r="O681" s="9">
        <f t="shared" si="319"/>
        <v>400</v>
      </c>
      <c r="P681" s="9">
        <f t="shared" si="319"/>
        <v>0</v>
      </c>
      <c r="Q681" s="9">
        <f t="shared" si="319"/>
        <v>400</v>
      </c>
      <c r="R681" s="9">
        <f t="shared" si="319"/>
        <v>0</v>
      </c>
    </row>
    <row r="682" spans="1:18" ht="37.5">
      <c r="A682" s="73" t="s">
        <v>92</v>
      </c>
      <c r="B682" s="74">
        <v>546</v>
      </c>
      <c r="C682" s="74">
        <v>10</v>
      </c>
      <c r="D682" s="13" t="s">
        <v>121</v>
      </c>
      <c r="E682" s="13" t="s">
        <v>42</v>
      </c>
      <c r="F682" s="13" t="s">
        <v>175</v>
      </c>
      <c r="G682" s="9">
        <v>29.3</v>
      </c>
      <c r="H682" s="9"/>
      <c r="I682" s="9">
        <v>10</v>
      </c>
      <c r="J682" s="9"/>
      <c r="K682" s="9">
        <f>L682+M682+N682</f>
        <v>10</v>
      </c>
      <c r="L682" s="9"/>
      <c r="M682" s="9">
        <v>10</v>
      </c>
      <c r="N682" s="9"/>
      <c r="O682" s="9">
        <f>P682+Q682+R682</f>
        <v>10</v>
      </c>
      <c r="P682" s="9"/>
      <c r="Q682" s="9">
        <v>10</v>
      </c>
      <c r="R682" s="9"/>
    </row>
    <row r="683" spans="1:18" ht="37.5">
      <c r="A683" s="73" t="s">
        <v>217</v>
      </c>
      <c r="B683" s="74">
        <v>546</v>
      </c>
      <c r="C683" s="74">
        <v>10</v>
      </c>
      <c r="D683" s="13" t="s">
        <v>121</v>
      </c>
      <c r="E683" s="13" t="s">
        <v>42</v>
      </c>
      <c r="F683" s="13" t="s">
        <v>216</v>
      </c>
      <c r="G683" s="9">
        <f>H683+I683+J683</f>
        <v>390</v>
      </c>
      <c r="H683" s="9"/>
      <c r="I683" s="9">
        <v>390</v>
      </c>
      <c r="J683" s="9"/>
      <c r="K683" s="9">
        <f>L683+M683+N683</f>
        <v>390</v>
      </c>
      <c r="L683" s="9"/>
      <c r="M683" s="9">
        <v>390</v>
      </c>
      <c r="N683" s="9"/>
      <c r="O683" s="9">
        <f>P683+Q683+R683</f>
        <v>390</v>
      </c>
      <c r="P683" s="9"/>
      <c r="Q683" s="9">
        <v>390</v>
      </c>
      <c r="R683" s="9"/>
    </row>
    <row r="684" spans="1:18" ht="18.75">
      <c r="A684" s="73" t="s">
        <v>93</v>
      </c>
      <c r="B684" s="74">
        <v>546</v>
      </c>
      <c r="C684" s="74">
        <v>10</v>
      </c>
      <c r="D684" s="13" t="s">
        <v>121</v>
      </c>
      <c r="E684" s="13" t="s">
        <v>502</v>
      </c>
      <c r="F684" s="13"/>
      <c r="G684" s="9">
        <f>G685+G687</f>
        <v>120.2</v>
      </c>
      <c r="H684" s="9">
        <f aca="true" t="shared" si="320" ref="H684:R684">H685+H687</f>
        <v>0</v>
      </c>
      <c r="I684" s="9">
        <f t="shared" si="320"/>
        <v>120.2</v>
      </c>
      <c r="J684" s="9">
        <f t="shared" si="320"/>
        <v>0</v>
      </c>
      <c r="K684" s="9">
        <f t="shared" si="320"/>
        <v>1656.4</v>
      </c>
      <c r="L684" s="9">
        <f t="shared" si="320"/>
        <v>1436</v>
      </c>
      <c r="M684" s="9">
        <f t="shared" si="320"/>
        <v>220.4</v>
      </c>
      <c r="N684" s="9">
        <f t="shared" si="320"/>
        <v>0</v>
      </c>
      <c r="O684" s="9">
        <f t="shared" si="320"/>
        <v>1567.1000000000001</v>
      </c>
      <c r="P684" s="9">
        <f t="shared" si="320"/>
        <v>1391.4</v>
      </c>
      <c r="Q684" s="9">
        <f t="shared" si="320"/>
        <v>175.7</v>
      </c>
      <c r="R684" s="9">
        <f t="shared" si="320"/>
        <v>0</v>
      </c>
    </row>
    <row r="685" spans="1:18" ht="42" customHeight="1">
      <c r="A685" s="73" t="s">
        <v>291</v>
      </c>
      <c r="B685" s="74">
        <v>546</v>
      </c>
      <c r="C685" s="74">
        <v>10</v>
      </c>
      <c r="D685" s="13" t="s">
        <v>121</v>
      </c>
      <c r="E685" s="13" t="s">
        <v>504</v>
      </c>
      <c r="F685" s="13"/>
      <c r="G685" s="9">
        <f>G686</f>
        <v>120.2</v>
      </c>
      <c r="H685" s="9">
        <f aca="true" t="shared" si="321" ref="H685:R685">H686</f>
        <v>0</v>
      </c>
      <c r="I685" s="9">
        <f t="shared" si="321"/>
        <v>120.2</v>
      </c>
      <c r="J685" s="9">
        <f t="shared" si="321"/>
        <v>0</v>
      </c>
      <c r="K685" s="9">
        <f t="shared" si="321"/>
        <v>120.2</v>
      </c>
      <c r="L685" s="9">
        <f t="shared" si="321"/>
        <v>0</v>
      </c>
      <c r="M685" s="9">
        <f t="shared" si="321"/>
        <v>120.2</v>
      </c>
      <c r="N685" s="9">
        <f t="shared" si="321"/>
        <v>0</v>
      </c>
      <c r="O685" s="9">
        <f t="shared" si="321"/>
        <v>120.2</v>
      </c>
      <c r="P685" s="9">
        <f t="shared" si="321"/>
        <v>0</v>
      </c>
      <c r="Q685" s="9">
        <f t="shared" si="321"/>
        <v>120.2</v>
      </c>
      <c r="R685" s="9">
        <f t="shared" si="321"/>
        <v>0</v>
      </c>
    </row>
    <row r="686" spans="1:18" ht="18.75">
      <c r="A686" s="73" t="s">
        <v>634</v>
      </c>
      <c r="B686" s="74">
        <v>546</v>
      </c>
      <c r="C686" s="74">
        <v>10</v>
      </c>
      <c r="D686" s="13" t="s">
        <v>121</v>
      </c>
      <c r="E686" s="13" t="s">
        <v>505</v>
      </c>
      <c r="F686" s="13" t="s">
        <v>614</v>
      </c>
      <c r="G686" s="9">
        <f>H686+I686+J686</f>
        <v>120.2</v>
      </c>
      <c r="H686" s="9"/>
      <c r="I686" s="9">
        <v>120.2</v>
      </c>
      <c r="J686" s="9"/>
      <c r="K686" s="9">
        <f>L686+M686+N686</f>
        <v>120.2</v>
      </c>
      <c r="L686" s="9"/>
      <c r="M686" s="9">
        <v>120.2</v>
      </c>
      <c r="N686" s="9"/>
      <c r="O686" s="9">
        <f>P686+Q686+R686</f>
        <v>120.2</v>
      </c>
      <c r="P686" s="75"/>
      <c r="Q686" s="75">
        <v>120.2</v>
      </c>
      <c r="R686" s="75"/>
    </row>
    <row r="687" spans="1:18" ht="18.75">
      <c r="A687" s="73" t="s">
        <v>399</v>
      </c>
      <c r="B687" s="74">
        <v>546</v>
      </c>
      <c r="C687" s="74">
        <v>10</v>
      </c>
      <c r="D687" s="13" t="s">
        <v>121</v>
      </c>
      <c r="E687" s="13" t="s">
        <v>506</v>
      </c>
      <c r="F687" s="13"/>
      <c r="G687" s="9">
        <f>G688</f>
        <v>0</v>
      </c>
      <c r="H687" s="9">
        <f aca="true" t="shared" si="322" ref="H687:R687">H688</f>
        <v>0</v>
      </c>
      <c r="I687" s="9">
        <f t="shared" si="322"/>
        <v>0</v>
      </c>
      <c r="J687" s="9">
        <f t="shared" si="322"/>
        <v>0</v>
      </c>
      <c r="K687" s="9">
        <f t="shared" si="322"/>
        <v>1536.2</v>
      </c>
      <c r="L687" s="9">
        <f t="shared" si="322"/>
        <v>1436</v>
      </c>
      <c r="M687" s="9">
        <f t="shared" si="322"/>
        <v>100.2</v>
      </c>
      <c r="N687" s="9">
        <f t="shared" si="322"/>
        <v>0</v>
      </c>
      <c r="O687" s="9">
        <f t="shared" si="322"/>
        <v>1446.9</v>
      </c>
      <c r="P687" s="9">
        <f t="shared" si="322"/>
        <v>1391.4</v>
      </c>
      <c r="Q687" s="9">
        <f t="shared" si="322"/>
        <v>55.5</v>
      </c>
      <c r="R687" s="9">
        <f t="shared" si="322"/>
        <v>0</v>
      </c>
    </row>
    <row r="688" spans="1:18" ht="37.5">
      <c r="A688" s="73" t="s">
        <v>217</v>
      </c>
      <c r="B688" s="74">
        <v>546</v>
      </c>
      <c r="C688" s="74">
        <v>10</v>
      </c>
      <c r="D688" s="13" t="s">
        <v>121</v>
      </c>
      <c r="E688" s="13" t="s">
        <v>506</v>
      </c>
      <c r="F688" s="13" t="s">
        <v>216</v>
      </c>
      <c r="G688" s="9">
        <f>H688+I688+J688</f>
        <v>0</v>
      </c>
      <c r="H688" s="9">
        <v>0</v>
      </c>
      <c r="I688" s="9">
        <v>0</v>
      </c>
      <c r="J688" s="9"/>
      <c r="K688" s="9">
        <f>L688+M688+N688</f>
        <v>1536.2</v>
      </c>
      <c r="L688" s="9">
        <v>1436</v>
      </c>
      <c r="M688" s="9">
        <v>100.2</v>
      </c>
      <c r="N688" s="9"/>
      <c r="O688" s="9">
        <f>P688+Q688+R688</f>
        <v>1446.9</v>
      </c>
      <c r="P688" s="75">
        <v>1391.4</v>
      </c>
      <c r="Q688" s="75">
        <v>55.5</v>
      </c>
      <c r="R688" s="75"/>
    </row>
    <row r="689" spans="1:18" ht="87" customHeight="1">
      <c r="A689" s="73" t="s">
        <v>419</v>
      </c>
      <c r="B689" s="74">
        <v>546</v>
      </c>
      <c r="C689" s="74">
        <v>10</v>
      </c>
      <c r="D689" s="13" t="s">
        <v>121</v>
      </c>
      <c r="E689" s="109" t="s">
        <v>418</v>
      </c>
      <c r="F689" s="13"/>
      <c r="G689" s="9">
        <f>G690</f>
        <v>22239.2</v>
      </c>
      <c r="H689" s="9">
        <f aca="true" t="shared" si="323" ref="H689:R690">H690</f>
        <v>22116.6</v>
      </c>
      <c r="I689" s="9">
        <f t="shared" si="323"/>
        <v>0</v>
      </c>
      <c r="J689" s="9">
        <f t="shared" si="323"/>
        <v>0</v>
      </c>
      <c r="K689" s="9">
        <f t="shared" si="323"/>
        <v>22116.6</v>
      </c>
      <c r="L689" s="9">
        <f t="shared" si="323"/>
        <v>22116.6</v>
      </c>
      <c r="M689" s="9">
        <f t="shared" si="323"/>
        <v>0</v>
      </c>
      <c r="N689" s="9">
        <f t="shared" si="323"/>
        <v>0</v>
      </c>
      <c r="O689" s="9">
        <f t="shared" si="323"/>
        <v>22116.6</v>
      </c>
      <c r="P689" s="9">
        <f t="shared" si="323"/>
        <v>22116.6</v>
      </c>
      <c r="Q689" s="9">
        <f t="shared" si="323"/>
        <v>0</v>
      </c>
      <c r="R689" s="9">
        <f t="shared" si="323"/>
        <v>0</v>
      </c>
    </row>
    <row r="690" spans="1:18" ht="111.75" customHeight="1">
      <c r="A690" s="77" t="s">
        <v>420</v>
      </c>
      <c r="B690" s="74">
        <v>546</v>
      </c>
      <c r="C690" s="74">
        <v>10</v>
      </c>
      <c r="D690" s="13" t="s">
        <v>121</v>
      </c>
      <c r="E690" s="13" t="s">
        <v>416</v>
      </c>
      <c r="F690" s="13"/>
      <c r="G690" s="9">
        <f>G691</f>
        <v>22239.2</v>
      </c>
      <c r="H690" s="9">
        <f t="shared" si="323"/>
        <v>22116.6</v>
      </c>
      <c r="I690" s="9">
        <f t="shared" si="323"/>
        <v>0</v>
      </c>
      <c r="J690" s="9">
        <f t="shared" si="323"/>
        <v>0</v>
      </c>
      <c r="K690" s="9">
        <f t="shared" si="323"/>
        <v>22116.6</v>
      </c>
      <c r="L690" s="9">
        <f t="shared" si="323"/>
        <v>22116.6</v>
      </c>
      <c r="M690" s="9">
        <f t="shared" si="323"/>
        <v>0</v>
      </c>
      <c r="N690" s="9">
        <f t="shared" si="323"/>
        <v>0</v>
      </c>
      <c r="O690" s="9">
        <f t="shared" si="323"/>
        <v>22116.6</v>
      </c>
      <c r="P690" s="9">
        <f t="shared" si="323"/>
        <v>22116.6</v>
      </c>
      <c r="Q690" s="9">
        <f t="shared" si="323"/>
        <v>0</v>
      </c>
      <c r="R690" s="9">
        <f t="shared" si="323"/>
        <v>0</v>
      </c>
    </row>
    <row r="691" spans="1:18" ht="29.25" customHeight="1">
      <c r="A691" s="73" t="s">
        <v>90</v>
      </c>
      <c r="B691" s="74">
        <v>546</v>
      </c>
      <c r="C691" s="74">
        <v>10</v>
      </c>
      <c r="D691" s="13" t="s">
        <v>121</v>
      </c>
      <c r="E691" s="13" t="s">
        <v>416</v>
      </c>
      <c r="F691" s="13" t="s">
        <v>204</v>
      </c>
      <c r="G691" s="9">
        <v>22239.2</v>
      </c>
      <c r="H691" s="9">
        <v>22116.6</v>
      </c>
      <c r="I691" s="9"/>
      <c r="J691" s="9"/>
      <c r="K691" s="9">
        <f>L691+M691+N691</f>
        <v>22116.6</v>
      </c>
      <c r="L691" s="9">
        <v>22116.6</v>
      </c>
      <c r="M691" s="9"/>
      <c r="N691" s="9"/>
      <c r="O691" s="9">
        <f>P691+Q691+R691</f>
        <v>22116.6</v>
      </c>
      <c r="P691" s="9">
        <v>22116.6</v>
      </c>
      <c r="Q691" s="75"/>
      <c r="R691" s="75"/>
    </row>
    <row r="692" spans="1:18" ht="18.75">
      <c r="A692" s="73" t="s">
        <v>330</v>
      </c>
      <c r="B692" s="74">
        <v>546</v>
      </c>
      <c r="C692" s="13" t="s">
        <v>124</v>
      </c>
      <c r="D692" s="13" t="s">
        <v>121</v>
      </c>
      <c r="E692" s="74" t="s">
        <v>237</v>
      </c>
      <c r="F692" s="13"/>
      <c r="G692" s="9">
        <f>G693</f>
        <v>50</v>
      </c>
      <c r="H692" s="9">
        <f aca="true" t="shared" si="324" ref="H692:J693">H693</f>
        <v>0</v>
      </c>
      <c r="I692" s="9">
        <f t="shared" si="324"/>
        <v>50</v>
      </c>
      <c r="J692" s="9">
        <f t="shared" si="324"/>
        <v>0</v>
      </c>
      <c r="K692" s="9"/>
      <c r="L692" s="9"/>
      <c r="M692" s="9"/>
      <c r="N692" s="9"/>
      <c r="O692" s="9"/>
      <c r="P692" s="16"/>
      <c r="Q692" s="16"/>
      <c r="R692" s="16"/>
    </row>
    <row r="693" spans="1:18" ht="18.75">
      <c r="A693" s="73" t="s">
        <v>145</v>
      </c>
      <c r="B693" s="74">
        <v>546</v>
      </c>
      <c r="C693" s="13" t="s">
        <v>124</v>
      </c>
      <c r="D693" s="13" t="s">
        <v>121</v>
      </c>
      <c r="E693" s="74" t="s">
        <v>238</v>
      </c>
      <c r="F693" s="13"/>
      <c r="G693" s="9">
        <f>G694</f>
        <v>50</v>
      </c>
      <c r="H693" s="9">
        <f t="shared" si="324"/>
        <v>0</v>
      </c>
      <c r="I693" s="9">
        <f t="shared" si="324"/>
        <v>50</v>
      </c>
      <c r="J693" s="9">
        <f t="shared" si="324"/>
        <v>0</v>
      </c>
      <c r="K693" s="9"/>
      <c r="L693" s="9"/>
      <c r="M693" s="9"/>
      <c r="N693" s="9"/>
      <c r="O693" s="9"/>
      <c r="P693" s="16"/>
      <c r="Q693" s="16"/>
      <c r="R693" s="16"/>
    </row>
    <row r="694" spans="1:18" ht="18.75">
      <c r="A694" s="73" t="s">
        <v>181</v>
      </c>
      <c r="B694" s="74">
        <v>546</v>
      </c>
      <c r="C694" s="13" t="s">
        <v>124</v>
      </c>
      <c r="D694" s="13" t="s">
        <v>121</v>
      </c>
      <c r="E694" s="74" t="s">
        <v>238</v>
      </c>
      <c r="F694" s="13" t="s">
        <v>177</v>
      </c>
      <c r="G694" s="9">
        <f>H694+I694+J694</f>
        <v>50</v>
      </c>
      <c r="H694" s="9"/>
      <c r="I694" s="9">
        <f>45+5</f>
        <v>50</v>
      </c>
      <c r="J694" s="9"/>
      <c r="K694" s="9"/>
      <c r="L694" s="9"/>
      <c r="M694" s="9"/>
      <c r="N694" s="9"/>
      <c r="O694" s="9"/>
      <c r="P694" s="16"/>
      <c r="Q694" s="16"/>
      <c r="R694" s="16"/>
    </row>
    <row r="695" spans="1:18" ht="18.75">
      <c r="A695" s="73" t="s">
        <v>428</v>
      </c>
      <c r="B695" s="74">
        <v>546</v>
      </c>
      <c r="C695" s="13" t="s">
        <v>124</v>
      </c>
      <c r="D695" s="13" t="s">
        <v>134</v>
      </c>
      <c r="E695" s="74"/>
      <c r="F695" s="13"/>
      <c r="G695" s="9">
        <f>G696</f>
        <v>477.6</v>
      </c>
      <c r="H695" s="9">
        <f aca="true" t="shared" si="325" ref="H695:R695">H696</f>
        <v>0</v>
      </c>
      <c r="I695" s="9">
        <f t="shared" si="325"/>
        <v>377.6</v>
      </c>
      <c r="J695" s="9">
        <f t="shared" si="325"/>
        <v>0</v>
      </c>
      <c r="K695" s="9">
        <f t="shared" si="325"/>
        <v>377.6</v>
      </c>
      <c r="L695" s="9">
        <f t="shared" si="325"/>
        <v>0</v>
      </c>
      <c r="M695" s="9">
        <f t="shared" si="325"/>
        <v>377.6</v>
      </c>
      <c r="N695" s="9">
        <f t="shared" si="325"/>
        <v>0</v>
      </c>
      <c r="O695" s="9">
        <f t="shared" si="325"/>
        <v>377.6</v>
      </c>
      <c r="P695" s="9">
        <f t="shared" si="325"/>
        <v>0</v>
      </c>
      <c r="Q695" s="9">
        <f t="shared" si="325"/>
        <v>377.6</v>
      </c>
      <c r="R695" s="9">
        <f t="shared" si="325"/>
        <v>0</v>
      </c>
    </row>
    <row r="696" spans="1:18" ht="62.25" customHeight="1">
      <c r="A696" s="73" t="s">
        <v>527</v>
      </c>
      <c r="B696" s="74">
        <v>546</v>
      </c>
      <c r="C696" s="13" t="s">
        <v>124</v>
      </c>
      <c r="D696" s="13" t="s">
        <v>134</v>
      </c>
      <c r="E696" s="13" t="s">
        <v>525</v>
      </c>
      <c r="F696" s="13"/>
      <c r="G696" s="9">
        <f>G697</f>
        <v>477.6</v>
      </c>
      <c r="H696" s="9">
        <f aca="true" t="shared" si="326" ref="H696:R698">H697</f>
        <v>0</v>
      </c>
      <c r="I696" s="9">
        <f t="shared" si="326"/>
        <v>377.6</v>
      </c>
      <c r="J696" s="9">
        <f t="shared" si="326"/>
        <v>0</v>
      </c>
      <c r="K696" s="9">
        <f t="shared" si="326"/>
        <v>377.6</v>
      </c>
      <c r="L696" s="9">
        <f t="shared" si="326"/>
        <v>0</v>
      </c>
      <c r="M696" s="9">
        <f t="shared" si="326"/>
        <v>377.6</v>
      </c>
      <c r="N696" s="9">
        <f t="shared" si="326"/>
        <v>0</v>
      </c>
      <c r="O696" s="9">
        <f t="shared" si="326"/>
        <v>377.6</v>
      </c>
      <c r="P696" s="9">
        <f t="shared" si="326"/>
        <v>0</v>
      </c>
      <c r="Q696" s="9">
        <f t="shared" si="326"/>
        <v>377.6</v>
      </c>
      <c r="R696" s="9">
        <f t="shared" si="326"/>
        <v>0</v>
      </c>
    </row>
    <row r="697" spans="1:18" ht="27" customHeight="1">
      <c r="A697" s="73" t="s">
        <v>526</v>
      </c>
      <c r="B697" s="74">
        <v>546</v>
      </c>
      <c r="C697" s="13" t="s">
        <v>124</v>
      </c>
      <c r="D697" s="13" t="s">
        <v>134</v>
      </c>
      <c r="E697" s="13" t="s">
        <v>529</v>
      </c>
      <c r="F697" s="13"/>
      <c r="G697" s="9">
        <f>G698</f>
        <v>477.6</v>
      </c>
      <c r="H697" s="9">
        <f t="shared" si="326"/>
        <v>0</v>
      </c>
      <c r="I697" s="9">
        <f t="shared" si="326"/>
        <v>377.6</v>
      </c>
      <c r="J697" s="9">
        <f t="shared" si="326"/>
        <v>0</v>
      </c>
      <c r="K697" s="9">
        <f t="shared" si="326"/>
        <v>377.6</v>
      </c>
      <c r="L697" s="9">
        <f t="shared" si="326"/>
        <v>0</v>
      </c>
      <c r="M697" s="9">
        <f t="shared" si="326"/>
        <v>377.6</v>
      </c>
      <c r="N697" s="9">
        <f t="shared" si="326"/>
        <v>0</v>
      </c>
      <c r="O697" s="9">
        <f t="shared" si="326"/>
        <v>377.6</v>
      </c>
      <c r="P697" s="9">
        <f t="shared" si="326"/>
        <v>0</v>
      </c>
      <c r="Q697" s="9">
        <f t="shared" si="326"/>
        <v>377.6</v>
      </c>
      <c r="R697" s="9">
        <f t="shared" si="326"/>
        <v>0</v>
      </c>
    </row>
    <row r="698" spans="1:18" ht="44.25" customHeight="1">
      <c r="A698" s="73" t="s">
        <v>533</v>
      </c>
      <c r="B698" s="74">
        <v>546</v>
      </c>
      <c r="C698" s="13" t="s">
        <v>124</v>
      </c>
      <c r="D698" s="13" t="s">
        <v>134</v>
      </c>
      <c r="E698" s="13" t="s">
        <v>531</v>
      </c>
      <c r="F698" s="13"/>
      <c r="G698" s="9">
        <f>G699</f>
        <v>477.6</v>
      </c>
      <c r="H698" s="9">
        <f t="shared" si="326"/>
        <v>0</v>
      </c>
      <c r="I698" s="9">
        <f t="shared" si="326"/>
        <v>377.6</v>
      </c>
      <c r="J698" s="9">
        <f t="shared" si="326"/>
        <v>0</v>
      </c>
      <c r="K698" s="9">
        <f t="shared" si="326"/>
        <v>377.6</v>
      </c>
      <c r="L698" s="9">
        <f t="shared" si="326"/>
        <v>0</v>
      </c>
      <c r="M698" s="9">
        <f t="shared" si="326"/>
        <v>377.6</v>
      </c>
      <c r="N698" s="9">
        <f t="shared" si="326"/>
        <v>0</v>
      </c>
      <c r="O698" s="9">
        <f t="shared" si="326"/>
        <v>377.6</v>
      </c>
      <c r="P698" s="9">
        <f t="shared" si="326"/>
        <v>0</v>
      </c>
      <c r="Q698" s="9">
        <f t="shared" si="326"/>
        <v>377.6</v>
      </c>
      <c r="R698" s="9">
        <f t="shared" si="326"/>
        <v>0</v>
      </c>
    </row>
    <row r="699" spans="1:18" ht="37.5">
      <c r="A699" s="73" t="s">
        <v>91</v>
      </c>
      <c r="B699" s="74">
        <v>546</v>
      </c>
      <c r="C699" s="13" t="s">
        <v>124</v>
      </c>
      <c r="D699" s="13" t="s">
        <v>134</v>
      </c>
      <c r="E699" s="13" t="s">
        <v>531</v>
      </c>
      <c r="F699" s="13" t="s">
        <v>184</v>
      </c>
      <c r="G699" s="9">
        <v>477.6</v>
      </c>
      <c r="H699" s="9"/>
      <c r="I699" s="9">
        <v>377.6</v>
      </c>
      <c r="J699" s="9"/>
      <c r="K699" s="9">
        <f>L699+M699+N699</f>
        <v>377.6</v>
      </c>
      <c r="L699" s="9"/>
      <c r="M699" s="9">
        <v>377.6</v>
      </c>
      <c r="N699" s="9"/>
      <c r="O699" s="9">
        <f>P699+Q699+R699</f>
        <v>377.6</v>
      </c>
      <c r="P699" s="9"/>
      <c r="Q699" s="9">
        <v>377.6</v>
      </c>
      <c r="R699" s="9"/>
    </row>
    <row r="700" spans="1:18" ht="18.75">
      <c r="A700" s="73" t="s">
        <v>157</v>
      </c>
      <c r="B700" s="74">
        <v>546</v>
      </c>
      <c r="C700" s="13" t="s">
        <v>140</v>
      </c>
      <c r="D700" s="13" t="s">
        <v>389</v>
      </c>
      <c r="E700" s="13"/>
      <c r="F700" s="13"/>
      <c r="G700" s="9">
        <f>G701</f>
        <v>20548.7</v>
      </c>
      <c r="H700" s="9">
        <f aca="true" t="shared" si="327" ref="G700:R701">H701</f>
        <v>12402.2</v>
      </c>
      <c r="I700" s="9">
        <f t="shared" si="327"/>
        <v>7687.000000000001</v>
      </c>
      <c r="J700" s="9">
        <f t="shared" si="327"/>
        <v>377.5</v>
      </c>
      <c r="K700" s="9">
        <f t="shared" si="327"/>
        <v>7694.500000000001</v>
      </c>
      <c r="L700" s="9">
        <f t="shared" si="327"/>
        <v>0</v>
      </c>
      <c r="M700" s="9">
        <f t="shared" si="327"/>
        <v>7317.000000000001</v>
      </c>
      <c r="N700" s="9">
        <f t="shared" si="327"/>
        <v>377.5</v>
      </c>
      <c r="O700" s="9">
        <f t="shared" si="327"/>
        <v>7778.400000000001</v>
      </c>
      <c r="P700" s="9">
        <f t="shared" si="327"/>
        <v>0</v>
      </c>
      <c r="Q700" s="9">
        <f t="shared" si="327"/>
        <v>7400.900000000001</v>
      </c>
      <c r="R700" s="9">
        <f t="shared" si="327"/>
        <v>377.5</v>
      </c>
    </row>
    <row r="701" spans="1:18" ht="18.75">
      <c r="A701" s="73" t="s">
        <v>158</v>
      </c>
      <c r="B701" s="74">
        <v>546</v>
      </c>
      <c r="C701" s="13" t="s">
        <v>140</v>
      </c>
      <c r="D701" s="13" t="s">
        <v>122</v>
      </c>
      <c r="E701" s="13"/>
      <c r="F701" s="13"/>
      <c r="G701" s="9">
        <f t="shared" si="327"/>
        <v>20548.7</v>
      </c>
      <c r="H701" s="9">
        <f t="shared" si="327"/>
        <v>12402.2</v>
      </c>
      <c r="I701" s="9">
        <f t="shared" si="327"/>
        <v>7687.000000000001</v>
      </c>
      <c r="J701" s="9">
        <f t="shared" si="327"/>
        <v>377.5</v>
      </c>
      <c r="K701" s="9">
        <f t="shared" si="327"/>
        <v>7694.500000000001</v>
      </c>
      <c r="L701" s="9">
        <f t="shared" si="327"/>
        <v>0</v>
      </c>
      <c r="M701" s="9">
        <f t="shared" si="327"/>
        <v>7317.000000000001</v>
      </c>
      <c r="N701" s="9">
        <f t="shared" si="327"/>
        <v>377.5</v>
      </c>
      <c r="O701" s="9">
        <f t="shared" si="327"/>
        <v>7778.400000000001</v>
      </c>
      <c r="P701" s="9">
        <f t="shared" si="327"/>
        <v>0</v>
      </c>
      <c r="Q701" s="9">
        <f t="shared" si="327"/>
        <v>7400.900000000001</v>
      </c>
      <c r="R701" s="9">
        <f t="shared" si="327"/>
        <v>377.5</v>
      </c>
    </row>
    <row r="702" spans="1:18" ht="59.25" customHeight="1">
      <c r="A702" s="73" t="s">
        <v>455</v>
      </c>
      <c r="B702" s="74">
        <v>546</v>
      </c>
      <c r="C702" s="13" t="s">
        <v>140</v>
      </c>
      <c r="D702" s="13" t="s">
        <v>122</v>
      </c>
      <c r="E702" s="13" t="s">
        <v>285</v>
      </c>
      <c r="F702" s="13"/>
      <c r="G702" s="9">
        <f>G703+G719+G724+G727+G714</f>
        <v>20548.7</v>
      </c>
      <c r="H702" s="9">
        <f>H703+H719+H724+H727+H714</f>
        <v>12402.2</v>
      </c>
      <c r="I702" s="9">
        <f>I703+I719+I724+I727+I714</f>
        <v>7687.000000000001</v>
      </c>
      <c r="J702" s="9">
        <f>J703+J719+J724+J727+J714</f>
        <v>377.5</v>
      </c>
      <c r="K702" s="9">
        <f aca="true" t="shared" si="328" ref="K702:R702">K703+K719+K724+K727+K714</f>
        <v>7694.500000000001</v>
      </c>
      <c r="L702" s="9">
        <f t="shared" si="328"/>
        <v>0</v>
      </c>
      <c r="M702" s="9">
        <f t="shared" si="328"/>
        <v>7317.000000000001</v>
      </c>
      <c r="N702" s="9">
        <f t="shared" si="328"/>
        <v>377.5</v>
      </c>
      <c r="O702" s="9">
        <f t="shared" si="328"/>
        <v>7778.400000000001</v>
      </c>
      <c r="P702" s="9">
        <f t="shared" si="328"/>
        <v>0</v>
      </c>
      <c r="Q702" s="9">
        <f t="shared" si="328"/>
        <v>7400.900000000001</v>
      </c>
      <c r="R702" s="9">
        <f t="shared" si="328"/>
        <v>377.5</v>
      </c>
    </row>
    <row r="703" spans="1:18" ht="41.25" customHeight="1">
      <c r="A703" s="73" t="s">
        <v>0</v>
      </c>
      <c r="B703" s="74">
        <v>546</v>
      </c>
      <c r="C703" s="13" t="s">
        <v>140</v>
      </c>
      <c r="D703" s="13" t="s">
        <v>122</v>
      </c>
      <c r="E703" s="13" t="s">
        <v>1</v>
      </c>
      <c r="F703" s="13"/>
      <c r="G703" s="9">
        <f>G704+G706+G708+G710+G712</f>
        <v>7097.2</v>
      </c>
      <c r="H703" s="9">
        <f aca="true" t="shared" si="329" ref="H703:R703">H704+H706+H708+H710+H712</f>
        <v>300</v>
      </c>
      <c r="I703" s="9">
        <f t="shared" si="329"/>
        <v>6659.3</v>
      </c>
      <c r="J703" s="9">
        <f t="shared" si="329"/>
        <v>140</v>
      </c>
      <c r="K703" s="9">
        <f t="shared" si="329"/>
        <v>7103.6</v>
      </c>
      <c r="L703" s="9">
        <f t="shared" si="329"/>
        <v>0</v>
      </c>
      <c r="M703" s="9">
        <f t="shared" si="329"/>
        <v>6963.6</v>
      </c>
      <c r="N703" s="9">
        <f t="shared" si="329"/>
        <v>140</v>
      </c>
      <c r="O703" s="9">
        <f t="shared" si="329"/>
        <v>7187.5</v>
      </c>
      <c r="P703" s="9">
        <f t="shared" si="329"/>
        <v>0</v>
      </c>
      <c r="Q703" s="9">
        <f t="shared" si="329"/>
        <v>7047.5</v>
      </c>
      <c r="R703" s="9">
        <f t="shared" si="329"/>
        <v>140</v>
      </c>
    </row>
    <row r="704" spans="1:18" ht="37.5">
      <c r="A704" s="73" t="s">
        <v>348</v>
      </c>
      <c r="B704" s="74">
        <v>546</v>
      </c>
      <c r="C704" s="13" t="s">
        <v>140</v>
      </c>
      <c r="D704" s="13" t="s">
        <v>122</v>
      </c>
      <c r="E704" s="13" t="s">
        <v>3</v>
      </c>
      <c r="F704" s="13"/>
      <c r="G704" s="9">
        <f>G705</f>
        <v>5145.2</v>
      </c>
      <c r="H704" s="9">
        <f aca="true" t="shared" si="330" ref="H704:R704">H705</f>
        <v>0</v>
      </c>
      <c r="I704" s="9">
        <f t="shared" si="330"/>
        <v>5145.2</v>
      </c>
      <c r="J704" s="9">
        <f t="shared" si="330"/>
        <v>0</v>
      </c>
      <c r="K704" s="9">
        <f t="shared" si="330"/>
        <v>5482.8</v>
      </c>
      <c r="L704" s="9">
        <f t="shared" si="330"/>
        <v>0</v>
      </c>
      <c r="M704" s="9">
        <f t="shared" si="330"/>
        <v>5482.8</v>
      </c>
      <c r="N704" s="9">
        <f t="shared" si="330"/>
        <v>0</v>
      </c>
      <c r="O704" s="9">
        <f t="shared" si="330"/>
        <v>5566.7</v>
      </c>
      <c r="P704" s="9">
        <f t="shared" si="330"/>
        <v>0</v>
      </c>
      <c r="Q704" s="9">
        <f t="shared" si="330"/>
        <v>5566.7</v>
      </c>
      <c r="R704" s="9">
        <f t="shared" si="330"/>
        <v>0</v>
      </c>
    </row>
    <row r="705" spans="1:18" ht="18.75">
      <c r="A705" s="73" t="s">
        <v>187</v>
      </c>
      <c r="B705" s="74">
        <v>546</v>
      </c>
      <c r="C705" s="13" t="s">
        <v>140</v>
      </c>
      <c r="D705" s="13" t="s">
        <v>122</v>
      </c>
      <c r="E705" s="13" t="s">
        <v>3</v>
      </c>
      <c r="F705" s="13" t="s">
        <v>186</v>
      </c>
      <c r="G705" s="9">
        <f>H705+I705+J705</f>
        <v>5145.2</v>
      </c>
      <c r="H705" s="9"/>
      <c r="I705" s="9">
        <v>5145.2</v>
      </c>
      <c r="J705" s="9"/>
      <c r="K705" s="9">
        <f>L705+M705+N705</f>
        <v>5482.8</v>
      </c>
      <c r="L705" s="9"/>
      <c r="M705" s="9">
        <v>5482.8</v>
      </c>
      <c r="N705" s="9"/>
      <c r="O705" s="9">
        <f>P705+Q705+R705</f>
        <v>5566.7</v>
      </c>
      <c r="P705" s="75"/>
      <c r="Q705" s="75">
        <v>5566.7</v>
      </c>
      <c r="R705" s="75"/>
    </row>
    <row r="706" spans="1:18" ht="18.75">
      <c r="A706" s="73" t="s">
        <v>456</v>
      </c>
      <c r="B706" s="74">
        <v>546</v>
      </c>
      <c r="C706" s="13" t="s">
        <v>140</v>
      </c>
      <c r="D706" s="13" t="s">
        <v>122</v>
      </c>
      <c r="E706" s="13" t="s">
        <v>2</v>
      </c>
      <c r="F706" s="13"/>
      <c r="G706" s="9">
        <f>G707</f>
        <v>60</v>
      </c>
      <c r="H706" s="9">
        <f aca="true" t="shared" si="331" ref="H706:R706">H707</f>
        <v>0</v>
      </c>
      <c r="I706" s="9">
        <f t="shared" si="331"/>
        <v>60</v>
      </c>
      <c r="J706" s="9">
        <f t="shared" si="331"/>
        <v>0</v>
      </c>
      <c r="K706" s="9">
        <f t="shared" si="331"/>
        <v>60</v>
      </c>
      <c r="L706" s="9">
        <f t="shared" si="331"/>
        <v>0</v>
      </c>
      <c r="M706" s="9">
        <f t="shared" si="331"/>
        <v>60</v>
      </c>
      <c r="N706" s="9">
        <f t="shared" si="331"/>
        <v>0</v>
      </c>
      <c r="O706" s="9">
        <f t="shared" si="331"/>
        <v>60</v>
      </c>
      <c r="P706" s="9">
        <f t="shared" si="331"/>
        <v>0</v>
      </c>
      <c r="Q706" s="9">
        <f t="shared" si="331"/>
        <v>60</v>
      </c>
      <c r="R706" s="9">
        <f t="shared" si="331"/>
        <v>0</v>
      </c>
    </row>
    <row r="707" spans="1:18" ht="18.75">
      <c r="A707" s="73" t="s">
        <v>187</v>
      </c>
      <c r="B707" s="74">
        <v>546</v>
      </c>
      <c r="C707" s="13" t="s">
        <v>140</v>
      </c>
      <c r="D707" s="13" t="s">
        <v>122</v>
      </c>
      <c r="E707" s="13" t="s">
        <v>2</v>
      </c>
      <c r="F707" s="13" t="s">
        <v>186</v>
      </c>
      <c r="G707" s="9">
        <f>H707+I707+J707</f>
        <v>60</v>
      </c>
      <c r="H707" s="9"/>
      <c r="I707" s="9">
        <v>60</v>
      </c>
      <c r="J707" s="9"/>
      <c r="K707" s="9">
        <f>L707+M707+N707</f>
        <v>60</v>
      </c>
      <c r="L707" s="9"/>
      <c r="M707" s="9">
        <v>60</v>
      </c>
      <c r="N707" s="9"/>
      <c r="O707" s="9">
        <f>P707+Q707+R707</f>
        <v>60</v>
      </c>
      <c r="P707" s="16"/>
      <c r="Q707" s="16">
        <v>60</v>
      </c>
      <c r="R707" s="16"/>
    </row>
    <row r="708" spans="1:18" ht="89.25" customHeight="1">
      <c r="A708" s="73" t="s">
        <v>706</v>
      </c>
      <c r="B708" s="74">
        <v>546</v>
      </c>
      <c r="C708" s="13" t="s">
        <v>140</v>
      </c>
      <c r="D708" s="13" t="s">
        <v>122</v>
      </c>
      <c r="E708" s="13" t="s">
        <v>82</v>
      </c>
      <c r="F708" s="13"/>
      <c r="G708" s="9">
        <f>G709</f>
        <v>137.9</v>
      </c>
      <c r="H708" s="9">
        <f aca="true" t="shared" si="332" ref="H708:R708">H709</f>
        <v>0</v>
      </c>
      <c r="I708" s="9">
        <f t="shared" si="332"/>
        <v>0</v>
      </c>
      <c r="J708" s="9">
        <f t="shared" si="332"/>
        <v>140</v>
      </c>
      <c r="K708" s="9">
        <f t="shared" si="332"/>
        <v>140</v>
      </c>
      <c r="L708" s="9">
        <f t="shared" si="332"/>
        <v>0</v>
      </c>
      <c r="M708" s="9">
        <f t="shared" si="332"/>
        <v>0</v>
      </c>
      <c r="N708" s="9">
        <f t="shared" si="332"/>
        <v>140</v>
      </c>
      <c r="O708" s="9">
        <f t="shared" si="332"/>
        <v>140</v>
      </c>
      <c r="P708" s="9">
        <f t="shared" si="332"/>
        <v>0</v>
      </c>
      <c r="Q708" s="9">
        <f t="shared" si="332"/>
        <v>0</v>
      </c>
      <c r="R708" s="9">
        <f t="shared" si="332"/>
        <v>140</v>
      </c>
    </row>
    <row r="709" spans="1:18" ht="18.75">
      <c r="A709" s="73" t="s">
        <v>187</v>
      </c>
      <c r="B709" s="74">
        <v>546</v>
      </c>
      <c r="C709" s="13" t="s">
        <v>140</v>
      </c>
      <c r="D709" s="13" t="s">
        <v>122</v>
      </c>
      <c r="E709" s="13" t="s">
        <v>82</v>
      </c>
      <c r="F709" s="13" t="s">
        <v>186</v>
      </c>
      <c r="G709" s="9">
        <v>137.9</v>
      </c>
      <c r="H709" s="9"/>
      <c r="I709" s="9"/>
      <c r="J709" s="9">
        <v>140</v>
      </c>
      <c r="K709" s="9">
        <f>L709+M709+N709</f>
        <v>140</v>
      </c>
      <c r="L709" s="9"/>
      <c r="M709" s="9"/>
      <c r="N709" s="9">
        <v>140</v>
      </c>
      <c r="O709" s="9">
        <f>P709+Q709+R709</f>
        <v>140</v>
      </c>
      <c r="P709" s="9"/>
      <c r="Q709" s="9"/>
      <c r="R709" s="9">
        <v>140</v>
      </c>
    </row>
    <row r="710" spans="1:18" ht="66.75" customHeight="1">
      <c r="A710" s="73" t="s">
        <v>437</v>
      </c>
      <c r="B710" s="74">
        <v>546</v>
      </c>
      <c r="C710" s="13" t="s">
        <v>140</v>
      </c>
      <c r="D710" s="13" t="s">
        <v>122</v>
      </c>
      <c r="E710" s="13" t="s">
        <v>447</v>
      </c>
      <c r="F710" s="13"/>
      <c r="G710" s="9">
        <f>G711</f>
        <v>1420.8</v>
      </c>
      <c r="H710" s="9">
        <f aca="true" t="shared" si="333" ref="H710:R710">H711</f>
        <v>0</v>
      </c>
      <c r="I710" s="9">
        <f t="shared" si="333"/>
        <v>1420.8</v>
      </c>
      <c r="J710" s="9">
        <f t="shared" si="333"/>
        <v>0</v>
      </c>
      <c r="K710" s="9">
        <f t="shared" si="333"/>
        <v>1420.8</v>
      </c>
      <c r="L710" s="9">
        <f t="shared" si="333"/>
        <v>0</v>
      </c>
      <c r="M710" s="9">
        <f t="shared" si="333"/>
        <v>1420.8</v>
      </c>
      <c r="N710" s="9">
        <f t="shared" si="333"/>
        <v>0</v>
      </c>
      <c r="O710" s="9">
        <f t="shared" si="333"/>
        <v>1420.8</v>
      </c>
      <c r="P710" s="9">
        <f t="shared" si="333"/>
        <v>0</v>
      </c>
      <c r="Q710" s="9">
        <f t="shared" si="333"/>
        <v>1420.8</v>
      </c>
      <c r="R710" s="9">
        <f t="shared" si="333"/>
        <v>0</v>
      </c>
    </row>
    <row r="711" spans="1:18" ht="18.75">
      <c r="A711" s="73" t="s">
        <v>187</v>
      </c>
      <c r="B711" s="74">
        <v>546</v>
      </c>
      <c r="C711" s="13" t="s">
        <v>140</v>
      </c>
      <c r="D711" s="13" t="s">
        <v>122</v>
      </c>
      <c r="E711" s="13" t="s">
        <v>447</v>
      </c>
      <c r="F711" s="13" t="s">
        <v>186</v>
      </c>
      <c r="G711" s="9">
        <f>H711+I711+J711</f>
        <v>1420.8</v>
      </c>
      <c r="H711" s="9"/>
      <c r="I711" s="9">
        <v>1420.8</v>
      </c>
      <c r="J711" s="9"/>
      <c r="K711" s="9">
        <f>L711+M711+N711</f>
        <v>1420.8</v>
      </c>
      <c r="L711" s="9"/>
      <c r="M711" s="9">
        <v>1420.8</v>
      </c>
      <c r="N711" s="9"/>
      <c r="O711" s="9">
        <f>P711+Q711+R711</f>
        <v>1420.8</v>
      </c>
      <c r="P711" s="75"/>
      <c r="Q711" s="75">
        <v>1420.8</v>
      </c>
      <c r="R711" s="75"/>
    </row>
    <row r="712" spans="1:18" ht="70.5" customHeight="1">
      <c r="A712" s="73" t="s">
        <v>593</v>
      </c>
      <c r="B712" s="74">
        <v>546</v>
      </c>
      <c r="C712" s="13" t="s">
        <v>140</v>
      </c>
      <c r="D712" s="13" t="s">
        <v>122</v>
      </c>
      <c r="E712" s="13" t="s">
        <v>592</v>
      </c>
      <c r="F712" s="13"/>
      <c r="G712" s="9">
        <f>G713</f>
        <v>333.3</v>
      </c>
      <c r="H712" s="9">
        <f aca="true" t="shared" si="334" ref="H712:R712">H713</f>
        <v>300</v>
      </c>
      <c r="I712" s="9">
        <f t="shared" si="334"/>
        <v>33.3</v>
      </c>
      <c r="J712" s="9">
        <f t="shared" si="334"/>
        <v>0</v>
      </c>
      <c r="K712" s="9">
        <f t="shared" si="334"/>
        <v>0</v>
      </c>
      <c r="L712" s="9">
        <f t="shared" si="334"/>
        <v>0</v>
      </c>
      <c r="M712" s="9">
        <f t="shared" si="334"/>
        <v>0</v>
      </c>
      <c r="N712" s="9">
        <f t="shared" si="334"/>
        <v>0</v>
      </c>
      <c r="O712" s="9">
        <f t="shared" si="334"/>
        <v>0</v>
      </c>
      <c r="P712" s="9">
        <f t="shared" si="334"/>
        <v>0</v>
      </c>
      <c r="Q712" s="9">
        <f t="shared" si="334"/>
        <v>0</v>
      </c>
      <c r="R712" s="9">
        <f t="shared" si="334"/>
        <v>0</v>
      </c>
    </row>
    <row r="713" spans="1:18" ht="18.75">
      <c r="A713" s="73" t="s">
        <v>187</v>
      </c>
      <c r="B713" s="74">
        <v>546</v>
      </c>
      <c r="C713" s="13" t="s">
        <v>140</v>
      </c>
      <c r="D713" s="13" t="s">
        <v>122</v>
      </c>
      <c r="E713" s="13" t="s">
        <v>592</v>
      </c>
      <c r="F713" s="13" t="s">
        <v>186</v>
      </c>
      <c r="G713" s="9">
        <f>H713+I713+J713</f>
        <v>333.3</v>
      </c>
      <c r="H713" s="9">
        <v>300</v>
      </c>
      <c r="I713" s="9">
        <v>33.3</v>
      </c>
      <c r="J713" s="9"/>
      <c r="K713" s="9">
        <f>L713+M713+N713</f>
        <v>0</v>
      </c>
      <c r="L713" s="9">
        <v>0</v>
      </c>
      <c r="M713" s="9"/>
      <c r="N713" s="9"/>
      <c r="O713" s="9">
        <f>P713+Q713+R713</f>
        <v>0</v>
      </c>
      <c r="P713" s="75">
        <v>0</v>
      </c>
      <c r="Q713" s="75"/>
      <c r="R713" s="75"/>
    </row>
    <row r="714" spans="1:18" ht="37.5">
      <c r="A714" s="73" t="s">
        <v>457</v>
      </c>
      <c r="B714" s="74">
        <v>546</v>
      </c>
      <c r="C714" s="13" t="s">
        <v>140</v>
      </c>
      <c r="D714" s="13" t="s">
        <v>122</v>
      </c>
      <c r="E714" s="13" t="s">
        <v>5</v>
      </c>
      <c r="F714" s="13"/>
      <c r="G714" s="9">
        <f>G715+G717</f>
        <v>50</v>
      </c>
      <c r="H714" s="9">
        <f aca="true" t="shared" si="335" ref="H714:R714">H715+H717</f>
        <v>0</v>
      </c>
      <c r="I714" s="9">
        <f t="shared" si="335"/>
        <v>30</v>
      </c>
      <c r="J714" s="9">
        <f t="shared" si="335"/>
        <v>20</v>
      </c>
      <c r="K714" s="9">
        <f t="shared" si="335"/>
        <v>50</v>
      </c>
      <c r="L714" s="9">
        <f t="shared" si="335"/>
        <v>0</v>
      </c>
      <c r="M714" s="9">
        <f t="shared" si="335"/>
        <v>30</v>
      </c>
      <c r="N714" s="9">
        <f t="shared" si="335"/>
        <v>20</v>
      </c>
      <c r="O714" s="9">
        <f t="shared" si="335"/>
        <v>50</v>
      </c>
      <c r="P714" s="9">
        <f t="shared" si="335"/>
        <v>0</v>
      </c>
      <c r="Q714" s="9">
        <f t="shared" si="335"/>
        <v>30</v>
      </c>
      <c r="R714" s="9">
        <f t="shared" si="335"/>
        <v>20</v>
      </c>
    </row>
    <row r="715" spans="1:18" ht="18.75">
      <c r="A715" s="73" t="s">
        <v>456</v>
      </c>
      <c r="B715" s="74">
        <v>546</v>
      </c>
      <c r="C715" s="13" t="s">
        <v>140</v>
      </c>
      <c r="D715" s="13" t="s">
        <v>122</v>
      </c>
      <c r="E715" s="13" t="s">
        <v>6</v>
      </c>
      <c r="F715" s="13"/>
      <c r="G715" s="9">
        <f>G716</f>
        <v>30</v>
      </c>
      <c r="H715" s="9">
        <f aca="true" t="shared" si="336" ref="H715:R715">H716</f>
        <v>0</v>
      </c>
      <c r="I715" s="9">
        <f t="shared" si="336"/>
        <v>30</v>
      </c>
      <c r="J715" s="9">
        <f t="shared" si="336"/>
        <v>0</v>
      </c>
      <c r="K715" s="9">
        <f t="shared" si="336"/>
        <v>30</v>
      </c>
      <c r="L715" s="9">
        <f t="shared" si="336"/>
        <v>0</v>
      </c>
      <c r="M715" s="9">
        <f t="shared" si="336"/>
        <v>30</v>
      </c>
      <c r="N715" s="9">
        <f t="shared" si="336"/>
        <v>0</v>
      </c>
      <c r="O715" s="9">
        <f t="shared" si="336"/>
        <v>30</v>
      </c>
      <c r="P715" s="9">
        <f t="shared" si="336"/>
        <v>0</v>
      </c>
      <c r="Q715" s="9">
        <f t="shared" si="336"/>
        <v>30</v>
      </c>
      <c r="R715" s="9">
        <f t="shared" si="336"/>
        <v>0</v>
      </c>
    </row>
    <row r="716" spans="1:18" ht="18.75">
      <c r="A716" s="73" t="s">
        <v>187</v>
      </c>
      <c r="B716" s="74">
        <v>546</v>
      </c>
      <c r="C716" s="13" t="s">
        <v>140</v>
      </c>
      <c r="D716" s="13" t="s">
        <v>122</v>
      </c>
      <c r="E716" s="13" t="s">
        <v>6</v>
      </c>
      <c r="F716" s="13" t="s">
        <v>186</v>
      </c>
      <c r="G716" s="9">
        <f>H716+I716+J716</f>
        <v>30</v>
      </c>
      <c r="H716" s="9"/>
      <c r="I716" s="9">
        <v>30</v>
      </c>
      <c r="J716" s="9"/>
      <c r="K716" s="9">
        <f>L716+M716+N716</f>
        <v>30</v>
      </c>
      <c r="L716" s="9"/>
      <c r="M716" s="9">
        <v>30</v>
      </c>
      <c r="N716" s="9"/>
      <c r="O716" s="9">
        <f>P716+Q716+R716</f>
        <v>30</v>
      </c>
      <c r="P716" s="75"/>
      <c r="Q716" s="75">
        <v>30</v>
      </c>
      <c r="R716" s="75"/>
    </row>
    <row r="717" spans="1:18" ht="99" customHeight="1">
      <c r="A717" s="73" t="s">
        <v>706</v>
      </c>
      <c r="B717" s="74">
        <v>546</v>
      </c>
      <c r="C717" s="13" t="s">
        <v>140</v>
      </c>
      <c r="D717" s="13" t="s">
        <v>122</v>
      </c>
      <c r="E717" s="13" t="s">
        <v>81</v>
      </c>
      <c r="F717" s="13"/>
      <c r="G717" s="9">
        <f>G718</f>
        <v>20</v>
      </c>
      <c r="H717" s="9">
        <f aca="true" t="shared" si="337" ref="H717:R717">H718</f>
        <v>0</v>
      </c>
      <c r="I717" s="9">
        <f t="shared" si="337"/>
        <v>0</v>
      </c>
      <c r="J717" s="9">
        <f t="shared" si="337"/>
        <v>20</v>
      </c>
      <c r="K717" s="9">
        <f t="shared" si="337"/>
        <v>20</v>
      </c>
      <c r="L717" s="9">
        <f t="shared" si="337"/>
        <v>0</v>
      </c>
      <c r="M717" s="9">
        <f t="shared" si="337"/>
        <v>0</v>
      </c>
      <c r="N717" s="9">
        <f t="shared" si="337"/>
        <v>20</v>
      </c>
      <c r="O717" s="9">
        <f t="shared" si="337"/>
        <v>20</v>
      </c>
      <c r="P717" s="9">
        <f t="shared" si="337"/>
        <v>0</v>
      </c>
      <c r="Q717" s="9">
        <f t="shared" si="337"/>
        <v>0</v>
      </c>
      <c r="R717" s="9">
        <f t="shared" si="337"/>
        <v>20</v>
      </c>
    </row>
    <row r="718" spans="1:18" ht="18.75">
      <c r="A718" s="73" t="s">
        <v>187</v>
      </c>
      <c r="B718" s="74">
        <v>546</v>
      </c>
      <c r="C718" s="13" t="s">
        <v>140</v>
      </c>
      <c r="D718" s="13" t="s">
        <v>122</v>
      </c>
      <c r="E718" s="13" t="s">
        <v>81</v>
      </c>
      <c r="F718" s="13" t="s">
        <v>186</v>
      </c>
      <c r="G718" s="9">
        <f>H718+I718+J718</f>
        <v>20</v>
      </c>
      <c r="H718" s="9"/>
      <c r="I718" s="9"/>
      <c r="J718" s="9">
        <v>20</v>
      </c>
      <c r="K718" s="9">
        <f>L718+M718+N718</f>
        <v>20</v>
      </c>
      <c r="L718" s="9"/>
      <c r="M718" s="9"/>
      <c r="N718" s="9">
        <v>20</v>
      </c>
      <c r="O718" s="9">
        <f>P718+Q718+R718</f>
        <v>20</v>
      </c>
      <c r="P718" s="75"/>
      <c r="Q718" s="75"/>
      <c r="R718" s="75">
        <v>20</v>
      </c>
    </row>
    <row r="719" spans="1:18" ht="18.75">
      <c r="A719" s="73" t="s">
        <v>4</v>
      </c>
      <c r="B719" s="74">
        <v>546</v>
      </c>
      <c r="C719" s="13" t="s">
        <v>140</v>
      </c>
      <c r="D719" s="13" t="s">
        <v>122</v>
      </c>
      <c r="E719" s="13" t="s">
        <v>7</v>
      </c>
      <c r="F719" s="13"/>
      <c r="G719" s="9">
        <f>G722+G720</f>
        <v>312.9</v>
      </c>
      <c r="H719" s="9">
        <f aca="true" t="shared" si="338" ref="H719:R719">H722+H720</f>
        <v>0</v>
      </c>
      <c r="I719" s="9">
        <f t="shared" si="338"/>
        <v>131.3</v>
      </c>
      <c r="J719" s="9">
        <f t="shared" si="338"/>
        <v>97.5</v>
      </c>
      <c r="K719" s="9">
        <f t="shared" si="338"/>
        <v>228.8</v>
      </c>
      <c r="L719" s="9">
        <f t="shared" si="338"/>
        <v>0</v>
      </c>
      <c r="M719" s="9">
        <f t="shared" si="338"/>
        <v>131.3</v>
      </c>
      <c r="N719" s="9">
        <f t="shared" si="338"/>
        <v>97.5</v>
      </c>
      <c r="O719" s="9">
        <f t="shared" si="338"/>
        <v>228.8</v>
      </c>
      <c r="P719" s="9">
        <f t="shared" si="338"/>
        <v>0</v>
      </c>
      <c r="Q719" s="9">
        <f t="shared" si="338"/>
        <v>131.3</v>
      </c>
      <c r="R719" s="9">
        <f t="shared" si="338"/>
        <v>97.5</v>
      </c>
    </row>
    <row r="720" spans="1:18" ht="18.75">
      <c r="A720" s="73" t="s">
        <v>456</v>
      </c>
      <c r="B720" s="74">
        <v>546</v>
      </c>
      <c r="C720" s="13" t="s">
        <v>140</v>
      </c>
      <c r="D720" s="13" t="s">
        <v>122</v>
      </c>
      <c r="E720" s="13" t="s">
        <v>8</v>
      </c>
      <c r="F720" s="13"/>
      <c r="G720" s="9">
        <f>G721</f>
        <v>213.3</v>
      </c>
      <c r="H720" s="9">
        <f aca="true" t="shared" si="339" ref="H720:R720">H721</f>
        <v>0</v>
      </c>
      <c r="I720" s="9">
        <f t="shared" si="339"/>
        <v>131.3</v>
      </c>
      <c r="J720" s="9">
        <f t="shared" si="339"/>
        <v>0</v>
      </c>
      <c r="K720" s="9">
        <f t="shared" si="339"/>
        <v>131.3</v>
      </c>
      <c r="L720" s="9">
        <f t="shared" si="339"/>
        <v>0</v>
      </c>
      <c r="M720" s="9">
        <f t="shared" si="339"/>
        <v>131.3</v>
      </c>
      <c r="N720" s="9">
        <f t="shared" si="339"/>
        <v>0</v>
      </c>
      <c r="O720" s="9">
        <f t="shared" si="339"/>
        <v>131.3</v>
      </c>
      <c r="P720" s="9">
        <f t="shared" si="339"/>
        <v>0</v>
      </c>
      <c r="Q720" s="9">
        <f t="shared" si="339"/>
        <v>131.3</v>
      </c>
      <c r="R720" s="9">
        <f t="shared" si="339"/>
        <v>0</v>
      </c>
    </row>
    <row r="721" spans="1:18" ht="18.75">
      <c r="A721" s="73" t="s">
        <v>187</v>
      </c>
      <c r="B721" s="74">
        <v>546</v>
      </c>
      <c r="C721" s="13" t="s">
        <v>140</v>
      </c>
      <c r="D721" s="13" t="s">
        <v>122</v>
      </c>
      <c r="E721" s="13" t="s">
        <v>8</v>
      </c>
      <c r="F721" s="13" t="s">
        <v>186</v>
      </c>
      <c r="G721" s="9">
        <v>213.3</v>
      </c>
      <c r="H721" s="9"/>
      <c r="I721" s="9">
        <v>131.3</v>
      </c>
      <c r="J721" s="9"/>
      <c r="K721" s="9">
        <f>L721+M721+N721</f>
        <v>131.3</v>
      </c>
      <c r="L721" s="9"/>
      <c r="M721" s="9">
        <v>131.3</v>
      </c>
      <c r="N721" s="9"/>
      <c r="O721" s="9">
        <f>P721+Q721+R721</f>
        <v>131.3</v>
      </c>
      <c r="P721" s="75"/>
      <c r="Q721" s="75">
        <v>131.3</v>
      </c>
      <c r="R721" s="75"/>
    </row>
    <row r="722" spans="1:18" ht="98.25" customHeight="1">
      <c r="A722" s="73" t="s">
        <v>706</v>
      </c>
      <c r="B722" s="74">
        <v>546</v>
      </c>
      <c r="C722" s="13" t="s">
        <v>140</v>
      </c>
      <c r="D722" s="13" t="s">
        <v>122</v>
      </c>
      <c r="E722" s="13" t="s">
        <v>458</v>
      </c>
      <c r="F722" s="13"/>
      <c r="G722" s="9">
        <f>G723</f>
        <v>99.6</v>
      </c>
      <c r="H722" s="9">
        <f aca="true" t="shared" si="340" ref="H722:R722">H723</f>
        <v>0</v>
      </c>
      <c r="I722" s="9">
        <f t="shared" si="340"/>
        <v>0</v>
      </c>
      <c r="J722" s="9">
        <f t="shared" si="340"/>
        <v>97.5</v>
      </c>
      <c r="K722" s="9">
        <f t="shared" si="340"/>
        <v>97.5</v>
      </c>
      <c r="L722" s="9">
        <f t="shared" si="340"/>
        <v>0</v>
      </c>
      <c r="M722" s="9">
        <f t="shared" si="340"/>
        <v>0</v>
      </c>
      <c r="N722" s="9">
        <f t="shared" si="340"/>
        <v>97.5</v>
      </c>
      <c r="O722" s="9">
        <f t="shared" si="340"/>
        <v>97.5</v>
      </c>
      <c r="P722" s="9">
        <f t="shared" si="340"/>
        <v>0</v>
      </c>
      <c r="Q722" s="9">
        <f t="shared" si="340"/>
        <v>0</v>
      </c>
      <c r="R722" s="9">
        <f t="shared" si="340"/>
        <v>97.5</v>
      </c>
    </row>
    <row r="723" spans="1:18" ht="18.75">
      <c r="A723" s="73" t="s">
        <v>187</v>
      </c>
      <c r="B723" s="74">
        <v>546</v>
      </c>
      <c r="C723" s="13" t="s">
        <v>140</v>
      </c>
      <c r="D723" s="13" t="s">
        <v>122</v>
      </c>
      <c r="E723" s="13" t="s">
        <v>458</v>
      </c>
      <c r="F723" s="13" t="s">
        <v>186</v>
      </c>
      <c r="G723" s="9">
        <v>99.6</v>
      </c>
      <c r="H723" s="9"/>
      <c r="I723" s="9"/>
      <c r="J723" s="9">
        <v>97.5</v>
      </c>
      <c r="K723" s="9">
        <f>L723+M723+N723</f>
        <v>97.5</v>
      </c>
      <c r="L723" s="9"/>
      <c r="M723" s="9"/>
      <c r="N723" s="9">
        <v>97.5</v>
      </c>
      <c r="O723" s="9">
        <f>P723+Q723+R723</f>
        <v>97.5</v>
      </c>
      <c r="P723" s="9"/>
      <c r="Q723" s="9"/>
      <c r="R723" s="9">
        <v>97.5</v>
      </c>
    </row>
    <row r="724" spans="1:18" ht="37.5">
      <c r="A724" s="73" t="s">
        <v>460</v>
      </c>
      <c r="B724" s="74">
        <v>546</v>
      </c>
      <c r="C724" s="13" t="s">
        <v>140</v>
      </c>
      <c r="D724" s="13" t="s">
        <v>122</v>
      </c>
      <c r="E724" s="13" t="s">
        <v>80</v>
      </c>
      <c r="F724" s="13"/>
      <c r="G724" s="9">
        <f>G725</f>
        <v>152.1</v>
      </c>
      <c r="H724" s="9">
        <f aca="true" t="shared" si="341" ref="H724:R725">H725</f>
        <v>0</v>
      </c>
      <c r="I724" s="9">
        <f t="shared" si="341"/>
        <v>152.1</v>
      </c>
      <c r="J724" s="9">
        <f t="shared" si="341"/>
        <v>0</v>
      </c>
      <c r="K724" s="9">
        <f t="shared" si="341"/>
        <v>152.1</v>
      </c>
      <c r="L724" s="9">
        <f t="shared" si="341"/>
        <v>0</v>
      </c>
      <c r="M724" s="9">
        <f t="shared" si="341"/>
        <v>152.1</v>
      </c>
      <c r="N724" s="9">
        <f t="shared" si="341"/>
        <v>0</v>
      </c>
      <c r="O724" s="9">
        <f t="shared" si="341"/>
        <v>152.1</v>
      </c>
      <c r="P724" s="9">
        <f t="shared" si="341"/>
        <v>0</v>
      </c>
      <c r="Q724" s="9">
        <f t="shared" si="341"/>
        <v>152.1</v>
      </c>
      <c r="R724" s="9">
        <f t="shared" si="341"/>
        <v>0</v>
      </c>
    </row>
    <row r="725" spans="1:18" ht="18.75">
      <c r="A725" s="73" t="s">
        <v>456</v>
      </c>
      <c r="B725" s="74">
        <v>546</v>
      </c>
      <c r="C725" s="13" t="s">
        <v>140</v>
      </c>
      <c r="D725" s="13" t="s">
        <v>122</v>
      </c>
      <c r="E725" s="13" t="s">
        <v>459</v>
      </c>
      <c r="F725" s="13"/>
      <c r="G725" s="9">
        <f>G726</f>
        <v>152.1</v>
      </c>
      <c r="H725" s="9">
        <f t="shared" si="341"/>
        <v>0</v>
      </c>
      <c r="I725" s="9">
        <f t="shared" si="341"/>
        <v>152.1</v>
      </c>
      <c r="J725" s="9">
        <f t="shared" si="341"/>
        <v>0</v>
      </c>
      <c r="K725" s="9">
        <f t="shared" si="341"/>
        <v>152.1</v>
      </c>
      <c r="L725" s="9">
        <f t="shared" si="341"/>
        <v>0</v>
      </c>
      <c r="M725" s="9">
        <f t="shared" si="341"/>
        <v>152.1</v>
      </c>
      <c r="N725" s="9">
        <f t="shared" si="341"/>
        <v>0</v>
      </c>
      <c r="O725" s="9">
        <f t="shared" si="341"/>
        <v>152.1</v>
      </c>
      <c r="P725" s="9">
        <f t="shared" si="341"/>
        <v>0</v>
      </c>
      <c r="Q725" s="9">
        <f t="shared" si="341"/>
        <v>152.1</v>
      </c>
      <c r="R725" s="9">
        <f t="shared" si="341"/>
        <v>0</v>
      </c>
    </row>
    <row r="726" spans="1:18" ht="37.5">
      <c r="A726" s="73" t="s">
        <v>92</v>
      </c>
      <c r="B726" s="74">
        <v>546</v>
      </c>
      <c r="C726" s="13" t="s">
        <v>140</v>
      </c>
      <c r="D726" s="13" t="s">
        <v>122</v>
      </c>
      <c r="E726" s="13" t="s">
        <v>459</v>
      </c>
      <c r="F726" s="13" t="s">
        <v>175</v>
      </c>
      <c r="G726" s="9">
        <f>H726+I726+J726</f>
        <v>152.1</v>
      </c>
      <c r="H726" s="9"/>
      <c r="I726" s="9">
        <v>152.1</v>
      </c>
      <c r="J726" s="9"/>
      <c r="K726" s="9">
        <f>L726+M726+N726</f>
        <v>152.1</v>
      </c>
      <c r="L726" s="9"/>
      <c r="M726" s="9">
        <v>152.1</v>
      </c>
      <c r="N726" s="9"/>
      <c r="O726" s="9">
        <f>P726+Q726+R726</f>
        <v>152.1</v>
      </c>
      <c r="P726" s="75"/>
      <c r="Q726" s="75">
        <v>152.1</v>
      </c>
      <c r="R726" s="75"/>
    </row>
    <row r="727" spans="1:18" ht="39.75" customHeight="1">
      <c r="A727" s="73" t="s">
        <v>79</v>
      </c>
      <c r="B727" s="74">
        <v>546</v>
      </c>
      <c r="C727" s="13" t="s">
        <v>140</v>
      </c>
      <c r="D727" s="13" t="s">
        <v>122</v>
      </c>
      <c r="E727" s="13" t="s">
        <v>461</v>
      </c>
      <c r="F727" s="13"/>
      <c r="G727" s="9">
        <f aca="true" t="shared" si="342" ref="G727:R727">G730+G732+G728+G734</f>
        <v>12936.5</v>
      </c>
      <c r="H727" s="9">
        <f t="shared" si="342"/>
        <v>12102.2</v>
      </c>
      <c r="I727" s="9">
        <f t="shared" si="342"/>
        <v>714.3</v>
      </c>
      <c r="J727" s="9">
        <f t="shared" si="342"/>
        <v>120</v>
      </c>
      <c r="K727" s="9">
        <f t="shared" si="342"/>
        <v>160</v>
      </c>
      <c r="L727" s="9">
        <f t="shared" si="342"/>
        <v>0</v>
      </c>
      <c r="M727" s="9">
        <f t="shared" si="342"/>
        <v>40</v>
      </c>
      <c r="N727" s="9">
        <f t="shared" si="342"/>
        <v>120</v>
      </c>
      <c r="O727" s="9">
        <f t="shared" si="342"/>
        <v>160</v>
      </c>
      <c r="P727" s="9">
        <f t="shared" si="342"/>
        <v>0</v>
      </c>
      <c r="Q727" s="9">
        <f t="shared" si="342"/>
        <v>40</v>
      </c>
      <c r="R727" s="9">
        <f t="shared" si="342"/>
        <v>120</v>
      </c>
    </row>
    <row r="728" spans="1:18" ht="18.75">
      <c r="A728" s="73" t="s">
        <v>456</v>
      </c>
      <c r="B728" s="74">
        <v>546</v>
      </c>
      <c r="C728" s="13" t="s">
        <v>140</v>
      </c>
      <c r="D728" s="13" t="s">
        <v>122</v>
      </c>
      <c r="E728" s="13" t="s">
        <v>635</v>
      </c>
      <c r="F728" s="13"/>
      <c r="G728" s="9">
        <f>G729</f>
        <v>40</v>
      </c>
      <c r="H728" s="9">
        <f aca="true" t="shared" si="343" ref="H728:R728">H729</f>
        <v>0</v>
      </c>
      <c r="I728" s="9">
        <f t="shared" si="343"/>
        <v>40</v>
      </c>
      <c r="J728" s="9">
        <f t="shared" si="343"/>
        <v>0</v>
      </c>
      <c r="K728" s="9">
        <f t="shared" si="343"/>
        <v>40</v>
      </c>
      <c r="L728" s="9">
        <f t="shared" si="343"/>
        <v>0</v>
      </c>
      <c r="M728" s="9">
        <f t="shared" si="343"/>
        <v>40</v>
      </c>
      <c r="N728" s="9">
        <f t="shared" si="343"/>
        <v>0</v>
      </c>
      <c r="O728" s="9">
        <f t="shared" si="343"/>
        <v>40</v>
      </c>
      <c r="P728" s="9">
        <f t="shared" si="343"/>
        <v>0</v>
      </c>
      <c r="Q728" s="9">
        <f t="shared" si="343"/>
        <v>40</v>
      </c>
      <c r="R728" s="9">
        <f t="shared" si="343"/>
        <v>0</v>
      </c>
    </row>
    <row r="729" spans="1:18" ht="21" customHeight="1">
      <c r="A729" s="73" t="s">
        <v>187</v>
      </c>
      <c r="B729" s="74">
        <v>546</v>
      </c>
      <c r="C729" s="13" t="s">
        <v>140</v>
      </c>
      <c r="D729" s="13" t="s">
        <v>122</v>
      </c>
      <c r="E729" s="13" t="s">
        <v>635</v>
      </c>
      <c r="F729" s="13" t="s">
        <v>186</v>
      </c>
      <c r="G729" s="9">
        <f>H729+I729+J729</f>
        <v>40</v>
      </c>
      <c r="H729" s="9"/>
      <c r="I729" s="9">
        <v>40</v>
      </c>
      <c r="J729" s="9"/>
      <c r="K729" s="9">
        <f>L729+M729+N729</f>
        <v>40</v>
      </c>
      <c r="L729" s="9"/>
      <c r="M729" s="9">
        <v>40</v>
      </c>
      <c r="N729" s="9"/>
      <c r="O729" s="9">
        <f>P729+Q729+R729</f>
        <v>40</v>
      </c>
      <c r="P729" s="9"/>
      <c r="Q729" s="9">
        <v>40</v>
      </c>
      <c r="R729" s="9"/>
    </row>
    <row r="730" spans="1:18" ht="82.5" customHeight="1">
      <c r="A730" s="73" t="s">
        <v>706</v>
      </c>
      <c r="B730" s="74">
        <v>546</v>
      </c>
      <c r="C730" s="13" t="s">
        <v>140</v>
      </c>
      <c r="D730" s="13" t="s">
        <v>122</v>
      </c>
      <c r="E730" s="13" t="s">
        <v>462</v>
      </c>
      <c r="F730" s="13"/>
      <c r="G730" s="9">
        <f>G731</f>
        <v>120</v>
      </c>
      <c r="H730" s="9">
        <f aca="true" t="shared" si="344" ref="H730:R730">H731</f>
        <v>0</v>
      </c>
      <c r="I730" s="9">
        <f t="shared" si="344"/>
        <v>0</v>
      </c>
      <c r="J730" s="9">
        <f t="shared" si="344"/>
        <v>120</v>
      </c>
      <c r="K730" s="9">
        <f t="shared" si="344"/>
        <v>120</v>
      </c>
      <c r="L730" s="9">
        <f t="shared" si="344"/>
        <v>0</v>
      </c>
      <c r="M730" s="9">
        <f t="shared" si="344"/>
        <v>0</v>
      </c>
      <c r="N730" s="9">
        <f t="shared" si="344"/>
        <v>120</v>
      </c>
      <c r="O730" s="9">
        <f t="shared" si="344"/>
        <v>120</v>
      </c>
      <c r="P730" s="9">
        <f t="shared" si="344"/>
        <v>0</v>
      </c>
      <c r="Q730" s="9">
        <f t="shared" si="344"/>
        <v>0</v>
      </c>
      <c r="R730" s="9">
        <f t="shared" si="344"/>
        <v>120</v>
      </c>
    </row>
    <row r="731" spans="1:18" ht="18.75">
      <c r="A731" s="73" t="s">
        <v>187</v>
      </c>
      <c r="B731" s="74">
        <v>546</v>
      </c>
      <c r="C731" s="13" t="s">
        <v>140</v>
      </c>
      <c r="D731" s="13" t="s">
        <v>122</v>
      </c>
      <c r="E731" s="13" t="s">
        <v>462</v>
      </c>
      <c r="F731" s="13" t="s">
        <v>186</v>
      </c>
      <c r="G731" s="9">
        <f>H731+I731+J731</f>
        <v>120</v>
      </c>
      <c r="H731" s="9"/>
      <c r="I731" s="9"/>
      <c r="J731" s="9">
        <v>120</v>
      </c>
      <c r="K731" s="9">
        <f>L731+M731+N731</f>
        <v>120</v>
      </c>
      <c r="L731" s="9"/>
      <c r="M731" s="9"/>
      <c r="N731" s="9">
        <v>120</v>
      </c>
      <c r="O731" s="9">
        <f>P731+Q731+R731</f>
        <v>120</v>
      </c>
      <c r="P731" s="75"/>
      <c r="Q731" s="9"/>
      <c r="R731" s="75">
        <v>120</v>
      </c>
    </row>
    <row r="732" spans="1:18" ht="84" customHeight="1">
      <c r="A732" s="102" t="s">
        <v>683</v>
      </c>
      <c r="B732" s="74">
        <v>546</v>
      </c>
      <c r="C732" s="13" t="s">
        <v>140</v>
      </c>
      <c r="D732" s="13" t="s">
        <v>122</v>
      </c>
      <c r="E732" s="74" t="s">
        <v>633</v>
      </c>
      <c r="F732" s="13"/>
      <c r="G732" s="9">
        <f>G733</f>
        <v>300</v>
      </c>
      <c r="H732" s="9">
        <f aca="true" t="shared" si="345" ref="H732:R732">H733</f>
        <v>0</v>
      </c>
      <c r="I732" s="9">
        <f t="shared" si="345"/>
        <v>300</v>
      </c>
      <c r="J732" s="9">
        <f t="shared" si="345"/>
        <v>0</v>
      </c>
      <c r="K732" s="9">
        <f t="shared" si="345"/>
        <v>0</v>
      </c>
      <c r="L732" s="9">
        <f t="shared" si="345"/>
        <v>0</v>
      </c>
      <c r="M732" s="9">
        <f t="shared" si="345"/>
        <v>0</v>
      </c>
      <c r="N732" s="9">
        <f t="shared" si="345"/>
        <v>0</v>
      </c>
      <c r="O732" s="9">
        <f t="shared" si="345"/>
        <v>0</v>
      </c>
      <c r="P732" s="9">
        <f t="shared" si="345"/>
        <v>0</v>
      </c>
      <c r="Q732" s="9">
        <f t="shared" si="345"/>
        <v>0</v>
      </c>
      <c r="R732" s="9">
        <f t="shared" si="345"/>
        <v>0</v>
      </c>
    </row>
    <row r="733" spans="1:18" ht="18.75">
      <c r="A733" s="73" t="s">
        <v>187</v>
      </c>
      <c r="B733" s="74">
        <v>546</v>
      </c>
      <c r="C733" s="13" t="s">
        <v>140</v>
      </c>
      <c r="D733" s="13" t="s">
        <v>122</v>
      </c>
      <c r="E733" s="74" t="s">
        <v>633</v>
      </c>
      <c r="F733" s="13" t="s">
        <v>186</v>
      </c>
      <c r="G733" s="9">
        <f>H733+I733+J733</f>
        <v>300</v>
      </c>
      <c r="H733" s="9"/>
      <c r="I733" s="9">
        <v>300</v>
      </c>
      <c r="J733" s="9"/>
      <c r="K733" s="9">
        <f>L733+M733+N733</f>
        <v>0</v>
      </c>
      <c r="L733" s="9"/>
      <c r="M733" s="9"/>
      <c r="N733" s="9"/>
      <c r="O733" s="9">
        <f>P733+Q733+R733</f>
        <v>0</v>
      </c>
      <c r="P733" s="9"/>
      <c r="Q733" s="9"/>
      <c r="R733" s="71"/>
    </row>
    <row r="734" spans="1:18" ht="56.25">
      <c r="A734" s="31" t="s">
        <v>665</v>
      </c>
      <c r="B734" s="74">
        <v>546</v>
      </c>
      <c r="C734" s="13" t="s">
        <v>140</v>
      </c>
      <c r="D734" s="13" t="s">
        <v>122</v>
      </c>
      <c r="E734" s="94" t="s">
        <v>666</v>
      </c>
      <c r="F734" s="13"/>
      <c r="G734" s="9">
        <f>G735</f>
        <v>12476.5</v>
      </c>
      <c r="H734" s="9">
        <f aca="true" t="shared" si="346" ref="H734:R734">H735</f>
        <v>12102.2</v>
      </c>
      <c r="I734" s="9">
        <f t="shared" si="346"/>
        <v>374.3</v>
      </c>
      <c r="J734" s="9">
        <f t="shared" si="346"/>
        <v>0</v>
      </c>
      <c r="K734" s="9">
        <f t="shared" si="346"/>
        <v>0</v>
      </c>
      <c r="L734" s="9">
        <f t="shared" si="346"/>
        <v>0</v>
      </c>
      <c r="M734" s="9">
        <f t="shared" si="346"/>
        <v>0</v>
      </c>
      <c r="N734" s="9">
        <f t="shared" si="346"/>
        <v>0</v>
      </c>
      <c r="O734" s="9">
        <f t="shared" si="346"/>
        <v>0</v>
      </c>
      <c r="P734" s="9">
        <f t="shared" si="346"/>
        <v>0</v>
      </c>
      <c r="Q734" s="9">
        <f t="shared" si="346"/>
        <v>0</v>
      </c>
      <c r="R734" s="9">
        <f t="shared" si="346"/>
        <v>0</v>
      </c>
    </row>
    <row r="735" spans="1:18" ht="24.75" customHeight="1">
      <c r="A735" s="73" t="s">
        <v>187</v>
      </c>
      <c r="B735" s="13" t="s">
        <v>310</v>
      </c>
      <c r="C735" s="13" t="s">
        <v>140</v>
      </c>
      <c r="D735" s="13" t="s">
        <v>122</v>
      </c>
      <c r="E735" s="94" t="s">
        <v>666</v>
      </c>
      <c r="F735" s="13" t="s">
        <v>186</v>
      </c>
      <c r="G735" s="9">
        <f>H735+I735+J735</f>
        <v>12476.5</v>
      </c>
      <c r="H735" s="9">
        <v>12102.2</v>
      </c>
      <c r="I735" s="9">
        <v>374.3</v>
      </c>
      <c r="J735" s="9"/>
      <c r="K735" s="9">
        <f>L735+M735+N735</f>
        <v>0</v>
      </c>
      <c r="L735" s="9"/>
      <c r="M735" s="9"/>
      <c r="N735" s="9"/>
      <c r="O735" s="9">
        <f>P735+Q735+R735</f>
        <v>0</v>
      </c>
      <c r="P735" s="9"/>
      <c r="Q735" s="9"/>
      <c r="R735" s="71"/>
    </row>
    <row r="736" spans="1:18" ht="27" customHeight="1">
      <c r="A736" s="70" t="s">
        <v>193</v>
      </c>
      <c r="B736" s="144">
        <v>547</v>
      </c>
      <c r="C736" s="144"/>
      <c r="D736" s="144"/>
      <c r="E736" s="144"/>
      <c r="F736" s="144"/>
      <c r="G736" s="11">
        <f>G737</f>
        <v>4587.7</v>
      </c>
      <c r="H736" s="11">
        <f aca="true" t="shared" si="347" ref="H736:R736">H737</f>
        <v>0</v>
      </c>
      <c r="I736" s="11">
        <f t="shared" si="347"/>
        <v>3753.8</v>
      </c>
      <c r="J736" s="11">
        <f t="shared" si="347"/>
        <v>324.70000000000005</v>
      </c>
      <c r="K736" s="11">
        <f t="shared" si="347"/>
        <v>4153.400000000001</v>
      </c>
      <c r="L736" s="11">
        <f t="shared" si="347"/>
        <v>0</v>
      </c>
      <c r="M736" s="11">
        <f t="shared" si="347"/>
        <v>3828.7</v>
      </c>
      <c r="N736" s="11">
        <f t="shared" si="347"/>
        <v>324.70000000000005</v>
      </c>
      <c r="O736" s="11">
        <f t="shared" si="347"/>
        <v>4235.8</v>
      </c>
      <c r="P736" s="11">
        <f t="shared" si="347"/>
        <v>0</v>
      </c>
      <c r="Q736" s="11">
        <f t="shared" si="347"/>
        <v>3911.1000000000004</v>
      </c>
      <c r="R736" s="11">
        <f t="shared" si="347"/>
        <v>324.70000000000005</v>
      </c>
    </row>
    <row r="737" spans="1:18" ht="18.75">
      <c r="A737" s="73" t="s">
        <v>210</v>
      </c>
      <c r="B737" s="74">
        <v>547</v>
      </c>
      <c r="C737" s="13" t="s">
        <v>118</v>
      </c>
      <c r="D737" s="13" t="s">
        <v>389</v>
      </c>
      <c r="E737" s="74"/>
      <c r="F737" s="74"/>
      <c r="G737" s="9">
        <f aca="true" t="shared" si="348" ref="G737:R737">G738+G745</f>
        <v>4587.7</v>
      </c>
      <c r="H737" s="9">
        <f t="shared" si="348"/>
        <v>0</v>
      </c>
      <c r="I737" s="9">
        <f t="shared" si="348"/>
        <v>3753.8</v>
      </c>
      <c r="J737" s="9">
        <f t="shared" si="348"/>
        <v>324.70000000000005</v>
      </c>
      <c r="K737" s="9">
        <f t="shared" si="348"/>
        <v>4153.400000000001</v>
      </c>
      <c r="L737" s="9">
        <f t="shared" si="348"/>
        <v>0</v>
      </c>
      <c r="M737" s="9">
        <f t="shared" si="348"/>
        <v>3828.7</v>
      </c>
      <c r="N737" s="9">
        <f t="shared" si="348"/>
        <v>324.70000000000005</v>
      </c>
      <c r="O737" s="9">
        <f t="shared" si="348"/>
        <v>4235.8</v>
      </c>
      <c r="P737" s="9">
        <f t="shared" si="348"/>
        <v>0</v>
      </c>
      <c r="Q737" s="9">
        <f t="shared" si="348"/>
        <v>3911.1000000000004</v>
      </c>
      <c r="R737" s="9">
        <f t="shared" si="348"/>
        <v>324.70000000000005</v>
      </c>
    </row>
    <row r="738" spans="1:18" ht="50.25" customHeight="1">
      <c r="A738" s="73" t="s">
        <v>99</v>
      </c>
      <c r="B738" s="13" t="s">
        <v>300</v>
      </c>
      <c r="C738" s="13" t="s">
        <v>118</v>
      </c>
      <c r="D738" s="13" t="s">
        <v>122</v>
      </c>
      <c r="E738" s="13"/>
      <c r="F738" s="74"/>
      <c r="G738" s="9">
        <f>G739</f>
        <v>2697.3</v>
      </c>
      <c r="H738" s="9">
        <f aca="true" t="shared" si="349" ref="H738:R738">H739</f>
        <v>0</v>
      </c>
      <c r="I738" s="9">
        <f t="shared" si="349"/>
        <v>1728.8</v>
      </c>
      <c r="J738" s="9">
        <f t="shared" si="349"/>
        <v>0</v>
      </c>
      <c r="K738" s="9">
        <f t="shared" si="349"/>
        <v>1728.8</v>
      </c>
      <c r="L738" s="9">
        <f t="shared" si="349"/>
        <v>0</v>
      </c>
      <c r="M738" s="9">
        <f t="shared" si="349"/>
        <v>1728.8</v>
      </c>
      <c r="N738" s="9">
        <f t="shared" si="349"/>
        <v>0</v>
      </c>
      <c r="O738" s="9">
        <f t="shared" si="349"/>
        <v>1728.8</v>
      </c>
      <c r="P738" s="9">
        <f t="shared" si="349"/>
        <v>0</v>
      </c>
      <c r="Q738" s="9">
        <f t="shared" si="349"/>
        <v>1728.8</v>
      </c>
      <c r="R738" s="9">
        <f t="shared" si="349"/>
        <v>0</v>
      </c>
    </row>
    <row r="739" spans="1:18" ht="18.75">
      <c r="A739" s="73" t="s">
        <v>206</v>
      </c>
      <c r="B739" s="13">
        <v>547</v>
      </c>
      <c r="C739" s="13" t="s">
        <v>118</v>
      </c>
      <c r="D739" s="13" t="s">
        <v>122</v>
      </c>
      <c r="E739" s="13" t="s">
        <v>234</v>
      </c>
      <c r="F739" s="74"/>
      <c r="G739" s="9">
        <f>G740</f>
        <v>2697.3</v>
      </c>
      <c r="H739" s="9">
        <f>H740</f>
        <v>0</v>
      </c>
      <c r="I739" s="9">
        <f>I740</f>
        <v>1728.8</v>
      </c>
      <c r="J739" s="9">
        <f aca="true" t="shared" si="350" ref="J739:R739">J740</f>
        <v>0</v>
      </c>
      <c r="K739" s="9">
        <f t="shared" si="350"/>
        <v>1728.8</v>
      </c>
      <c r="L739" s="9">
        <f t="shared" si="350"/>
        <v>0</v>
      </c>
      <c r="M739" s="9">
        <f t="shared" si="350"/>
        <v>1728.8</v>
      </c>
      <c r="N739" s="9">
        <f t="shared" si="350"/>
        <v>0</v>
      </c>
      <c r="O739" s="9">
        <f t="shared" si="350"/>
        <v>1728.8</v>
      </c>
      <c r="P739" s="9">
        <f t="shared" si="350"/>
        <v>0</v>
      </c>
      <c r="Q739" s="9">
        <f t="shared" si="350"/>
        <v>1728.8</v>
      </c>
      <c r="R739" s="9">
        <f t="shared" si="350"/>
        <v>0</v>
      </c>
    </row>
    <row r="740" spans="1:18" ht="24.75" customHeight="1">
      <c r="A740" s="73" t="s">
        <v>142</v>
      </c>
      <c r="B740" s="13">
        <v>547</v>
      </c>
      <c r="C740" s="13" t="s">
        <v>118</v>
      </c>
      <c r="D740" s="13" t="s">
        <v>299</v>
      </c>
      <c r="E740" s="13" t="s">
        <v>298</v>
      </c>
      <c r="F740" s="74"/>
      <c r="G740" s="9">
        <f>G741+G743</f>
        <v>2697.3</v>
      </c>
      <c r="H740" s="9">
        <f aca="true" t="shared" si="351" ref="H740:R740">H741+H743</f>
        <v>0</v>
      </c>
      <c r="I740" s="9">
        <f t="shared" si="351"/>
        <v>1728.8</v>
      </c>
      <c r="J740" s="9">
        <f t="shared" si="351"/>
        <v>0</v>
      </c>
      <c r="K740" s="9">
        <f t="shared" si="351"/>
        <v>1728.8</v>
      </c>
      <c r="L740" s="9">
        <f t="shared" si="351"/>
        <v>0</v>
      </c>
      <c r="M740" s="9">
        <f t="shared" si="351"/>
        <v>1728.8</v>
      </c>
      <c r="N740" s="9">
        <f t="shared" si="351"/>
        <v>0</v>
      </c>
      <c r="O740" s="9">
        <f t="shared" si="351"/>
        <v>1728.8</v>
      </c>
      <c r="P740" s="9">
        <f t="shared" si="351"/>
        <v>0</v>
      </c>
      <c r="Q740" s="9">
        <f t="shared" si="351"/>
        <v>1728.8</v>
      </c>
      <c r="R740" s="9">
        <f t="shared" si="351"/>
        <v>0</v>
      </c>
    </row>
    <row r="741" spans="1:18" ht="47.25" customHeight="1">
      <c r="A741" s="73" t="s">
        <v>601</v>
      </c>
      <c r="B741" s="13">
        <v>547</v>
      </c>
      <c r="C741" s="13" t="s">
        <v>118</v>
      </c>
      <c r="D741" s="13" t="s">
        <v>299</v>
      </c>
      <c r="E741" s="13" t="s">
        <v>235</v>
      </c>
      <c r="F741" s="74"/>
      <c r="G741" s="9">
        <f>G742</f>
        <v>2353.5</v>
      </c>
      <c r="H741" s="9">
        <f aca="true" t="shared" si="352" ref="H741:R741">H742</f>
        <v>0</v>
      </c>
      <c r="I741" s="9">
        <f t="shared" si="352"/>
        <v>1385</v>
      </c>
      <c r="J741" s="9">
        <f t="shared" si="352"/>
        <v>0</v>
      </c>
      <c r="K741" s="9">
        <f t="shared" si="352"/>
        <v>1385</v>
      </c>
      <c r="L741" s="9">
        <f t="shared" si="352"/>
        <v>0</v>
      </c>
      <c r="M741" s="9">
        <f t="shared" si="352"/>
        <v>1385</v>
      </c>
      <c r="N741" s="9">
        <f t="shared" si="352"/>
        <v>0</v>
      </c>
      <c r="O741" s="9">
        <f t="shared" si="352"/>
        <v>1385</v>
      </c>
      <c r="P741" s="9">
        <f t="shared" si="352"/>
        <v>0</v>
      </c>
      <c r="Q741" s="9">
        <f t="shared" si="352"/>
        <v>1385</v>
      </c>
      <c r="R741" s="9">
        <f t="shared" si="352"/>
        <v>0</v>
      </c>
    </row>
    <row r="742" spans="1:18" ht="27" customHeight="1">
      <c r="A742" s="73" t="s">
        <v>171</v>
      </c>
      <c r="B742" s="13">
        <v>547</v>
      </c>
      <c r="C742" s="13" t="s">
        <v>118</v>
      </c>
      <c r="D742" s="13" t="s">
        <v>122</v>
      </c>
      <c r="E742" s="13" t="s">
        <v>235</v>
      </c>
      <c r="F742" s="74">
        <v>120</v>
      </c>
      <c r="G742" s="9">
        <v>2353.5</v>
      </c>
      <c r="H742" s="9"/>
      <c r="I742" s="9">
        <v>1385</v>
      </c>
      <c r="J742" s="9"/>
      <c r="K742" s="9">
        <f>L742+M742+N742</f>
        <v>1385</v>
      </c>
      <c r="L742" s="9"/>
      <c r="M742" s="9">
        <v>1385</v>
      </c>
      <c r="N742" s="9"/>
      <c r="O742" s="9">
        <f>P742+Q742+R742</f>
        <v>1385</v>
      </c>
      <c r="P742" s="9">
        <v>0</v>
      </c>
      <c r="Q742" s="9">
        <v>1385</v>
      </c>
      <c r="R742" s="9"/>
    </row>
    <row r="743" spans="1:18" ht="63" customHeight="1">
      <c r="A743" s="73" t="s">
        <v>437</v>
      </c>
      <c r="B743" s="13">
        <v>547</v>
      </c>
      <c r="C743" s="13" t="s">
        <v>118</v>
      </c>
      <c r="D743" s="13" t="s">
        <v>122</v>
      </c>
      <c r="E743" s="13" t="s">
        <v>551</v>
      </c>
      <c r="F743" s="74"/>
      <c r="G743" s="9">
        <f>G744</f>
        <v>343.8</v>
      </c>
      <c r="H743" s="9">
        <f aca="true" t="shared" si="353" ref="H743:R743">H744</f>
        <v>0</v>
      </c>
      <c r="I743" s="9">
        <f t="shared" si="353"/>
        <v>343.8</v>
      </c>
      <c r="J743" s="9">
        <f t="shared" si="353"/>
        <v>0</v>
      </c>
      <c r="K743" s="9">
        <f t="shared" si="353"/>
        <v>343.8</v>
      </c>
      <c r="L743" s="9">
        <f t="shared" si="353"/>
        <v>0</v>
      </c>
      <c r="M743" s="9">
        <f t="shared" si="353"/>
        <v>343.8</v>
      </c>
      <c r="N743" s="9">
        <f t="shared" si="353"/>
        <v>0</v>
      </c>
      <c r="O743" s="9">
        <f t="shared" si="353"/>
        <v>343.8</v>
      </c>
      <c r="P743" s="9">
        <f t="shared" si="353"/>
        <v>0</v>
      </c>
      <c r="Q743" s="9">
        <f t="shared" si="353"/>
        <v>343.8</v>
      </c>
      <c r="R743" s="9">
        <f t="shared" si="353"/>
        <v>0</v>
      </c>
    </row>
    <row r="744" spans="1:18" ht="41.25" customHeight="1">
      <c r="A744" s="73" t="s">
        <v>171</v>
      </c>
      <c r="B744" s="13">
        <v>547</v>
      </c>
      <c r="C744" s="13" t="s">
        <v>118</v>
      </c>
      <c r="D744" s="13" t="s">
        <v>122</v>
      </c>
      <c r="E744" s="13" t="s">
        <v>552</v>
      </c>
      <c r="F744" s="74">
        <v>120</v>
      </c>
      <c r="G744" s="9">
        <f>H744+I744+J744</f>
        <v>343.8</v>
      </c>
      <c r="H744" s="9"/>
      <c r="I744" s="9">
        <v>343.8</v>
      </c>
      <c r="J744" s="9"/>
      <c r="K744" s="9">
        <f>L744+M744+N744</f>
        <v>343.8</v>
      </c>
      <c r="L744" s="9"/>
      <c r="M744" s="9">
        <v>343.8</v>
      </c>
      <c r="N744" s="9"/>
      <c r="O744" s="9">
        <f>P744+Q744+R744</f>
        <v>343.8</v>
      </c>
      <c r="P744" s="75"/>
      <c r="Q744" s="75">
        <v>343.8</v>
      </c>
      <c r="R744" s="75"/>
    </row>
    <row r="745" spans="1:18" ht="56.25">
      <c r="A745" s="73" t="s">
        <v>194</v>
      </c>
      <c r="B745" s="74">
        <v>547</v>
      </c>
      <c r="C745" s="13" t="s">
        <v>118</v>
      </c>
      <c r="D745" s="13" t="s">
        <v>121</v>
      </c>
      <c r="E745" s="74"/>
      <c r="F745" s="74"/>
      <c r="G745" s="9">
        <f>G746+G751</f>
        <v>1890.3999999999999</v>
      </c>
      <c r="H745" s="9">
        <f aca="true" t="shared" si="354" ref="H745:R745">H746+H751</f>
        <v>0</v>
      </c>
      <c r="I745" s="9">
        <f t="shared" si="354"/>
        <v>2025</v>
      </c>
      <c r="J745" s="9">
        <f t="shared" si="354"/>
        <v>324.70000000000005</v>
      </c>
      <c r="K745" s="9">
        <f t="shared" si="354"/>
        <v>2424.6000000000004</v>
      </c>
      <c r="L745" s="9">
        <f t="shared" si="354"/>
        <v>0</v>
      </c>
      <c r="M745" s="9">
        <f t="shared" si="354"/>
        <v>2099.9</v>
      </c>
      <c r="N745" s="9">
        <f t="shared" si="354"/>
        <v>324.70000000000005</v>
      </c>
      <c r="O745" s="9">
        <f t="shared" si="354"/>
        <v>2507</v>
      </c>
      <c r="P745" s="9">
        <f t="shared" si="354"/>
        <v>0</v>
      </c>
      <c r="Q745" s="9">
        <f t="shared" si="354"/>
        <v>2182.3</v>
      </c>
      <c r="R745" s="9">
        <f t="shared" si="354"/>
        <v>324.70000000000005</v>
      </c>
    </row>
    <row r="746" spans="1:18" ht="33.75" customHeight="1">
      <c r="A746" s="73" t="s">
        <v>331</v>
      </c>
      <c r="B746" s="74">
        <v>547</v>
      </c>
      <c r="C746" s="13" t="s">
        <v>118</v>
      </c>
      <c r="D746" s="13" t="s">
        <v>121</v>
      </c>
      <c r="E746" s="74" t="s">
        <v>232</v>
      </c>
      <c r="F746" s="13"/>
      <c r="G746" s="9">
        <f>G747</f>
        <v>324.70000000000005</v>
      </c>
      <c r="H746" s="9">
        <f aca="true" t="shared" si="355" ref="H746:R747">H747</f>
        <v>0</v>
      </c>
      <c r="I746" s="9">
        <f t="shared" si="355"/>
        <v>0</v>
      </c>
      <c r="J746" s="9">
        <f t="shared" si="355"/>
        <v>324.70000000000005</v>
      </c>
      <c r="K746" s="9">
        <f t="shared" si="355"/>
        <v>324.70000000000005</v>
      </c>
      <c r="L746" s="9">
        <f t="shared" si="355"/>
        <v>0</v>
      </c>
      <c r="M746" s="9">
        <f t="shared" si="355"/>
        <v>0</v>
      </c>
      <c r="N746" s="9">
        <f t="shared" si="355"/>
        <v>324.70000000000005</v>
      </c>
      <c r="O746" s="9">
        <f t="shared" si="355"/>
        <v>324.70000000000005</v>
      </c>
      <c r="P746" s="9">
        <f t="shared" si="355"/>
        <v>0</v>
      </c>
      <c r="Q746" s="9">
        <f t="shared" si="355"/>
        <v>0</v>
      </c>
      <c r="R746" s="9">
        <f t="shared" si="355"/>
        <v>324.70000000000005</v>
      </c>
    </row>
    <row r="747" spans="1:18" ht="37.5">
      <c r="A747" s="73" t="s">
        <v>226</v>
      </c>
      <c r="B747" s="74">
        <v>547</v>
      </c>
      <c r="C747" s="13" t="s">
        <v>118</v>
      </c>
      <c r="D747" s="13" t="s">
        <v>121</v>
      </c>
      <c r="E747" s="74" t="s">
        <v>233</v>
      </c>
      <c r="F747" s="13"/>
      <c r="G747" s="9">
        <f>G748</f>
        <v>324.70000000000005</v>
      </c>
      <c r="H747" s="9">
        <f t="shared" si="355"/>
        <v>0</v>
      </c>
      <c r="I747" s="9">
        <f t="shared" si="355"/>
        <v>0</v>
      </c>
      <c r="J747" s="9">
        <f t="shared" si="355"/>
        <v>324.70000000000005</v>
      </c>
      <c r="K747" s="9">
        <f t="shared" si="355"/>
        <v>324.70000000000005</v>
      </c>
      <c r="L747" s="9">
        <f t="shared" si="355"/>
        <v>0</v>
      </c>
      <c r="M747" s="9">
        <f t="shared" si="355"/>
        <v>0</v>
      </c>
      <c r="N747" s="9">
        <f t="shared" si="355"/>
        <v>324.70000000000005</v>
      </c>
      <c r="O747" s="9">
        <f t="shared" si="355"/>
        <v>324.70000000000005</v>
      </c>
      <c r="P747" s="9">
        <f t="shared" si="355"/>
        <v>0</v>
      </c>
      <c r="Q747" s="9">
        <f t="shared" si="355"/>
        <v>0</v>
      </c>
      <c r="R747" s="9">
        <f t="shared" si="355"/>
        <v>324.70000000000005</v>
      </c>
    </row>
    <row r="748" spans="1:18" ht="37.5">
      <c r="A748" s="73" t="s">
        <v>538</v>
      </c>
      <c r="B748" s="74">
        <v>547</v>
      </c>
      <c r="C748" s="13" t="s">
        <v>118</v>
      </c>
      <c r="D748" s="13" t="s">
        <v>121</v>
      </c>
      <c r="E748" s="74" t="s">
        <v>116</v>
      </c>
      <c r="F748" s="13"/>
      <c r="G748" s="9">
        <f>G749+G750</f>
        <v>324.70000000000005</v>
      </c>
      <c r="H748" s="9">
        <f aca="true" t="shared" si="356" ref="H748:R748">H749+H750</f>
        <v>0</v>
      </c>
      <c r="I748" s="9">
        <f t="shared" si="356"/>
        <v>0</v>
      </c>
      <c r="J748" s="9">
        <f t="shared" si="356"/>
        <v>324.70000000000005</v>
      </c>
      <c r="K748" s="9">
        <f t="shared" si="356"/>
        <v>324.70000000000005</v>
      </c>
      <c r="L748" s="9">
        <f t="shared" si="356"/>
        <v>0</v>
      </c>
      <c r="M748" s="9">
        <f t="shared" si="356"/>
        <v>0</v>
      </c>
      <c r="N748" s="9">
        <f t="shared" si="356"/>
        <v>324.70000000000005</v>
      </c>
      <c r="O748" s="9">
        <f t="shared" si="356"/>
        <v>324.70000000000005</v>
      </c>
      <c r="P748" s="9">
        <f t="shared" si="356"/>
        <v>0</v>
      </c>
      <c r="Q748" s="9">
        <f t="shared" si="356"/>
        <v>0</v>
      </c>
      <c r="R748" s="9">
        <f t="shared" si="356"/>
        <v>324.70000000000005</v>
      </c>
    </row>
    <row r="749" spans="1:18" ht="40.5" customHeight="1">
      <c r="A749" s="73" t="s">
        <v>171</v>
      </c>
      <c r="B749" s="74">
        <v>547</v>
      </c>
      <c r="C749" s="13" t="s">
        <v>118</v>
      </c>
      <c r="D749" s="13" t="s">
        <v>121</v>
      </c>
      <c r="E749" s="74" t="s">
        <v>116</v>
      </c>
      <c r="F749" s="13" t="s">
        <v>172</v>
      </c>
      <c r="G749" s="9">
        <f>H749+I748+J749</f>
        <v>237.3</v>
      </c>
      <c r="H749" s="9"/>
      <c r="I749" s="9"/>
      <c r="J749" s="9">
        <v>237.3</v>
      </c>
      <c r="K749" s="9">
        <f>L749+M749+N749</f>
        <v>237.3</v>
      </c>
      <c r="L749" s="9"/>
      <c r="M749" s="9"/>
      <c r="N749" s="9">
        <v>237.3</v>
      </c>
      <c r="O749" s="9">
        <f>P749+Q749+R749</f>
        <v>237.3</v>
      </c>
      <c r="P749" s="9"/>
      <c r="Q749" s="9"/>
      <c r="R749" s="9">
        <v>237.3</v>
      </c>
    </row>
    <row r="750" spans="1:18" ht="37.5">
      <c r="A750" s="73" t="s">
        <v>92</v>
      </c>
      <c r="B750" s="74">
        <v>547</v>
      </c>
      <c r="C750" s="13" t="s">
        <v>118</v>
      </c>
      <c r="D750" s="13" t="s">
        <v>121</v>
      </c>
      <c r="E750" s="74" t="s">
        <v>116</v>
      </c>
      <c r="F750" s="13" t="s">
        <v>175</v>
      </c>
      <c r="G750" s="9">
        <f>H750+I749+J750</f>
        <v>87.4</v>
      </c>
      <c r="H750" s="9"/>
      <c r="I750" s="9"/>
      <c r="J750" s="9">
        <v>87.4</v>
      </c>
      <c r="K750" s="9">
        <f>L750+M750+N750</f>
        <v>87.4</v>
      </c>
      <c r="L750" s="9"/>
      <c r="M750" s="9"/>
      <c r="N750" s="9">
        <v>87.4</v>
      </c>
      <c r="O750" s="9">
        <f>P750+Q750+R750</f>
        <v>87.4</v>
      </c>
      <c r="P750" s="9"/>
      <c r="Q750" s="9"/>
      <c r="R750" s="9">
        <v>87.4</v>
      </c>
    </row>
    <row r="751" spans="1:18" ht="28.5" customHeight="1">
      <c r="A751" s="73" t="s">
        <v>207</v>
      </c>
      <c r="B751" s="74">
        <v>547</v>
      </c>
      <c r="C751" s="13" t="s">
        <v>118</v>
      </c>
      <c r="D751" s="13" t="s">
        <v>121</v>
      </c>
      <c r="E751" s="74" t="s">
        <v>229</v>
      </c>
      <c r="F751" s="13"/>
      <c r="G751" s="9">
        <f aca="true" t="shared" si="357" ref="G751:R751">G752+G755</f>
        <v>1565.6999999999998</v>
      </c>
      <c r="H751" s="9">
        <f t="shared" si="357"/>
        <v>0</v>
      </c>
      <c r="I751" s="9">
        <f t="shared" si="357"/>
        <v>2025</v>
      </c>
      <c r="J751" s="9">
        <f t="shared" si="357"/>
        <v>0</v>
      </c>
      <c r="K751" s="9">
        <f t="shared" si="357"/>
        <v>2099.9</v>
      </c>
      <c r="L751" s="9">
        <f t="shared" si="357"/>
        <v>0</v>
      </c>
      <c r="M751" s="9">
        <f t="shared" si="357"/>
        <v>2099.9</v>
      </c>
      <c r="N751" s="9">
        <f t="shared" si="357"/>
        <v>0</v>
      </c>
      <c r="O751" s="9">
        <f t="shared" si="357"/>
        <v>2182.3</v>
      </c>
      <c r="P751" s="9">
        <f t="shared" si="357"/>
        <v>0</v>
      </c>
      <c r="Q751" s="9">
        <f t="shared" si="357"/>
        <v>2182.3</v>
      </c>
      <c r="R751" s="9">
        <f t="shared" si="357"/>
        <v>0</v>
      </c>
    </row>
    <row r="752" spans="1:18" ht="42.75" customHeight="1">
      <c r="A752" s="73" t="s">
        <v>185</v>
      </c>
      <c r="B752" s="74">
        <v>547</v>
      </c>
      <c r="C752" s="13" t="s">
        <v>118</v>
      </c>
      <c r="D752" s="13" t="s">
        <v>121</v>
      </c>
      <c r="E752" s="74" t="s">
        <v>230</v>
      </c>
      <c r="F752" s="13"/>
      <c r="G752" s="9">
        <f>G753+G754</f>
        <v>1245.3</v>
      </c>
      <c r="H752" s="9">
        <f aca="true" t="shared" si="358" ref="H752:R752">H753+H754</f>
        <v>0</v>
      </c>
      <c r="I752" s="9">
        <f t="shared" si="358"/>
        <v>1594.6</v>
      </c>
      <c r="J752" s="9">
        <f t="shared" si="358"/>
        <v>0</v>
      </c>
      <c r="K752" s="9">
        <f t="shared" si="358"/>
        <v>1669.5</v>
      </c>
      <c r="L752" s="9">
        <f t="shared" si="358"/>
        <v>0</v>
      </c>
      <c r="M752" s="9">
        <f t="shared" si="358"/>
        <v>1669.5</v>
      </c>
      <c r="N752" s="9">
        <f t="shared" si="358"/>
        <v>0</v>
      </c>
      <c r="O752" s="9">
        <f t="shared" si="358"/>
        <v>1751.9</v>
      </c>
      <c r="P752" s="9">
        <f t="shared" si="358"/>
        <v>0</v>
      </c>
      <c r="Q752" s="9">
        <f t="shared" si="358"/>
        <v>1751.9</v>
      </c>
      <c r="R752" s="9">
        <f t="shared" si="358"/>
        <v>0</v>
      </c>
    </row>
    <row r="753" spans="1:18" ht="44.25" customHeight="1">
      <c r="A753" s="73" t="s">
        <v>171</v>
      </c>
      <c r="B753" s="74">
        <v>547</v>
      </c>
      <c r="C753" s="13" t="s">
        <v>118</v>
      </c>
      <c r="D753" s="13" t="s">
        <v>121</v>
      </c>
      <c r="E753" s="74" t="s">
        <v>230</v>
      </c>
      <c r="F753" s="13" t="s">
        <v>172</v>
      </c>
      <c r="G753" s="9">
        <v>574.5</v>
      </c>
      <c r="H753" s="9"/>
      <c r="I753" s="9">
        <v>905.6</v>
      </c>
      <c r="J753" s="9"/>
      <c r="K753" s="9">
        <f>L753+M753+N753</f>
        <v>905.6</v>
      </c>
      <c r="L753" s="9"/>
      <c r="M753" s="9">
        <v>905.6</v>
      </c>
      <c r="N753" s="9"/>
      <c r="O753" s="9">
        <f>P753+Q753+R753</f>
        <v>905.6</v>
      </c>
      <c r="P753" s="9"/>
      <c r="Q753" s="9">
        <v>905.6</v>
      </c>
      <c r="R753" s="9"/>
    </row>
    <row r="754" spans="1:18" ht="37.5">
      <c r="A754" s="73" t="s">
        <v>92</v>
      </c>
      <c r="B754" s="74">
        <v>547</v>
      </c>
      <c r="C754" s="13" t="s">
        <v>118</v>
      </c>
      <c r="D754" s="13" t="s">
        <v>121</v>
      </c>
      <c r="E754" s="74" t="s">
        <v>230</v>
      </c>
      <c r="F754" s="13" t="s">
        <v>175</v>
      </c>
      <c r="G754" s="9">
        <v>670.8</v>
      </c>
      <c r="H754" s="9"/>
      <c r="I754" s="9">
        <v>689</v>
      </c>
      <c r="J754" s="9"/>
      <c r="K754" s="9">
        <f>L754+M754+N754</f>
        <v>763.9</v>
      </c>
      <c r="L754" s="9"/>
      <c r="M754" s="9">
        <v>763.9</v>
      </c>
      <c r="N754" s="9"/>
      <c r="O754" s="9">
        <f>P754+Q754+R754</f>
        <v>846.3</v>
      </c>
      <c r="P754" s="9"/>
      <c r="Q754" s="9">
        <v>846.3</v>
      </c>
      <c r="R754" s="9"/>
    </row>
    <row r="755" spans="1:18" ht="69" customHeight="1">
      <c r="A755" s="73" t="s">
        <v>437</v>
      </c>
      <c r="B755" s="74">
        <v>547</v>
      </c>
      <c r="C755" s="13" t="s">
        <v>118</v>
      </c>
      <c r="D755" s="13" t="s">
        <v>121</v>
      </c>
      <c r="E755" s="74" t="s">
        <v>553</v>
      </c>
      <c r="F755" s="13"/>
      <c r="G755" s="9">
        <f>G756</f>
        <v>320.4</v>
      </c>
      <c r="H755" s="9">
        <f aca="true" t="shared" si="359" ref="H755:R755">H756</f>
        <v>0</v>
      </c>
      <c r="I755" s="9">
        <f t="shared" si="359"/>
        <v>430.4</v>
      </c>
      <c r="J755" s="9">
        <f t="shared" si="359"/>
        <v>0</v>
      </c>
      <c r="K755" s="9">
        <f t="shared" si="359"/>
        <v>430.4</v>
      </c>
      <c r="L755" s="9">
        <f t="shared" si="359"/>
        <v>0</v>
      </c>
      <c r="M755" s="9">
        <f t="shared" si="359"/>
        <v>430.4</v>
      </c>
      <c r="N755" s="9">
        <f t="shared" si="359"/>
        <v>0</v>
      </c>
      <c r="O755" s="9">
        <f t="shared" si="359"/>
        <v>430.4</v>
      </c>
      <c r="P755" s="9">
        <f t="shared" si="359"/>
        <v>0</v>
      </c>
      <c r="Q755" s="9">
        <f t="shared" si="359"/>
        <v>430.4</v>
      </c>
      <c r="R755" s="9">
        <f t="shared" si="359"/>
        <v>0</v>
      </c>
    </row>
    <row r="756" spans="1:18" ht="42" customHeight="1">
      <c r="A756" s="73" t="s">
        <v>171</v>
      </c>
      <c r="B756" s="74">
        <v>547</v>
      </c>
      <c r="C756" s="13" t="s">
        <v>118</v>
      </c>
      <c r="D756" s="13" t="s">
        <v>121</v>
      </c>
      <c r="E756" s="74" t="s">
        <v>553</v>
      </c>
      <c r="F756" s="13" t="s">
        <v>172</v>
      </c>
      <c r="G756" s="9">
        <v>320.4</v>
      </c>
      <c r="H756" s="9"/>
      <c r="I756" s="130">
        <v>430.4</v>
      </c>
      <c r="J756" s="9"/>
      <c r="K756" s="9">
        <f>L756+M756+N756</f>
        <v>430.4</v>
      </c>
      <c r="L756" s="9"/>
      <c r="M756" s="9">
        <v>430.4</v>
      </c>
      <c r="N756" s="9"/>
      <c r="O756" s="9">
        <f>P756+Q756+R756</f>
        <v>430.4</v>
      </c>
      <c r="P756" s="9"/>
      <c r="Q756" s="9">
        <v>430.4</v>
      </c>
      <c r="R756" s="9"/>
    </row>
    <row r="757" spans="1:18" ht="18.75">
      <c r="A757" s="164" t="s">
        <v>319</v>
      </c>
      <c r="B757" s="165"/>
      <c r="C757" s="165"/>
      <c r="D757" s="165"/>
      <c r="E757" s="165"/>
      <c r="F757" s="166"/>
      <c r="G757" s="121">
        <f>G18+G57+G161+G358+G736+G47</f>
        <v>1069563.2</v>
      </c>
      <c r="H757" s="121" t="e">
        <f>H18+H57+H161+H358+H736</f>
        <v>#REF!</v>
      </c>
      <c r="I757" s="121" t="e">
        <f>I18+I57+I161+I358+I736</f>
        <v>#REF!</v>
      </c>
      <c r="J757" s="121" t="e">
        <f>J18+J57+J161+J358+J736</f>
        <v>#REF!</v>
      </c>
      <c r="K757" s="121">
        <f>K18+K57+K161+K358+K736+K47</f>
        <v>904672.4999999999</v>
      </c>
      <c r="L757" s="121">
        <f>L18+L57+L161+L358+L736+L47</f>
        <v>481588.60000000003</v>
      </c>
      <c r="M757" s="121">
        <f>M18+M57+M161+M358+M736+M47</f>
        <v>427931.4</v>
      </c>
      <c r="N757" s="121">
        <f>N18+N57+N161+N358+N736+N47</f>
        <v>4107.5</v>
      </c>
      <c r="O757" s="121">
        <f>O18+O57+O161+O358+O736+O47</f>
        <v>864435.2000000001</v>
      </c>
      <c r="P757" s="121" t="e">
        <f>P18+P57+P161+P358+P736</f>
        <v>#REF!</v>
      </c>
      <c r="Q757" s="121" t="e">
        <f>Q18+Q57+Q161+Q358+Q736</f>
        <v>#REF!</v>
      </c>
      <c r="R757" s="121" t="e">
        <f>R18+R57+R161+R358+R736</f>
        <v>#REF!</v>
      </c>
    </row>
    <row r="758" spans="1:18" ht="19.5" thickBot="1">
      <c r="A758" s="122" t="s">
        <v>387</v>
      </c>
      <c r="B758" s="15"/>
      <c r="C758" s="15"/>
      <c r="D758" s="15"/>
      <c r="E758" s="15"/>
      <c r="F758" s="15"/>
      <c r="G758" s="112">
        <v>0</v>
      </c>
      <c r="H758" s="112"/>
      <c r="I758" s="123"/>
      <c r="J758" s="112"/>
      <c r="K758" s="112">
        <f>L758+M758+N758</f>
        <v>12000</v>
      </c>
      <c r="L758" s="11"/>
      <c r="M758" s="11">
        <v>12000</v>
      </c>
      <c r="N758" s="11"/>
      <c r="O758" s="112">
        <f>P758+Q758+R758</f>
        <v>23000</v>
      </c>
      <c r="P758" s="11"/>
      <c r="Q758" s="11">
        <v>23000</v>
      </c>
      <c r="R758" s="124"/>
    </row>
    <row r="759" spans="1:18" ht="19.5" thickBot="1">
      <c r="A759" s="33" t="s">
        <v>137</v>
      </c>
      <c r="B759" s="34"/>
      <c r="C759" s="34"/>
      <c r="D759" s="34"/>
      <c r="E759" s="34"/>
      <c r="F759" s="34" t="s">
        <v>165</v>
      </c>
      <c r="G759" s="123">
        <f aca="true" t="shared" si="360" ref="G759:R759">G757+G758</f>
        <v>1069563.2</v>
      </c>
      <c r="H759" s="123" t="e">
        <f t="shared" si="360"/>
        <v>#REF!</v>
      </c>
      <c r="I759" s="123" t="e">
        <f t="shared" si="360"/>
        <v>#REF!</v>
      </c>
      <c r="J759" s="123" t="e">
        <f t="shared" si="360"/>
        <v>#REF!</v>
      </c>
      <c r="K759" s="123">
        <f t="shared" si="360"/>
        <v>916672.4999999999</v>
      </c>
      <c r="L759" s="123">
        <f t="shared" si="360"/>
        <v>481588.60000000003</v>
      </c>
      <c r="M759" s="123">
        <f t="shared" si="360"/>
        <v>439931.4</v>
      </c>
      <c r="N759" s="123">
        <f t="shared" si="360"/>
        <v>4107.5</v>
      </c>
      <c r="O759" s="123">
        <f t="shared" si="360"/>
        <v>887435.2000000001</v>
      </c>
      <c r="P759" s="123" t="e">
        <f t="shared" si="360"/>
        <v>#REF!</v>
      </c>
      <c r="Q759" s="123" t="e">
        <f t="shared" si="360"/>
        <v>#REF!</v>
      </c>
      <c r="R759" s="123" t="e">
        <f t="shared" si="360"/>
        <v>#REF!</v>
      </c>
    </row>
    <row r="760" spans="6:18" ht="18">
      <c r="F760" s="51">
        <v>102</v>
      </c>
      <c r="G760" s="50">
        <f>G738</f>
        <v>2697.3</v>
      </c>
      <c r="H760" s="51"/>
      <c r="I760" s="52"/>
      <c r="J760" s="51"/>
      <c r="K760" s="50">
        <f>K738</f>
        <v>1728.8</v>
      </c>
      <c r="L760" s="50">
        <f>L738</f>
        <v>0</v>
      </c>
      <c r="M760" s="50">
        <f>M738</f>
        <v>1728.8</v>
      </c>
      <c r="N760" s="50">
        <f>N738</f>
        <v>0</v>
      </c>
      <c r="O760" s="50">
        <f>O738</f>
        <v>1728.8</v>
      </c>
      <c r="P760" s="38"/>
      <c r="Q760" s="38"/>
      <c r="R760" s="38"/>
    </row>
    <row r="761" spans="6:18" ht="18">
      <c r="F761" s="51">
        <v>103</v>
      </c>
      <c r="G761" s="52">
        <f>G745</f>
        <v>1890.3999999999999</v>
      </c>
      <c r="H761" s="52"/>
      <c r="I761" s="51"/>
      <c r="J761" s="52"/>
      <c r="K761" s="52">
        <f>K745</f>
        <v>2424.6000000000004</v>
      </c>
      <c r="L761" s="52">
        <f>L745</f>
        <v>0</v>
      </c>
      <c r="M761" s="52">
        <f>M745</f>
        <v>2099.9</v>
      </c>
      <c r="N761" s="52">
        <f>N745</f>
        <v>324.70000000000005</v>
      </c>
      <c r="O761" s="52">
        <f>O745</f>
        <v>2507</v>
      </c>
      <c r="P761" s="39"/>
      <c r="Q761" s="39"/>
      <c r="R761" s="39"/>
    </row>
    <row r="762" spans="6:15" ht="18">
      <c r="F762" s="51">
        <v>104</v>
      </c>
      <c r="G762" s="53">
        <f>G360</f>
        <v>39058.5</v>
      </c>
      <c r="H762" s="51"/>
      <c r="I762" s="51"/>
      <c r="J762" s="51"/>
      <c r="K762" s="53">
        <f>K360</f>
        <v>38568.899999999994</v>
      </c>
      <c r="L762" s="53">
        <f>L360</f>
        <v>3380.2999999999997</v>
      </c>
      <c r="M762" s="53">
        <f>M360</f>
        <v>34700.3</v>
      </c>
      <c r="N762" s="53">
        <f>N360</f>
        <v>488.3</v>
      </c>
      <c r="O762" s="53">
        <f>O360</f>
        <v>39203.600000000006</v>
      </c>
    </row>
    <row r="763" spans="1:18" ht="18">
      <c r="A763" s="1"/>
      <c r="F763" s="51">
        <v>105</v>
      </c>
      <c r="G763" s="53">
        <f>G428</f>
        <v>29.1</v>
      </c>
      <c r="H763" s="53"/>
      <c r="I763" s="53"/>
      <c r="J763" s="53"/>
      <c r="K763" s="53">
        <f>K428</f>
        <v>3.5</v>
      </c>
      <c r="L763" s="53">
        <f>L428</f>
        <v>3.5</v>
      </c>
      <c r="M763" s="53">
        <f>M428</f>
        <v>0</v>
      </c>
      <c r="N763" s="53">
        <f>N428</f>
        <v>0</v>
      </c>
      <c r="O763" s="53">
        <f>O428</f>
        <v>3.1</v>
      </c>
      <c r="P763" s="53"/>
      <c r="Q763" s="53"/>
      <c r="R763" s="53"/>
    </row>
    <row r="764" spans="1:18" ht="20.25">
      <c r="A764" s="1"/>
      <c r="E764" s="40"/>
      <c r="F764" s="51">
        <v>106</v>
      </c>
      <c r="G764" s="136">
        <f>G20+G49</f>
        <v>9515.199999999999</v>
      </c>
      <c r="H764" s="136"/>
      <c r="I764" s="136"/>
      <c r="J764" s="136"/>
      <c r="K764" s="136">
        <f>K20+K49</f>
        <v>9174.9</v>
      </c>
      <c r="L764" s="136">
        <f>L20+L49</f>
        <v>0</v>
      </c>
      <c r="M764" s="136">
        <f>M20+M49</f>
        <v>17910</v>
      </c>
      <c r="N764" s="136">
        <f>N20+N49</f>
        <v>219.9</v>
      </c>
      <c r="O764" s="136">
        <f>O20+O49</f>
        <v>9306</v>
      </c>
      <c r="P764" s="45"/>
      <c r="Q764" s="45"/>
      <c r="R764" s="45"/>
    </row>
    <row r="765" spans="1:18" ht="20.25">
      <c r="A765" s="1"/>
      <c r="F765" s="51">
        <v>111</v>
      </c>
      <c r="G765" s="136">
        <f>G432</f>
        <v>15860.6</v>
      </c>
      <c r="H765" s="137"/>
      <c r="I765" s="137"/>
      <c r="J765" s="137"/>
      <c r="K765" s="136">
        <f>K432</f>
        <v>6305.7</v>
      </c>
      <c r="L765" s="136">
        <f>L432</f>
        <v>0</v>
      </c>
      <c r="M765" s="136">
        <f>M432</f>
        <v>6305.7</v>
      </c>
      <c r="N765" s="136">
        <f>N432</f>
        <v>0</v>
      </c>
      <c r="O765" s="136">
        <f>O432</f>
        <v>5991.9</v>
      </c>
      <c r="P765" s="43"/>
      <c r="Q765" s="43"/>
      <c r="R765" s="43"/>
    </row>
    <row r="766" spans="1:18" ht="20.25">
      <c r="A766" s="1"/>
      <c r="F766" s="51">
        <v>113</v>
      </c>
      <c r="G766" s="136">
        <f>G436</f>
        <v>24341.600000000002</v>
      </c>
      <c r="H766" s="136"/>
      <c r="I766" s="136"/>
      <c r="J766" s="136"/>
      <c r="K766" s="136">
        <f>K436</f>
        <v>24192.5</v>
      </c>
      <c r="L766" s="136">
        <f>L436</f>
        <v>5088.6</v>
      </c>
      <c r="M766" s="136">
        <f>M436</f>
        <v>16903.5</v>
      </c>
      <c r="N766" s="136">
        <f>N436</f>
        <v>2200.3999999999996</v>
      </c>
      <c r="O766" s="136">
        <f>O436</f>
        <v>24254</v>
      </c>
      <c r="P766" s="45"/>
      <c r="Q766" s="45"/>
      <c r="R766" s="45"/>
    </row>
    <row r="767" spans="1:18" ht="20.25">
      <c r="A767" s="1"/>
      <c r="F767" s="51">
        <v>309</v>
      </c>
      <c r="G767" s="136">
        <f>G476</f>
        <v>147.4</v>
      </c>
      <c r="H767" s="137"/>
      <c r="I767" s="137"/>
      <c r="J767" s="137"/>
      <c r="K767" s="136">
        <f>K476</f>
        <v>147.4</v>
      </c>
      <c r="L767" s="136">
        <f>L476</f>
        <v>0</v>
      </c>
      <c r="M767" s="136">
        <f>M476</f>
        <v>120</v>
      </c>
      <c r="N767" s="136">
        <f>N476</f>
        <v>27.4</v>
      </c>
      <c r="O767" s="136">
        <f>O476</f>
        <v>147.4</v>
      </c>
      <c r="P767" s="43"/>
      <c r="Q767" s="43"/>
      <c r="R767" s="43"/>
    </row>
    <row r="768" spans="6:15" ht="18">
      <c r="F768" s="51">
        <v>310</v>
      </c>
      <c r="G768" s="136">
        <f>G485</f>
        <v>167.3</v>
      </c>
      <c r="H768" s="137"/>
      <c r="I768" s="137"/>
      <c r="J768" s="137"/>
      <c r="K768" s="136">
        <f>K485</f>
        <v>167.3</v>
      </c>
      <c r="L768" s="136">
        <f>L485</f>
        <v>0</v>
      </c>
      <c r="M768" s="136">
        <f>M485</f>
        <v>140</v>
      </c>
      <c r="N768" s="136">
        <f>N485</f>
        <v>27.3</v>
      </c>
      <c r="O768" s="136">
        <f>O485</f>
        <v>167.3</v>
      </c>
    </row>
    <row r="769" spans="6:15" ht="18">
      <c r="F769" s="51">
        <v>314</v>
      </c>
      <c r="G769" s="136">
        <f>G494</f>
        <v>395.2</v>
      </c>
      <c r="H769" s="137"/>
      <c r="I769" s="137"/>
      <c r="J769" s="137"/>
      <c r="K769" s="136">
        <f>K494</f>
        <v>325.2</v>
      </c>
      <c r="L769" s="136">
        <f>L494</f>
        <v>255.5</v>
      </c>
      <c r="M769" s="136">
        <f>M494</f>
        <v>69.7</v>
      </c>
      <c r="N769" s="136">
        <f>N494</f>
        <v>0</v>
      </c>
      <c r="O769" s="136">
        <f>O494</f>
        <v>325.2</v>
      </c>
    </row>
    <row r="770" spans="6:15" ht="18">
      <c r="F770" s="51">
        <v>401</v>
      </c>
      <c r="G770" s="136">
        <f>G163+G514</f>
        <v>500</v>
      </c>
      <c r="H770" s="137"/>
      <c r="I770" s="137"/>
      <c r="J770" s="137"/>
      <c r="K770" s="136">
        <f>K163+K514</f>
        <v>0</v>
      </c>
      <c r="L770" s="136">
        <f>L163+L514</f>
        <v>0</v>
      </c>
      <c r="M770" s="136">
        <f>M163+M514</f>
        <v>0</v>
      </c>
      <c r="N770" s="136">
        <f>N163+N514</f>
        <v>0</v>
      </c>
      <c r="O770" s="136">
        <f>O163+O514</f>
        <v>0</v>
      </c>
    </row>
    <row r="771" spans="6:15" ht="18">
      <c r="F771" s="51">
        <v>408</v>
      </c>
      <c r="G771" s="136">
        <f>G520</f>
        <v>2723.7</v>
      </c>
      <c r="H771" s="137"/>
      <c r="I771" s="137"/>
      <c r="J771" s="137"/>
      <c r="K771" s="136">
        <f>K520</f>
        <v>2723.7</v>
      </c>
      <c r="L771" s="136">
        <f>L520</f>
        <v>2642</v>
      </c>
      <c r="M771" s="136">
        <f>M520</f>
        <v>81.7</v>
      </c>
      <c r="N771" s="136">
        <f>N520</f>
        <v>0</v>
      </c>
      <c r="O771" s="136">
        <f>O520</f>
        <v>2723.7</v>
      </c>
    </row>
    <row r="772" spans="6:15" ht="18">
      <c r="F772" s="51">
        <v>409</v>
      </c>
      <c r="G772" s="136">
        <f>G526</f>
        <v>45241.3</v>
      </c>
      <c r="H772" s="137"/>
      <c r="I772" s="137"/>
      <c r="J772" s="137"/>
      <c r="K772" s="136">
        <f>K526</f>
        <v>26830.4</v>
      </c>
      <c r="L772" s="136">
        <f>L526</f>
        <v>12141.4</v>
      </c>
      <c r="M772" s="136">
        <f>M526</f>
        <v>14689</v>
      </c>
      <c r="N772" s="136">
        <f>N526</f>
        <v>0</v>
      </c>
      <c r="O772" s="136">
        <f>O526</f>
        <v>27400.4</v>
      </c>
    </row>
    <row r="773" spans="6:15" ht="18">
      <c r="F773" s="51">
        <v>412</v>
      </c>
      <c r="G773" s="136">
        <f>G540</f>
        <v>1500.1000000000001</v>
      </c>
      <c r="H773" s="137"/>
      <c r="I773" s="137"/>
      <c r="J773" s="137"/>
      <c r="K773" s="136">
        <f>K540</f>
        <v>1393.2</v>
      </c>
      <c r="L773" s="136">
        <f>L540</f>
        <v>1251.9</v>
      </c>
      <c r="M773" s="136">
        <f>M540</f>
        <v>141.29999999999998</v>
      </c>
      <c r="N773" s="136">
        <f>N540</f>
        <v>0</v>
      </c>
      <c r="O773" s="136">
        <f>O540</f>
        <v>1479</v>
      </c>
    </row>
    <row r="774" spans="6:15" ht="18">
      <c r="F774" s="51">
        <v>501</v>
      </c>
      <c r="G774" s="136">
        <f>G557</f>
        <v>300</v>
      </c>
      <c r="H774" s="137"/>
      <c r="I774" s="137"/>
      <c r="J774" s="137"/>
      <c r="K774" s="136">
        <f>K557</f>
        <v>800</v>
      </c>
      <c r="L774" s="136">
        <f>L557</f>
        <v>0</v>
      </c>
      <c r="M774" s="136">
        <f>M557</f>
        <v>800</v>
      </c>
      <c r="N774" s="136">
        <f>N557</f>
        <v>0</v>
      </c>
      <c r="O774" s="136">
        <f>O557</f>
        <v>800</v>
      </c>
    </row>
    <row r="775" spans="6:15" ht="18">
      <c r="F775" s="51">
        <v>502</v>
      </c>
      <c r="G775" s="136">
        <f>G567</f>
        <v>5555</v>
      </c>
      <c r="H775" s="137"/>
      <c r="I775" s="137"/>
      <c r="J775" s="137"/>
      <c r="K775" s="136">
        <f>K567</f>
        <v>240</v>
      </c>
      <c r="L775" s="136">
        <f>L567</f>
        <v>0</v>
      </c>
      <c r="M775" s="136">
        <f>M567</f>
        <v>240</v>
      </c>
      <c r="N775" s="136">
        <f>N567</f>
        <v>0</v>
      </c>
      <c r="O775" s="136">
        <f>O567</f>
        <v>240</v>
      </c>
    </row>
    <row r="776" spans="6:15" ht="18">
      <c r="F776" s="51">
        <v>503</v>
      </c>
      <c r="G776" s="136">
        <f>G582</f>
        <v>1792.2</v>
      </c>
      <c r="H776" s="137"/>
      <c r="I776" s="137"/>
      <c r="J776" s="137"/>
      <c r="K776" s="136">
        <f>K582</f>
        <v>1819.6</v>
      </c>
      <c r="L776" s="136">
        <f>L582</f>
        <v>1637.6</v>
      </c>
      <c r="M776" s="136">
        <f>M582</f>
        <v>0</v>
      </c>
      <c r="N776" s="136">
        <f>N582</f>
        <v>182</v>
      </c>
      <c r="O776" s="136">
        <f>O582</f>
        <v>1959.9</v>
      </c>
    </row>
    <row r="777" spans="6:15" ht="18">
      <c r="F777" s="51">
        <v>605</v>
      </c>
      <c r="G777" s="136">
        <f>G588</f>
        <v>710.3</v>
      </c>
      <c r="H777" s="137"/>
      <c r="I777" s="137"/>
      <c r="J777" s="137"/>
      <c r="K777" s="136">
        <f>K588</f>
        <v>3753.1000000000004</v>
      </c>
      <c r="L777" s="136">
        <f>L588</f>
        <v>3210.3</v>
      </c>
      <c r="M777" s="136">
        <f>M588</f>
        <v>542.8</v>
      </c>
      <c r="N777" s="136">
        <f>N588</f>
        <v>0</v>
      </c>
      <c r="O777" s="136">
        <f>O588</f>
        <v>859.8</v>
      </c>
    </row>
    <row r="778" spans="6:15" ht="18">
      <c r="F778" s="51">
        <v>701</v>
      </c>
      <c r="G778" s="136">
        <f>G170</f>
        <v>183152.90000000002</v>
      </c>
      <c r="H778" s="137"/>
      <c r="I778" s="137"/>
      <c r="J778" s="137"/>
      <c r="K778" s="136">
        <f>K170</f>
        <v>149211.80000000002</v>
      </c>
      <c r="L778" s="136">
        <f>L170</f>
        <v>108110.3</v>
      </c>
      <c r="M778" s="136">
        <f>M170</f>
        <v>41101.5</v>
      </c>
      <c r="N778" s="136">
        <f>N170</f>
        <v>0</v>
      </c>
      <c r="O778" s="136">
        <f>O170</f>
        <v>150412.90000000002</v>
      </c>
    </row>
    <row r="779" spans="6:15" ht="18">
      <c r="F779" s="51">
        <v>702</v>
      </c>
      <c r="G779" s="136">
        <f>G195</f>
        <v>419882.1000000001</v>
      </c>
      <c r="H779" s="137"/>
      <c r="I779" s="137"/>
      <c r="J779" s="137"/>
      <c r="K779" s="136">
        <f>K195</f>
        <v>404671.7</v>
      </c>
      <c r="L779" s="136">
        <f>L195</f>
        <v>303155.80000000005</v>
      </c>
      <c r="M779" s="136">
        <f>M195</f>
        <v>101515.90000000001</v>
      </c>
      <c r="N779" s="136">
        <f>N195</f>
        <v>0</v>
      </c>
      <c r="O779" s="136">
        <f>O195</f>
        <v>362686.1000000001</v>
      </c>
    </row>
    <row r="780" spans="1:18" ht="3" customHeight="1">
      <c r="A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6:15" ht="12.75">
      <c r="F781" s="1">
        <v>703</v>
      </c>
      <c r="G781" s="135">
        <f>G242+G59</f>
        <v>34761.4</v>
      </c>
      <c r="K781" s="135">
        <f>K242+K59</f>
        <v>31064.4</v>
      </c>
      <c r="L781" s="135">
        <f>L242+L59</f>
        <v>0</v>
      </c>
      <c r="M781" s="135">
        <f>M242+M59</f>
        <v>31064.4</v>
      </c>
      <c r="N781" s="135">
        <f>N242+N59</f>
        <v>0</v>
      </c>
      <c r="O781" s="135">
        <f>O242+O59</f>
        <v>31454.2</v>
      </c>
    </row>
    <row r="782" spans="6:15" ht="12.75">
      <c r="F782" s="1">
        <v>707</v>
      </c>
      <c r="G782" s="135">
        <f>G67+G258+G604</f>
        <v>5929.9</v>
      </c>
      <c r="K782" s="135">
        <f>K67+K258+K604</f>
        <v>6052.3</v>
      </c>
      <c r="L782" s="135">
        <f>L67+L258+L604</f>
        <v>1500</v>
      </c>
      <c r="M782" s="135">
        <f>M67+M258+M604</f>
        <v>4552.3</v>
      </c>
      <c r="N782" s="135">
        <f>N67+N258+N604</f>
        <v>0</v>
      </c>
      <c r="O782" s="135">
        <f>O67+O258+O604</f>
        <v>6098.4</v>
      </c>
    </row>
    <row r="783" spans="6:15" ht="12.75">
      <c r="F783" s="1">
        <v>709</v>
      </c>
      <c r="G783" s="135">
        <f>G283+G628</f>
        <v>57823.200000000004</v>
      </c>
      <c r="K783" s="135">
        <f>K283+K628</f>
        <v>55001.7</v>
      </c>
      <c r="L783" s="135">
        <f>L283+L628</f>
        <v>91.2</v>
      </c>
      <c r="M783" s="135">
        <f>M283+M628</f>
        <v>54910.5</v>
      </c>
      <c r="N783" s="135">
        <f>N283+N628</f>
        <v>0</v>
      </c>
      <c r="O783" s="135">
        <f>O283+O628</f>
        <v>54871.4</v>
      </c>
    </row>
    <row r="784" spans="6:15" ht="12.75">
      <c r="F784" s="1">
        <v>801</v>
      </c>
      <c r="G784" s="135">
        <f>G82</f>
        <v>86317.79999999999</v>
      </c>
      <c r="K784" s="135">
        <f>K82</f>
        <v>38357.4</v>
      </c>
      <c r="L784" s="135">
        <f>L82</f>
        <v>2037.2</v>
      </c>
      <c r="M784" s="135">
        <f>M82</f>
        <v>36220.2</v>
      </c>
      <c r="N784" s="135">
        <f>N82</f>
        <v>100</v>
      </c>
      <c r="O784" s="135">
        <f>O82</f>
        <v>38751.100000000006</v>
      </c>
    </row>
    <row r="785" spans="6:15" ht="12.75">
      <c r="F785" s="1">
        <v>804</v>
      </c>
      <c r="G785" s="135">
        <f>G646+G135</f>
        <v>4725.1</v>
      </c>
      <c r="K785" s="135">
        <f>K646+K135</f>
        <v>4978.2</v>
      </c>
      <c r="L785" s="135">
        <f>L646+L135</f>
        <v>0</v>
      </c>
      <c r="M785" s="135">
        <f>M646+M135</f>
        <v>4978.2</v>
      </c>
      <c r="N785" s="135">
        <f>N646+N135</f>
        <v>0</v>
      </c>
      <c r="O785" s="135">
        <f>O646+O135</f>
        <v>5040.2</v>
      </c>
    </row>
    <row r="786" spans="6:15" ht="12.75">
      <c r="F786" s="1">
        <v>907</v>
      </c>
      <c r="G786" s="135">
        <f>G655</f>
        <v>551.5</v>
      </c>
      <c r="K786" s="135">
        <f>K655</f>
        <v>551.5</v>
      </c>
      <c r="L786" s="135">
        <f>L655</f>
        <v>551.5</v>
      </c>
      <c r="M786" s="135">
        <f>M655</f>
        <v>0</v>
      </c>
      <c r="N786" s="135">
        <f>N655</f>
        <v>0</v>
      </c>
      <c r="O786" s="135">
        <f>O655</f>
        <v>551.5</v>
      </c>
    </row>
    <row r="787" spans="6:15" ht="12.75">
      <c r="F787" s="1">
        <v>909</v>
      </c>
      <c r="G787" s="135">
        <f>G661</f>
        <v>438</v>
      </c>
      <c r="K787" s="135">
        <f>K661</f>
        <v>438</v>
      </c>
      <c r="L787" s="135">
        <f>L661</f>
        <v>0</v>
      </c>
      <c r="M787" s="135">
        <f>M661</f>
        <v>438</v>
      </c>
      <c r="N787" s="135">
        <f>N661</f>
        <v>0</v>
      </c>
      <c r="O787" s="135">
        <f>O661</f>
        <v>438</v>
      </c>
    </row>
    <row r="788" spans="6:15" ht="12.75">
      <c r="F788" s="1">
        <v>101</v>
      </c>
      <c r="G788" s="135">
        <f>G670</f>
        <v>1941.7</v>
      </c>
      <c r="K788" s="135">
        <f>K670</f>
        <v>1941.7</v>
      </c>
      <c r="L788" s="135">
        <f>L670</f>
        <v>0</v>
      </c>
      <c r="M788" s="135">
        <f>M670</f>
        <v>1941.7</v>
      </c>
      <c r="N788" s="135">
        <f>N670</f>
        <v>0</v>
      </c>
      <c r="O788" s="135">
        <f>O670</f>
        <v>1941.7</v>
      </c>
    </row>
    <row r="789" spans="6:15" ht="12.75">
      <c r="F789" s="1">
        <v>1003</v>
      </c>
      <c r="G789" s="135">
        <f>G154+G320+G677</f>
        <v>27235.5</v>
      </c>
      <c r="K789" s="135">
        <f>K154+K320+K677</f>
        <v>28560.8</v>
      </c>
      <c r="L789" s="135">
        <f>L154+L320+L677</f>
        <v>27654</v>
      </c>
      <c r="M789" s="135">
        <f>M154+M320+M677</f>
        <v>906.8</v>
      </c>
      <c r="N789" s="135">
        <f>N154+N320+N677</f>
        <v>0</v>
      </c>
      <c r="O789" s="135">
        <f>O154+O320+O677</f>
        <v>28471.499999999996</v>
      </c>
    </row>
    <row r="790" spans="6:15" ht="12.75">
      <c r="F790" s="1">
        <v>1004</v>
      </c>
      <c r="G790" s="135">
        <f>G327</f>
        <v>5178.7</v>
      </c>
      <c r="K790" s="135">
        <f>K327</f>
        <v>5178.7</v>
      </c>
      <c r="L790" s="135">
        <f>L327</f>
        <v>5178.7</v>
      </c>
      <c r="M790" s="135">
        <f>M327</f>
        <v>0</v>
      </c>
      <c r="N790" s="135">
        <f>N327</f>
        <v>0</v>
      </c>
      <c r="O790" s="135">
        <f>O327</f>
        <v>5178.7</v>
      </c>
    </row>
    <row r="791" spans="6:15" ht="12.75">
      <c r="F791" s="1">
        <v>1006</v>
      </c>
      <c r="G791" s="135">
        <f>G695</f>
        <v>477.6</v>
      </c>
      <c r="K791" s="135">
        <f>K695</f>
        <v>377.6</v>
      </c>
      <c r="L791" s="135">
        <f>L695</f>
        <v>0</v>
      </c>
      <c r="M791" s="135">
        <f>M695</f>
        <v>377.6</v>
      </c>
      <c r="N791" s="135">
        <f>N695</f>
        <v>0</v>
      </c>
      <c r="O791" s="135">
        <f>O695</f>
        <v>377.6</v>
      </c>
    </row>
    <row r="792" spans="6:15" ht="12.75">
      <c r="F792" s="1">
        <v>1102</v>
      </c>
      <c r="G792" s="135">
        <f>G701+G335</f>
        <v>21381.100000000002</v>
      </c>
      <c r="K792" s="135">
        <f>K701+K335</f>
        <v>8559</v>
      </c>
      <c r="L792" s="135">
        <f>L701+L335</f>
        <v>0</v>
      </c>
      <c r="M792" s="135">
        <f>M701+M335</f>
        <v>8021.500000000001</v>
      </c>
      <c r="N792" s="135">
        <f>N701+N335</f>
        <v>537.5</v>
      </c>
      <c r="O792" s="135">
        <f>O701+O335</f>
        <v>8644.6</v>
      </c>
    </row>
    <row r="793" spans="6:15" ht="12.75">
      <c r="F793" s="1">
        <v>1105</v>
      </c>
      <c r="G793" s="135">
        <f>G353</f>
        <v>3422.6</v>
      </c>
      <c r="K793" s="135">
        <f>K353</f>
        <v>0</v>
      </c>
      <c r="L793" s="135">
        <f>L353</f>
        <v>0</v>
      </c>
      <c r="M793" s="135">
        <f>M353</f>
        <v>0</v>
      </c>
      <c r="N793" s="135">
        <f>N353</f>
        <v>0</v>
      </c>
      <c r="O793" s="135">
        <f>O353</f>
        <v>0</v>
      </c>
    </row>
    <row r="794" spans="6:15" ht="12.75">
      <c r="F794" s="1">
        <v>14</v>
      </c>
      <c r="G794" s="135">
        <f>G32</f>
        <v>63918.899999999994</v>
      </c>
      <c r="K794" s="135">
        <f>K32</f>
        <v>49128.899999999994</v>
      </c>
      <c r="L794" s="135">
        <f>L32</f>
        <v>3698.8</v>
      </c>
      <c r="M794" s="135">
        <f>M32</f>
        <v>45430.1</v>
      </c>
      <c r="N794" s="135">
        <f>N32</f>
        <v>0</v>
      </c>
      <c r="O794" s="135">
        <f>O32</f>
        <v>50420.2</v>
      </c>
    </row>
    <row r="795" spans="7:15" ht="12.75">
      <c r="G795" s="138">
        <f>SUM(G760:G794)</f>
        <v>1069563.1999999997</v>
      </c>
      <c r="K795" s="138">
        <f>SUM(K760:K794)</f>
        <v>904672.5</v>
      </c>
      <c r="L795" s="138">
        <f>SUM(L760:L794)</f>
        <v>481588.6000000001</v>
      </c>
      <c r="M795" s="138">
        <f>SUM(M760:M794)</f>
        <v>427931.4</v>
      </c>
      <c r="N795" s="138">
        <f>SUM(N760:N794)</f>
        <v>4107.5</v>
      </c>
      <c r="O795" s="138">
        <f>SUM(O760:O794)</f>
        <v>864435.1999999998</v>
      </c>
    </row>
    <row r="797" spans="7:15" ht="12.75">
      <c r="G797" s="135">
        <f>G757-G795</f>
        <v>0</v>
      </c>
      <c r="K797" s="135">
        <f>K757-K795</f>
        <v>0</v>
      </c>
      <c r="L797" s="135">
        <f>L757-L795</f>
        <v>0</v>
      </c>
      <c r="M797" s="135">
        <f>M757-M795</f>
        <v>0</v>
      </c>
      <c r="N797" s="135">
        <f>N757-N795</f>
        <v>0</v>
      </c>
      <c r="O797" s="135">
        <f>O757-O795</f>
        <v>0</v>
      </c>
    </row>
  </sheetData>
  <sheetProtection/>
  <autoFilter ref="A15:E759"/>
  <mergeCells count="18">
    <mergeCell ref="A757:F757"/>
    <mergeCell ref="G15:R15"/>
    <mergeCell ref="A15:A16"/>
    <mergeCell ref="B15:B16"/>
    <mergeCell ref="C15:C16"/>
    <mergeCell ref="D15:D16"/>
    <mergeCell ref="E15:E16"/>
    <mergeCell ref="F15:F16"/>
    <mergeCell ref="E2:N2"/>
    <mergeCell ref="E3:N3"/>
    <mergeCell ref="E4:N4"/>
    <mergeCell ref="A11:O11"/>
    <mergeCell ref="A10:O10"/>
    <mergeCell ref="E5:O5"/>
    <mergeCell ref="E6:O6"/>
    <mergeCell ref="E7:O7"/>
    <mergeCell ref="E8:O8"/>
    <mergeCell ref="E9:O9"/>
  </mergeCells>
  <printOptions horizontalCentered="1"/>
  <pageMargins left="0.5905511811023623" right="0.1968503937007874" top="0.5905511811023623" bottom="0.5905511811023623" header="0" footer="0"/>
  <pageSetup fitToHeight="17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44"/>
  <sheetViews>
    <sheetView tabSelected="1" view="pageBreakPreview" zoomScale="69" zoomScaleNormal="85" zoomScaleSheetLayoutView="69" zoomScalePageLayoutView="0" workbookViewId="0" topLeftCell="A16">
      <selection activeCell="F8" sqref="F8:I8"/>
    </sheetView>
  </sheetViews>
  <sheetFormatPr defaultColWidth="9.00390625" defaultRowHeight="12.75"/>
  <cols>
    <col min="1" max="1" width="75.625" style="23" customWidth="1"/>
    <col min="2" max="2" width="18.00390625" style="23" customWidth="1"/>
    <col min="3" max="3" width="9.75390625" style="23" customWidth="1"/>
    <col min="4" max="4" width="9.75390625" style="19" customWidth="1"/>
    <col min="5" max="5" width="8.75390625" style="19" customWidth="1"/>
    <col min="6" max="6" width="10.00390625" style="19" customWidth="1"/>
    <col min="7" max="7" width="14.875" style="19" customWidth="1"/>
    <col min="8" max="8" width="15.75390625" style="19" customWidth="1"/>
    <col min="9" max="9" width="16.00390625" style="19" customWidth="1"/>
    <col min="10" max="10" width="9.25390625" style="19" bestFit="1" customWidth="1"/>
    <col min="11" max="16384" width="9.125" style="19" customWidth="1"/>
  </cols>
  <sheetData>
    <row r="1" spans="6:15" ht="20.25">
      <c r="F1" s="125" t="s">
        <v>727</v>
      </c>
      <c r="G1" s="1"/>
      <c r="H1" s="1"/>
      <c r="I1" s="1"/>
      <c r="J1" s="1"/>
      <c r="K1" s="1"/>
      <c r="L1" s="1"/>
      <c r="M1" s="1"/>
      <c r="N1" s="1"/>
      <c r="O1" s="1"/>
    </row>
    <row r="2" spans="6:15" ht="20.25">
      <c r="F2" s="148" t="s">
        <v>169</v>
      </c>
      <c r="G2" s="149"/>
      <c r="H2" s="149"/>
      <c r="I2" s="149"/>
      <c r="J2" s="149"/>
      <c r="K2" s="149"/>
      <c r="L2" s="149"/>
      <c r="M2" s="149"/>
      <c r="N2" s="149"/>
      <c r="O2" s="149"/>
    </row>
    <row r="3" spans="6:15" ht="20.25">
      <c r="F3" s="148" t="s">
        <v>148</v>
      </c>
      <c r="G3" s="149"/>
      <c r="H3" s="149"/>
      <c r="I3" s="149"/>
      <c r="J3" s="149"/>
      <c r="K3" s="149"/>
      <c r="L3" s="149"/>
      <c r="M3" s="149"/>
      <c r="N3" s="149"/>
      <c r="O3" s="149"/>
    </row>
    <row r="4" spans="6:15" ht="20.25">
      <c r="F4" s="148" t="s">
        <v>734</v>
      </c>
      <c r="G4" s="149"/>
      <c r="H4" s="149"/>
      <c r="I4" s="149"/>
      <c r="J4" s="149"/>
      <c r="K4" s="149"/>
      <c r="L4" s="149"/>
      <c r="M4" s="149"/>
      <c r="N4" s="149"/>
      <c r="O4" s="149"/>
    </row>
    <row r="5" spans="4:9" ht="20.25">
      <c r="D5" s="54"/>
      <c r="E5" s="54"/>
      <c r="F5" s="148" t="s">
        <v>714</v>
      </c>
      <c r="G5" s="148"/>
      <c r="H5" s="148"/>
      <c r="I5" s="148"/>
    </row>
    <row r="6" spans="4:9" ht="20.25">
      <c r="D6" s="54"/>
      <c r="E6" s="54"/>
      <c r="F6" s="148" t="s">
        <v>169</v>
      </c>
      <c r="G6" s="148"/>
      <c r="H6" s="148"/>
      <c r="I6" s="148"/>
    </row>
    <row r="7" spans="4:9" ht="20.25">
      <c r="D7" s="54"/>
      <c r="E7" s="54"/>
      <c r="F7" s="148" t="s">
        <v>148</v>
      </c>
      <c r="G7" s="148"/>
      <c r="H7" s="148"/>
      <c r="I7" s="148"/>
    </row>
    <row r="8" spans="1:9" ht="20.25">
      <c r="A8" s="23" t="s">
        <v>165</v>
      </c>
      <c r="D8" s="54"/>
      <c r="E8" s="54"/>
      <c r="F8" s="148" t="s">
        <v>692</v>
      </c>
      <c r="G8" s="148"/>
      <c r="H8" s="148"/>
      <c r="I8" s="148"/>
    </row>
    <row r="9" spans="4:9" ht="20.25">
      <c r="D9" s="54"/>
      <c r="F9" s="148" t="s">
        <v>711</v>
      </c>
      <c r="G9" s="148"/>
      <c r="H9" s="148"/>
      <c r="I9" s="148"/>
    </row>
    <row r="10" spans="1:9" ht="12" customHeight="1">
      <c r="A10" s="153" t="s">
        <v>321</v>
      </c>
      <c r="B10" s="153"/>
      <c r="C10" s="153"/>
      <c r="D10" s="153"/>
      <c r="E10" s="153"/>
      <c r="F10" s="153"/>
      <c r="G10" s="153"/>
      <c r="H10" s="153"/>
      <c r="I10" s="153"/>
    </row>
    <row r="11" spans="1:9" ht="11.25" customHeight="1">
      <c r="A11" s="153"/>
      <c r="B11" s="153"/>
      <c r="C11" s="153"/>
      <c r="D11" s="153"/>
      <c r="E11" s="153"/>
      <c r="F11" s="153"/>
      <c r="G11" s="153"/>
      <c r="H11" s="153"/>
      <c r="I11" s="153"/>
    </row>
    <row r="12" spans="1:9" ht="18.75">
      <c r="A12" s="152" t="s">
        <v>688</v>
      </c>
      <c r="B12" s="152"/>
      <c r="C12" s="152"/>
      <c r="D12" s="152"/>
      <c r="E12" s="152"/>
      <c r="F12" s="152"/>
      <c r="G12" s="152"/>
      <c r="H12" s="152"/>
      <c r="I12" s="152"/>
    </row>
    <row r="13" spans="6:9" ht="18.75">
      <c r="F13" s="2"/>
      <c r="H13" s="22"/>
      <c r="I13" s="7" t="s">
        <v>223</v>
      </c>
    </row>
    <row r="14" spans="1:9" ht="18.75">
      <c r="A14" s="157" t="s">
        <v>117</v>
      </c>
      <c r="B14" s="157" t="s">
        <v>391</v>
      </c>
      <c r="C14" s="157" t="s">
        <v>182</v>
      </c>
      <c r="D14" s="157" t="s">
        <v>597</v>
      </c>
      <c r="E14" s="157" t="s">
        <v>544</v>
      </c>
      <c r="F14" s="157" t="s">
        <v>392</v>
      </c>
      <c r="G14" s="157" t="s">
        <v>166</v>
      </c>
      <c r="H14" s="157"/>
      <c r="I14" s="157"/>
    </row>
    <row r="15" spans="1:9" ht="25.5" customHeight="1">
      <c r="A15" s="157"/>
      <c r="B15" s="157"/>
      <c r="C15" s="157"/>
      <c r="D15" s="157"/>
      <c r="E15" s="157"/>
      <c r="F15" s="157"/>
      <c r="G15" s="5" t="s">
        <v>432</v>
      </c>
      <c r="H15" s="5" t="s">
        <v>585</v>
      </c>
      <c r="I15" s="5" t="s">
        <v>648</v>
      </c>
    </row>
    <row r="16" spans="1:9" ht="18.75">
      <c r="A16" s="144">
        <v>1</v>
      </c>
      <c r="B16" s="144">
        <v>2</v>
      </c>
      <c r="C16" s="144">
        <v>3</v>
      </c>
      <c r="D16" s="5">
        <v>4</v>
      </c>
      <c r="E16" s="5">
        <v>5</v>
      </c>
      <c r="F16" s="5">
        <v>6</v>
      </c>
      <c r="G16" s="5">
        <v>7</v>
      </c>
      <c r="H16" s="144">
        <v>8</v>
      </c>
      <c r="I16" s="5">
        <v>9</v>
      </c>
    </row>
    <row r="17" spans="1:9" ht="62.25" customHeight="1">
      <c r="A17" s="70" t="s">
        <v>450</v>
      </c>
      <c r="B17" s="10" t="s">
        <v>244</v>
      </c>
      <c r="C17" s="10"/>
      <c r="D17" s="10"/>
      <c r="E17" s="10"/>
      <c r="F17" s="10"/>
      <c r="G17" s="11">
        <f>G18+G38</f>
        <v>8125.800000000001</v>
      </c>
      <c r="H17" s="11">
        <f>H18+H38</f>
        <v>4953.6</v>
      </c>
      <c r="I17" s="11">
        <f>I18+I38</f>
        <v>2060.3</v>
      </c>
    </row>
    <row r="18" spans="1:9" ht="37.5">
      <c r="A18" s="73" t="s">
        <v>451</v>
      </c>
      <c r="B18" s="74" t="s">
        <v>245</v>
      </c>
      <c r="C18" s="74"/>
      <c r="D18" s="13"/>
      <c r="E18" s="13"/>
      <c r="F18" s="13"/>
      <c r="G18" s="9">
        <f>G32+G19+G23+G29</f>
        <v>2224.9</v>
      </c>
      <c r="H18" s="9">
        <f>H32+H19+H23+H29</f>
        <v>449</v>
      </c>
      <c r="I18" s="9">
        <f>I32+I19+I23+I29</f>
        <v>449</v>
      </c>
    </row>
    <row r="19" spans="1:9" ht="37.5">
      <c r="A19" s="73" t="s">
        <v>367</v>
      </c>
      <c r="B19" s="13" t="s">
        <v>368</v>
      </c>
      <c r="C19" s="74"/>
      <c r="D19" s="13"/>
      <c r="E19" s="13"/>
      <c r="F19" s="13"/>
      <c r="G19" s="9">
        <f>G20</f>
        <v>103</v>
      </c>
      <c r="H19" s="9">
        <f>H20</f>
        <v>103</v>
      </c>
      <c r="I19" s="9">
        <f>I20</f>
        <v>103</v>
      </c>
    </row>
    <row r="20" spans="1:9" ht="18.75">
      <c r="A20" s="73" t="s">
        <v>219</v>
      </c>
      <c r="B20" s="13" t="s">
        <v>369</v>
      </c>
      <c r="C20" s="74"/>
      <c r="D20" s="13"/>
      <c r="E20" s="13"/>
      <c r="F20" s="13"/>
      <c r="G20" s="9">
        <f>G21+G22</f>
        <v>103</v>
      </c>
      <c r="H20" s="9">
        <f>H21+H22</f>
        <v>103</v>
      </c>
      <c r="I20" s="9">
        <f>I21+I22</f>
        <v>103</v>
      </c>
    </row>
    <row r="21" spans="1:9" ht="18.75">
      <c r="A21" s="73" t="s">
        <v>187</v>
      </c>
      <c r="B21" s="13" t="s">
        <v>369</v>
      </c>
      <c r="C21" s="74">
        <v>115</v>
      </c>
      <c r="D21" s="13" t="s">
        <v>127</v>
      </c>
      <c r="E21" s="13" t="s">
        <v>122</v>
      </c>
      <c r="F21" s="13" t="s">
        <v>186</v>
      </c>
      <c r="G21" s="9">
        <v>80</v>
      </c>
      <c r="H21" s="9">
        <v>80</v>
      </c>
      <c r="I21" s="9">
        <v>80</v>
      </c>
    </row>
    <row r="22" spans="1:9" ht="37.5">
      <c r="A22" s="73" t="s">
        <v>92</v>
      </c>
      <c r="B22" s="13" t="s">
        <v>369</v>
      </c>
      <c r="C22" s="74">
        <v>546</v>
      </c>
      <c r="D22" s="13" t="s">
        <v>118</v>
      </c>
      <c r="E22" s="13" t="s">
        <v>119</v>
      </c>
      <c r="F22" s="13" t="s">
        <v>175</v>
      </c>
      <c r="G22" s="9">
        <v>23</v>
      </c>
      <c r="H22" s="9">
        <v>23</v>
      </c>
      <c r="I22" s="9">
        <v>23</v>
      </c>
    </row>
    <row r="23" spans="1:9" ht="53.25" customHeight="1">
      <c r="A23" s="73" t="s">
        <v>401</v>
      </c>
      <c r="B23" s="13" t="s">
        <v>365</v>
      </c>
      <c r="C23" s="74"/>
      <c r="D23" s="13"/>
      <c r="E23" s="13"/>
      <c r="F23" s="13"/>
      <c r="G23" s="9">
        <f>G24+G27</f>
        <v>1246</v>
      </c>
      <c r="H23" s="9">
        <f>H24+H27</f>
        <v>346</v>
      </c>
      <c r="I23" s="9">
        <f>I24+I27</f>
        <v>346</v>
      </c>
    </row>
    <row r="24" spans="1:9" ht="18.75">
      <c r="A24" s="73" t="s">
        <v>219</v>
      </c>
      <c r="B24" s="13" t="s">
        <v>377</v>
      </c>
      <c r="C24" s="74"/>
      <c r="D24" s="13"/>
      <c r="E24" s="13"/>
      <c r="F24" s="13"/>
      <c r="G24" s="9">
        <f>G26+G25</f>
        <v>1246</v>
      </c>
      <c r="H24" s="9">
        <f>H26+H25</f>
        <v>346</v>
      </c>
      <c r="I24" s="9">
        <f>I26+I25</f>
        <v>346</v>
      </c>
    </row>
    <row r="25" spans="1:9" ht="18.75">
      <c r="A25" s="73" t="s">
        <v>187</v>
      </c>
      <c r="B25" s="13" t="s">
        <v>366</v>
      </c>
      <c r="C25" s="74">
        <v>115</v>
      </c>
      <c r="D25" s="13" t="s">
        <v>127</v>
      </c>
      <c r="E25" s="13" t="s">
        <v>122</v>
      </c>
      <c r="F25" s="13" t="s">
        <v>186</v>
      </c>
      <c r="G25" s="9">
        <v>100</v>
      </c>
      <c r="H25" s="9">
        <v>200</v>
      </c>
      <c r="I25" s="9">
        <v>200</v>
      </c>
    </row>
    <row r="26" spans="1:9" ht="37.5">
      <c r="A26" s="73" t="s">
        <v>92</v>
      </c>
      <c r="B26" s="13" t="s">
        <v>377</v>
      </c>
      <c r="C26" s="74">
        <v>546</v>
      </c>
      <c r="D26" s="13" t="s">
        <v>118</v>
      </c>
      <c r="E26" s="13" t="s">
        <v>119</v>
      </c>
      <c r="F26" s="13" t="s">
        <v>175</v>
      </c>
      <c r="G26" s="9">
        <v>1146</v>
      </c>
      <c r="H26" s="9">
        <v>146</v>
      </c>
      <c r="I26" s="9">
        <v>146</v>
      </c>
    </row>
    <row r="27" spans="1:9" ht="27.75" customHeight="1">
      <c r="A27" s="73" t="s">
        <v>612</v>
      </c>
      <c r="B27" s="13" t="s">
        <v>619</v>
      </c>
      <c r="C27" s="74"/>
      <c r="D27" s="13"/>
      <c r="E27" s="13"/>
      <c r="F27" s="13"/>
      <c r="G27" s="9">
        <f>G28</f>
        <v>0</v>
      </c>
      <c r="H27" s="9">
        <f>H28</f>
        <v>0</v>
      </c>
      <c r="I27" s="9">
        <f>I28</f>
        <v>0</v>
      </c>
    </row>
    <row r="28" spans="1:9" ht="37.5">
      <c r="A28" s="73" t="s">
        <v>92</v>
      </c>
      <c r="B28" s="13" t="s">
        <v>619</v>
      </c>
      <c r="C28" s="74">
        <v>546</v>
      </c>
      <c r="D28" s="13" t="s">
        <v>126</v>
      </c>
      <c r="E28" s="13" t="s">
        <v>122</v>
      </c>
      <c r="F28" s="13" t="s">
        <v>175</v>
      </c>
      <c r="G28" s="9">
        <v>0</v>
      </c>
      <c r="H28" s="9">
        <v>0</v>
      </c>
      <c r="I28" s="9">
        <v>0</v>
      </c>
    </row>
    <row r="29" spans="1:9" ht="56.25">
      <c r="A29" s="73" t="s">
        <v>452</v>
      </c>
      <c r="B29" s="13" t="s">
        <v>55</v>
      </c>
      <c r="C29" s="74"/>
      <c r="D29" s="13"/>
      <c r="E29" s="13"/>
      <c r="F29" s="13"/>
      <c r="G29" s="9">
        <f>G30+G36</f>
        <v>875.9</v>
      </c>
      <c r="H29" s="9">
        <f>H30+H36</f>
        <v>0</v>
      </c>
      <c r="I29" s="9">
        <f>I30+I36</f>
        <v>0</v>
      </c>
    </row>
    <row r="30" spans="1:9" ht="18.75">
      <c r="A30" s="73" t="s">
        <v>612</v>
      </c>
      <c r="B30" s="13" t="s">
        <v>620</v>
      </c>
      <c r="C30" s="74"/>
      <c r="D30" s="13"/>
      <c r="E30" s="13"/>
      <c r="F30" s="13"/>
      <c r="G30" s="9">
        <f>G31+G35</f>
        <v>875.9</v>
      </c>
      <c r="H30" s="9">
        <f>H31+H35</f>
        <v>0</v>
      </c>
      <c r="I30" s="9">
        <f>I31+I35</f>
        <v>0</v>
      </c>
    </row>
    <row r="31" spans="1:9" ht="36.75" customHeight="1">
      <c r="A31" s="73" t="s">
        <v>92</v>
      </c>
      <c r="B31" s="13" t="s">
        <v>620</v>
      </c>
      <c r="C31" s="74">
        <v>546</v>
      </c>
      <c r="D31" s="13" t="s">
        <v>126</v>
      </c>
      <c r="E31" s="13" t="s">
        <v>122</v>
      </c>
      <c r="F31" s="13" t="s">
        <v>175</v>
      </c>
      <c r="G31" s="9">
        <v>875.9</v>
      </c>
      <c r="H31" s="9">
        <v>0</v>
      </c>
      <c r="I31" s="9">
        <v>0</v>
      </c>
    </row>
    <row r="32" spans="1:9" ht="56.25">
      <c r="A32" s="73" t="s">
        <v>317</v>
      </c>
      <c r="B32" s="13" t="s">
        <v>83</v>
      </c>
      <c r="C32" s="74"/>
      <c r="D32" s="13"/>
      <c r="E32" s="13"/>
      <c r="F32" s="13"/>
      <c r="G32" s="9">
        <f>G33</f>
        <v>0</v>
      </c>
      <c r="H32" s="9">
        <f>H33</f>
        <v>0</v>
      </c>
      <c r="I32" s="9">
        <f>I33</f>
        <v>0</v>
      </c>
    </row>
    <row r="33" spans="1:9" ht="78.75" customHeight="1">
      <c r="A33" s="73" t="s">
        <v>379</v>
      </c>
      <c r="B33" s="13" t="s">
        <v>332</v>
      </c>
      <c r="C33" s="74"/>
      <c r="D33" s="13"/>
      <c r="E33" s="13"/>
      <c r="F33" s="13"/>
      <c r="G33" s="9">
        <f>G34+G35</f>
        <v>0</v>
      </c>
      <c r="H33" s="9">
        <f>H34+H35</f>
        <v>0</v>
      </c>
      <c r="I33" s="9">
        <f>I34+I35</f>
        <v>0</v>
      </c>
    </row>
    <row r="34" spans="1:9" ht="37.5">
      <c r="A34" s="73" t="s">
        <v>92</v>
      </c>
      <c r="B34" s="13" t="s">
        <v>332</v>
      </c>
      <c r="C34" s="74">
        <v>546</v>
      </c>
      <c r="D34" s="13" t="s">
        <v>126</v>
      </c>
      <c r="E34" s="13" t="s">
        <v>122</v>
      </c>
      <c r="F34" s="13" t="s">
        <v>175</v>
      </c>
      <c r="G34" s="9">
        <v>0</v>
      </c>
      <c r="H34" s="9">
        <v>0</v>
      </c>
      <c r="I34" s="9">
        <v>0</v>
      </c>
    </row>
    <row r="35" spans="1:9" ht="56.25">
      <c r="A35" s="73" t="s">
        <v>412</v>
      </c>
      <c r="B35" s="13" t="s">
        <v>375</v>
      </c>
      <c r="C35" s="74">
        <v>546</v>
      </c>
      <c r="D35" s="13" t="s">
        <v>126</v>
      </c>
      <c r="E35" s="13" t="s">
        <v>122</v>
      </c>
      <c r="F35" s="13" t="s">
        <v>411</v>
      </c>
      <c r="G35" s="9">
        <v>0</v>
      </c>
      <c r="H35" s="9">
        <v>0</v>
      </c>
      <c r="I35" s="9">
        <v>0</v>
      </c>
    </row>
    <row r="36" spans="1:9" ht="18.75">
      <c r="A36" s="73" t="s">
        <v>612</v>
      </c>
      <c r="B36" s="13" t="s">
        <v>620</v>
      </c>
      <c r="C36" s="74"/>
      <c r="D36" s="13"/>
      <c r="E36" s="13"/>
      <c r="F36" s="13"/>
      <c r="G36" s="9">
        <f>G37</f>
        <v>0</v>
      </c>
      <c r="H36" s="9">
        <f>H37</f>
        <v>0</v>
      </c>
      <c r="I36" s="9">
        <f>I37</f>
        <v>0</v>
      </c>
    </row>
    <row r="37" spans="1:9" ht="37.5">
      <c r="A37" s="73" t="s">
        <v>92</v>
      </c>
      <c r="B37" s="13" t="s">
        <v>620</v>
      </c>
      <c r="C37" s="74">
        <v>546</v>
      </c>
      <c r="D37" s="13" t="s">
        <v>126</v>
      </c>
      <c r="E37" s="13" t="s">
        <v>122</v>
      </c>
      <c r="F37" s="13" t="s">
        <v>175</v>
      </c>
      <c r="G37" s="9">
        <v>0</v>
      </c>
      <c r="H37" s="9">
        <v>0</v>
      </c>
      <c r="I37" s="9">
        <v>0</v>
      </c>
    </row>
    <row r="38" spans="1:9" ht="56.25">
      <c r="A38" s="73" t="s">
        <v>453</v>
      </c>
      <c r="B38" s="13" t="s">
        <v>12</v>
      </c>
      <c r="C38" s="13"/>
      <c r="D38" s="13"/>
      <c r="E38" s="13"/>
      <c r="F38" s="13"/>
      <c r="G38" s="9">
        <f>G49+G54+G39+G58</f>
        <v>5900.900000000001</v>
      </c>
      <c r="H38" s="9">
        <f>H49+H54+H39+H58</f>
        <v>4504.6</v>
      </c>
      <c r="I38" s="9">
        <f>I49+I54+I39+I58</f>
        <v>1611.3</v>
      </c>
    </row>
    <row r="39" spans="1:9" ht="37.5">
      <c r="A39" s="73" t="s">
        <v>85</v>
      </c>
      <c r="B39" s="13" t="s">
        <v>84</v>
      </c>
      <c r="C39" s="13"/>
      <c r="D39" s="13"/>
      <c r="E39" s="13"/>
      <c r="F39" s="13"/>
      <c r="G39" s="9">
        <f>G40+G45+G47</f>
        <v>4739.1</v>
      </c>
      <c r="H39" s="9">
        <f>H40+H45+H47</f>
        <v>350</v>
      </c>
      <c r="I39" s="9">
        <f>I40+I45+I47</f>
        <v>350</v>
      </c>
    </row>
    <row r="40" spans="1:9" ht="41.25" customHeight="1">
      <c r="A40" s="73" t="s">
        <v>374</v>
      </c>
      <c r="B40" s="13" t="s">
        <v>380</v>
      </c>
      <c r="C40" s="13"/>
      <c r="D40" s="13"/>
      <c r="E40" s="13"/>
      <c r="F40" s="13"/>
      <c r="G40" s="9">
        <f>G41+G42+G43+G44</f>
        <v>100</v>
      </c>
      <c r="H40" s="9">
        <f>H41+H42+H43+H44</f>
        <v>150</v>
      </c>
      <c r="I40" s="9">
        <f>I41+I42+I43+I44</f>
        <v>150</v>
      </c>
    </row>
    <row r="41" spans="1:9" ht="42.75" customHeight="1">
      <c r="A41" s="73" t="s">
        <v>92</v>
      </c>
      <c r="B41" s="13" t="s">
        <v>380</v>
      </c>
      <c r="C41" s="13" t="s">
        <v>310</v>
      </c>
      <c r="D41" s="13" t="s">
        <v>126</v>
      </c>
      <c r="E41" s="13" t="s">
        <v>122</v>
      </c>
      <c r="F41" s="13" t="s">
        <v>175</v>
      </c>
      <c r="G41" s="9">
        <v>0</v>
      </c>
      <c r="H41" s="9">
        <v>0</v>
      </c>
      <c r="I41" s="9">
        <v>0</v>
      </c>
    </row>
    <row r="42" spans="1:9" ht="27.75" customHeight="1">
      <c r="A42" s="73" t="s">
        <v>153</v>
      </c>
      <c r="B42" s="13" t="s">
        <v>380</v>
      </c>
      <c r="C42" s="13" t="s">
        <v>310</v>
      </c>
      <c r="D42" s="13" t="s">
        <v>126</v>
      </c>
      <c r="E42" s="13" t="s">
        <v>122</v>
      </c>
      <c r="F42" s="13" t="s">
        <v>180</v>
      </c>
      <c r="G42" s="9">
        <v>0</v>
      </c>
      <c r="H42" s="9">
        <v>0</v>
      </c>
      <c r="I42" s="9">
        <v>0</v>
      </c>
    </row>
    <row r="43" spans="1:10" ht="18.75">
      <c r="A43" s="73" t="s">
        <v>153</v>
      </c>
      <c r="B43" s="13" t="s">
        <v>376</v>
      </c>
      <c r="C43" s="13" t="s">
        <v>310</v>
      </c>
      <c r="D43" s="13" t="s">
        <v>134</v>
      </c>
      <c r="E43" s="13" t="s">
        <v>126</v>
      </c>
      <c r="F43" s="13" t="s">
        <v>180</v>
      </c>
      <c r="G43" s="9">
        <v>0</v>
      </c>
      <c r="H43" s="9">
        <v>0</v>
      </c>
      <c r="I43" s="9">
        <v>0</v>
      </c>
      <c r="J43" s="19" t="s">
        <v>693</v>
      </c>
    </row>
    <row r="44" spans="1:9" ht="37.5">
      <c r="A44" s="73" t="s">
        <v>92</v>
      </c>
      <c r="B44" s="13" t="s">
        <v>376</v>
      </c>
      <c r="C44" s="13" t="s">
        <v>310</v>
      </c>
      <c r="D44" s="13" t="s">
        <v>134</v>
      </c>
      <c r="E44" s="13" t="s">
        <v>126</v>
      </c>
      <c r="F44" s="13" t="s">
        <v>175</v>
      </c>
      <c r="G44" s="9">
        <v>100</v>
      </c>
      <c r="H44" s="9">
        <v>150</v>
      </c>
      <c r="I44" s="9">
        <v>150</v>
      </c>
    </row>
    <row r="45" spans="1:9" ht="30" customHeight="1">
      <c r="A45" s="73" t="s">
        <v>535</v>
      </c>
      <c r="B45" s="13" t="s">
        <v>534</v>
      </c>
      <c r="C45" s="13"/>
      <c r="D45" s="13"/>
      <c r="E45" s="13"/>
      <c r="F45" s="13"/>
      <c r="G45" s="9">
        <f>G46</f>
        <v>50</v>
      </c>
      <c r="H45" s="9">
        <f>H46</f>
        <v>200</v>
      </c>
      <c r="I45" s="9">
        <f>I46</f>
        <v>200</v>
      </c>
    </row>
    <row r="46" spans="1:9" ht="37.5">
      <c r="A46" s="73" t="s">
        <v>92</v>
      </c>
      <c r="B46" s="13" t="s">
        <v>534</v>
      </c>
      <c r="C46" s="13" t="s">
        <v>310</v>
      </c>
      <c r="D46" s="13" t="s">
        <v>126</v>
      </c>
      <c r="E46" s="13" t="s">
        <v>122</v>
      </c>
      <c r="F46" s="13" t="s">
        <v>175</v>
      </c>
      <c r="G46" s="9">
        <v>50</v>
      </c>
      <c r="H46" s="9">
        <v>200</v>
      </c>
      <c r="I46" s="9">
        <v>200</v>
      </c>
    </row>
    <row r="47" spans="1:9" ht="18.75">
      <c r="A47" s="73" t="s">
        <v>612</v>
      </c>
      <c r="B47" s="13" t="s">
        <v>611</v>
      </c>
      <c r="C47" s="13"/>
      <c r="D47" s="13"/>
      <c r="E47" s="13"/>
      <c r="F47" s="13"/>
      <c r="G47" s="9">
        <f>G48</f>
        <v>4589.1</v>
      </c>
      <c r="H47" s="9">
        <f>H48</f>
        <v>0</v>
      </c>
      <c r="I47" s="9">
        <f>I48</f>
        <v>0</v>
      </c>
    </row>
    <row r="48" spans="1:9" ht="37.5">
      <c r="A48" s="73" t="s">
        <v>92</v>
      </c>
      <c r="B48" s="13" t="s">
        <v>611</v>
      </c>
      <c r="C48" s="13" t="s">
        <v>310</v>
      </c>
      <c r="D48" s="13" t="s">
        <v>126</v>
      </c>
      <c r="E48" s="13" t="s">
        <v>122</v>
      </c>
      <c r="F48" s="13" t="s">
        <v>175</v>
      </c>
      <c r="G48" s="9">
        <v>4589.1</v>
      </c>
      <c r="H48" s="9">
        <v>0</v>
      </c>
      <c r="I48" s="9">
        <v>0</v>
      </c>
    </row>
    <row r="49" spans="1:9" ht="46.5" customHeight="1">
      <c r="A49" s="73" t="s">
        <v>14</v>
      </c>
      <c r="B49" s="13" t="s">
        <v>13</v>
      </c>
      <c r="C49" s="13"/>
      <c r="D49" s="13"/>
      <c r="E49" s="13"/>
      <c r="F49" s="13"/>
      <c r="G49" s="9">
        <f>G50+G52</f>
        <v>400</v>
      </c>
      <c r="H49" s="9">
        <f>H50+H52</f>
        <v>3392.8</v>
      </c>
      <c r="I49" s="9">
        <f>I50+I52</f>
        <v>500</v>
      </c>
    </row>
    <row r="50" spans="1:9" ht="37.5">
      <c r="A50" s="73" t="s">
        <v>213</v>
      </c>
      <c r="B50" s="13" t="s">
        <v>30</v>
      </c>
      <c r="C50" s="13"/>
      <c r="D50" s="13"/>
      <c r="E50" s="13"/>
      <c r="F50" s="13"/>
      <c r="G50" s="9">
        <f>G51</f>
        <v>400</v>
      </c>
      <c r="H50" s="9">
        <f>H51</f>
        <v>300</v>
      </c>
      <c r="I50" s="9">
        <f>I51</f>
        <v>500</v>
      </c>
    </row>
    <row r="51" spans="1:9" ht="37.5">
      <c r="A51" s="73" t="s">
        <v>92</v>
      </c>
      <c r="B51" s="13" t="s">
        <v>30</v>
      </c>
      <c r="C51" s="13" t="s">
        <v>310</v>
      </c>
      <c r="D51" s="13" t="s">
        <v>134</v>
      </c>
      <c r="E51" s="13" t="s">
        <v>126</v>
      </c>
      <c r="F51" s="13" t="s">
        <v>175</v>
      </c>
      <c r="G51" s="9">
        <v>400</v>
      </c>
      <c r="H51" s="9">
        <v>300</v>
      </c>
      <c r="I51" s="9">
        <v>500</v>
      </c>
    </row>
    <row r="52" spans="1:9" ht="37.5">
      <c r="A52" s="31" t="s">
        <v>652</v>
      </c>
      <c r="B52" s="13" t="s">
        <v>682</v>
      </c>
      <c r="C52" s="13"/>
      <c r="D52" s="13"/>
      <c r="E52" s="13"/>
      <c r="F52" s="13"/>
      <c r="G52" s="9">
        <f>G53</f>
        <v>0</v>
      </c>
      <c r="H52" s="9">
        <f>H53</f>
        <v>3092.8</v>
      </c>
      <c r="I52" s="9">
        <f>I53</f>
        <v>0</v>
      </c>
    </row>
    <row r="53" spans="1:9" ht="37.5">
      <c r="A53" s="73" t="s">
        <v>92</v>
      </c>
      <c r="B53" s="13" t="s">
        <v>682</v>
      </c>
      <c r="C53" s="13" t="s">
        <v>310</v>
      </c>
      <c r="D53" s="13" t="s">
        <v>134</v>
      </c>
      <c r="E53" s="13" t="s">
        <v>126</v>
      </c>
      <c r="F53" s="13" t="s">
        <v>175</v>
      </c>
      <c r="G53" s="9"/>
      <c r="H53" s="9">
        <v>3092.8</v>
      </c>
      <c r="I53" s="9"/>
    </row>
    <row r="54" spans="1:9" ht="56.25">
      <c r="A54" s="73" t="s">
        <v>454</v>
      </c>
      <c r="B54" s="13" t="s">
        <v>15</v>
      </c>
      <c r="C54" s="13"/>
      <c r="D54" s="13"/>
      <c r="E54" s="13"/>
      <c r="F54" s="13"/>
      <c r="G54" s="9">
        <f>G55</f>
        <v>210.3</v>
      </c>
      <c r="H54" s="9">
        <f>H55</f>
        <v>210.3</v>
      </c>
      <c r="I54" s="9">
        <f>I55</f>
        <v>209.8</v>
      </c>
    </row>
    <row r="55" spans="1:9" ht="96" customHeight="1">
      <c r="A55" s="73" t="s">
        <v>425</v>
      </c>
      <c r="B55" s="13" t="s">
        <v>426</v>
      </c>
      <c r="C55" s="13"/>
      <c r="D55" s="13"/>
      <c r="E55" s="13"/>
      <c r="F55" s="13"/>
      <c r="G55" s="9">
        <f>G56+G57</f>
        <v>210.3</v>
      </c>
      <c r="H55" s="9">
        <f>H56+H57</f>
        <v>210.3</v>
      </c>
      <c r="I55" s="9">
        <f>I56+I57</f>
        <v>209.8</v>
      </c>
    </row>
    <row r="56" spans="1:9" ht="37.5">
      <c r="A56" s="73" t="s">
        <v>171</v>
      </c>
      <c r="B56" s="13" t="s">
        <v>427</v>
      </c>
      <c r="C56" s="13" t="s">
        <v>310</v>
      </c>
      <c r="D56" s="13" t="s">
        <v>134</v>
      </c>
      <c r="E56" s="13" t="s">
        <v>126</v>
      </c>
      <c r="F56" s="13" t="s">
        <v>172</v>
      </c>
      <c r="G56" s="9">
        <v>160.3</v>
      </c>
      <c r="H56" s="9">
        <v>160.3</v>
      </c>
      <c r="I56" s="9">
        <v>160.3</v>
      </c>
    </row>
    <row r="57" spans="1:9" ht="37.5">
      <c r="A57" s="73" t="s">
        <v>92</v>
      </c>
      <c r="B57" s="13" t="s">
        <v>427</v>
      </c>
      <c r="C57" s="13" t="s">
        <v>310</v>
      </c>
      <c r="D57" s="13" t="s">
        <v>134</v>
      </c>
      <c r="E57" s="13" t="s">
        <v>126</v>
      </c>
      <c r="F57" s="13" t="s">
        <v>175</v>
      </c>
      <c r="G57" s="9">
        <v>50</v>
      </c>
      <c r="H57" s="9">
        <v>50</v>
      </c>
      <c r="I57" s="9">
        <v>49.5</v>
      </c>
    </row>
    <row r="58" spans="1:9" ht="44.25" customHeight="1">
      <c r="A58" s="73" t="s">
        <v>370</v>
      </c>
      <c r="B58" s="13" t="s">
        <v>381</v>
      </c>
      <c r="C58" s="13"/>
      <c r="D58" s="13"/>
      <c r="E58" s="13"/>
      <c r="F58" s="13"/>
      <c r="G58" s="9">
        <f aca="true" t="shared" si="0" ref="G58:I59">G59</f>
        <v>551.5</v>
      </c>
      <c r="H58" s="9">
        <f t="shared" si="0"/>
        <v>551.5</v>
      </c>
      <c r="I58" s="9">
        <f t="shared" si="0"/>
        <v>551.5</v>
      </c>
    </row>
    <row r="59" spans="1:9" ht="117" customHeight="1">
      <c r="A59" s="77" t="s">
        <v>410</v>
      </c>
      <c r="B59" s="13" t="s">
        <v>372</v>
      </c>
      <c r="C59" s="13"/>
      <c r="D59" s="13"/>
      <c r="E59" s="13"/>
      <c r="F59" s="13"/>
      <c r="G59" s="9">
        <f t="shared" si="0"/>
        <v>551.5</v>
      </c>
      <c r="H59" s="9">
        <f t="shared" si="0"/>
        <v>551.5</v>
      </c>
      <c r="I59" s="9">
        <f t="shared" si="0"/>
        <v>551.5</v>
      </c>
    </row>
    <row r="60" spans="1:9" ht="37.5">
      <c r="A60" s="73" t="s">
        <v>92</v>
      </c>
      <c r="B60" s="13" t="s">
        <v>372</v>
      </c>
      <c r="C60" s="13" t="s">
        <v>310</v>
      </c>
      <c r="D60" s="13" t="s">
        <v>123</v>
      </c>
      <c r="E60" s="13" t="s">
        <v>127</v>
      </c>
      <c r="F60" s="13" t="s">
        <v>175</v>
      </c>
      <c r="G60" s="9">
        <v>551.5</v>
      </c>
      <c r="H60" s="9">
        <v>551.5</v>
      </c>
      <c r="I60" s="9">
        <v>551.5</v>
      </c>
    </row>
    <row r="61" spans="1:9" ht="57.75" customHeight="1">
      <c r="A61" s="70" t="s">
        <v>455</v>
      </c>
      <c r="B61" s="10" t="s">
        <v>285</v>
      </c>
      <c r="C61" s="10"/>
      <c r="D61" s="10"/>
      <c r="E61" s="10"/>
      <c r="F61" s="10"/>
      <c r="G61" s="11">
        <f>G62+G79+G86+G89+G74</f>
        <v>20958.7</v>
      </c>
      <c r="H61" s="11">
        <f>H62+H79+H86+H89+H74</f>
        <v>8104.500000000001</v>
      </c>
      <c r="I61" s="11">
        <f>I62+I79+I86+I89+I74</f>
        <v>8188.400000000001</v>
      </c>
    </row>
    <row r="62" spans="1:9" ht="39.75" customHeight="1">
      <c r="A62" s="73" t="s">
        <v>0</v>
      </c>
      <c r="B62" s="13" t="s">
        <v>1</v>
      </c>
      <c r="C62" s="13"/>
      <c r="D62" s="13"/>
      <c r="E62" s="13"/>
      <c r="F62" s="13"/>
      <c r="G62" s="9">
        <f>G63+G65+G68+G70+G72</f>
        <v>7207.2</v>
      </c>
      <c r="H62" s="9">
        <f>H63+H65+H68+H70+H72</f>
        <v>7213.6</v>
      </c>
      <c r="I62" s="9">
        <f>I63+I65+I68+I70+I72</f>
        <v>7297.5</v>
      </c>
    </row>
    <row r="63" spans="1:9" ht="37.5">
      <c r="A63" s="73" t="s">
        <v>348</v>
      </c>
      <c r="B63" s="13" t="s">
        <v>3</v>
      </c>
      <c r="C63" s="13"/>
      <c r="D63" s="13"/>
      <c r="E63" s="13"/>
      <c r="F63" s="13"/>
      <c r="G63" s="9">
        <f>G64</f>
        <v>5145.2</v>
      </c>
      <c r="H63" s="9">
        <f>H64</f>
        <v>5482.8</v>
      </c>
      <c r="I63" s="9">
        <f>I64</f>
        <v>5566.7</v>
      </c>
    </row>
    <row r="64" spans="1:9" ht="18.75">
      <c r="A64" s="73" t="s">
        <v>187</v>
      </c>
      <c r="B64" s="13" t="s">
        <v>3</v>
      </c>
      <c r="C64" s="13" t="s">
        <v>310</v>
      </c>
      <c r="D64" s="13" t="s">
        <v>140</v>
      </c>
      <c r="E64" s="13" t="s">
        <v>122</v>
      </c>
      <c r="F64" s="13" t="s">
        <v>186</v>
      </c>
      <c r="G64" s="9">
        <v>5145.2</v>
      </c>
      <c r="H64" s="9">
        <v>5482.8</v>
      </c>
      <c r="I64" s="9">
        <v>5566.7</v>
      </c>
    </row>
    <row r="65" spans="1:9" ht="18.75">
      <c r="A65" s="73" t="s">
        <v>456</v>
      </c>
      <c r="B65" s="13" t="s">
        <v>2</v>
      </c>
      <c r="C65" s="13"/>
      <c r="D65" s="13"/>
      <c r="E65" s="13"/>
      <c r="F65" s="13"/>
      <c r="G65" s="9">
        <f>G66+G67</f>
        <v>170</v>
      </c>
      <c r="H65" s="9">
        <f>H66+H67</f>
        <v>170</v>
      </c>
      <c r="I65" s="9">
        <f>I66+I67</f>
        <v>170</v>
      </c>
    </row>
    <row r="66" spans="1:9" ht="18.75">
      <c r="A66" s="73" t="s">
        <v>187</v>
      </c>
      <c r="B66" s="13" t="s">
        <v>2</v>
      </c>
      <c r="C66" s="13" t="s">
        <v>329</v>
      </c>
      <c r="D66" s="13" t="s">
        <v>140</v>
      </c>
      <c r="E66" s="13" t="s">
        <v>122</v>
      </c>
      <c r="F66" s="13" t="s">
        <v>186</v>
      </c>
      <c r="G66" s="9">
        <v>110</v>
      </c>
      <c r="H66" s="9">
        <v>110</v>
      </c>
      <c r="I66" s="9">
        <v>110</v>
      </c>
    </row>
    <row r="67" spans="1:9" ht="18.75">
      <c r="A67" s="73" t="s">
        <v>187</v>
      </c>
      <c r="B67" s="13" t="s">
        <v>2</v>
      </c>
      <c r="C67" s="13" t="s">
        <v>310</v>
      </c>
      <c r="D67" s="13" t="s">
        <v>140</v>
      </c>
      <c r="E67" s="13" t="s">
        <v>122</v>
      </c>
      <c r="F67" s="13" t="s">
        <v>186</v>
      </c>
      <c r="G67" s="9">
        <v>60</v>
      </c>
      <c r="H67" s="9">
        <v>60</v>
      </c>
      <c r="I67" s="9">
        <v>60</v>
      </c>
    </row>
    <row r="68" spans="1:9" ht="93.75" customHeight="1">
      <c r="A68" s="73" t="s">
        <v>706</v>
      </c>
      <c r="B68" s="13" t="s">
        <v>82</v>
      </c>
      <c r="C68" s="13"/>
      <c r="D68" s="13"/>
      <c r="E68" s="13"/>
      <c r="F68" s="13"/>
      <c r="G68" s="9">
        <f>G69</f>
        <v>137.9</v>
      </c>
      <c r="H68" s="9">
        <f>H69</f>
        <v>140</v>
      </c>
      <c r="I68" s="9">
        <f>I69</f>
        <v>140</v>
      </c>
    </row>
    <row r="69" spans="1:9" ht="18.75">
      <c r="A69" s="73" t="s">
        <v>187</v>
      </c>
      <c r="B69" s="13" t="s">
        <v>82</v>
      </c>
      <c r="C69" s="13" t="s">
        <v>310</v>
      </c>
      <c r="D69" s="13" t="s">
        <v>140</v>
      </c>
      <c r="E69" s="13" t="s">
        <v>122</v>
      </c>
      <c r="F69" s="13" t="s">
        <v>186</v>
      </c>
      <c r="G69" s="9">
        <v>137.9</v>
      </c>
      <c r="H69" s="9">
        <v>140</v>
      </c>
      <c r="I69" s="9">
        <v>140</v>
      </c>
    </row>
    <row r="70" spans="1:9" ht="56.25">
      <c r="A70" s="73" t="s">
        <v>437</v>
      </c>
      <c r="B70" s="13" t="s">
        <v>447</v>
      </c>
      <c r="C70" s="13"/>
      <c r="D70" s="13"/>
      <c r="E70" s="13"/>
      <c r="F70" s="13"/>
      <c r="G70" s="9">
        <f>G71</f>
        <v>1420.8</v>
      </c>
      <c r="H70" s="9">
        <f>H71</f>
        <v>1420.8</v>
      </c>
      <c r="I70" s="9">
        <f>I71</f>
        <v>1420.8</v>
      </c>
    </row>
    <row r="71" spans="1:9" ht="18.75">
      <c r="A71" s="73" t="s">
        <v>187</v>
      </c>
      <c r="B71" s="13" t="s">
        <v>447</v>
      </c>
      <c r="C71" s="13" t="s">
        <v>310</v>
      </c>
      <c r="D71" s="13" t="s">
        <v>140</v>
      </c>
      <c r="E71" s="13" t="s">
        <v>122</v>
      </c>
      <c r="F71" s="13" t="s">
        <v>186</v>
      </c>
      <c r="G71" s="9">
        <v>1420.8</v>
      </c>
      <c r="H71" s="9">
        <v>1420.8</v>
      </c>
      <c r="I71" s="9">
        <v>1420.8</v>
      </c>
    </row>
    <row r="72" spans="1:9" ht="56.25">
      <c r="A72" s="73" t="s">
        <v>593</v>
      </c>
      <c r="B72" s="13" t="s">
        <v>592</v>
      </c>
      <c r="C72" s="13"/>
      <c r="D72" s="13"/>
      <c r="E72" s="13"/>
      <c r="F72" s="13"/>
      <c r="G72" s="9">
        <f>G73</f>
        <v>333.3</v>
      </c>
      <c r="H72" s="9">
        <f>H73</f>
        <v>0</v>
      </c>
      <c r="I72" s="9">
        <f>I73</f>
        <v>0</v>
      </c>
    </row>
    <row r="73" spans="1:9" ht="18.75">
      <c r="A73" s="73" t="s">
        <v>187</v>
      </c>
      <c r="B73" s="13" t="s">
        <v>592</v>
      </c>
      <c r="C73" s="13" t="s">
        <v>310</v>
      </c>
      <c r="D73" s="13" t="s">
        <v>140</v>
      </c>
      <c r="E73" s="13" t="s">
        <v>122</v>
      </c>
      <c r="F73" s="13" t="s">
        <v>186</v>
      </c>
      <c r="G73" s="9">
        <v>333.3</v>
      </c>
      <c r="H73" s="9">
        <v>0</v>
      </c>
      <c r="I73" s="9">
        <v>0</v>
      </c>
    </row>
    <row r="74" spans="1:9" ht="37.5">
      <c r="A74" s="73" t="s">
        <v>457</v>
      </c>
      <c r="B74" s="13" t="s">
        <v>5</v>
      </c>
      <c r="C74" s="13"/>
      <c r="D74" s="13"/>
      <c r="E74" s="13"/>
      <c r="F74" s="13"/>
      <c r="G74" s="9">
        <f>G75+G77</f>
        <v>50</v>
      </c>
      <c r="H74" s="9">
        <f>H75+H77</f>
        <v>50</v>
      </c>
      <c r="I74" s="9">
        <f>I75+I77</f>
        <v>50</v>
      </c>
    </row>
    <row r="75" spans="1:9" ht="18.75">
      <c r="A75" s="73" t="s">
        <v>456</v>
      </c>
      <c r="B75" s="13" t="s">
        <v>6</v>
      </c>
      <c r="C75" s="13"/>
      <c r="D75" s="13"/>
      <c r="E75" s="13"/>
      <c r="F75" s="13"/>
      <c r="G75" s="9">
        <f>G76</f>
        <v>30</v>
      </c>
      <c r="H75" s="9">
        <f>H76</f>
        <v>30</v>
      </c>
      <c r="I75" s="9">
        <f>I76</f>
        <v>30</v>
      </c>
    </row>
    <row r="76" spans="1:9" ht="18.75">
      <c r="A76" s="73" t="s">
        <v>187</v>
      </c>
      <c r="B76" s="13" t="s">
        <v>6</v>
      </c>
      <c r="C76" s="13" t="s">
        <v>310</v>
      </c>
      <c r="D76" s="13" t="s">
        <v>140</v>
      </c>
      <c r="E76" s="13" t="s">
        <v>122</v>
      </c>
      <c r="F76" s="13" t="s">
        <v>186</v>
      </c>
      <c r="G76" s="9">
        <v>30</v>
      </c>
      <c r="H76" s="9">
        <v>30</v>
      </c>
      <c r="I76" s="9">
        <v>30</v>
      </c>
    </row>
    <row r="77" spans="1:9" ht="99" customHeight="1">
      <c r="A77" s="73" t="s">
        <v>706</v>
      </c>
      <c r="B77" s="13" t="s">
        <v>81</v>
      </c>
      <c r="C77" s="13"/>
      <c r="D77" s="13"/>
      <c r="E77" s="13"/>
      <c r="F77" s="13"/>
      <c r="G77" s="9">
        <f>G78</f>
        <v>20</v>
      </c>
      <c r="H77" s="9">
        <f>H78</f>
        <v>20</v>
      </c>
      <c r="I77" s="9">
        <f>I78</f>
        <v>20</v>
      </c>
    </row>
    <row r="78" spans="1:9" ht="18.75">
      <c r="A78" s="73" t="s">
        <v>187</v>
      </c>
      <c r="B78" s="13" t="s">
        <v>81</v>
      </c>
      <c r="C78" s="13" t="s">
        <v>310</v>
      </c>
      <c r="D78" s="13" t="s">
        <v>140</v>
      </c>
      <c r="E78" s="13" t="s">
        <v>122</v>
      </c>
      <c r="F78" s="13" t="s">
        <v>186</v>
      </c>
      <c r="G78" s="9">
        <v>20</v>
      </c>
      <c r="H78" s="9">
        <v>20</v>
      </c>
      <c r="I78" s="9">
        <v>20</v>
      </c>
    </row>
    <row r="79" spans="1:9" ht="18.75">
      <c r="A79" s="73" t="s">
        <v>4</v>
      </c>
      <c r="B79" s="13" t="s">
        <v>7</v>
      </c>
      <c r="C79" s="13"/>
      <c r="D79" s="13"/>
      <c r="E79" s="13"/>
      <c r="F79" s="13"/>
      <c r="G79" s="9">
        <f>G80+G83</f>
        <v>562.9</v>
      </c>
      <c r="H79" s="9">
        <f>H80+H83</f>
        <v>478.8</v>
      </c>
      <c r="I79" s="9">
        <f>I80+I83</f>
        <v>478.8</v>
      </c>
    </row>
    <row r="80" spans="1:9" ht="18.75">
      <c r="A80" s="73" t="s">
        <v>456</v>
      </c>
      <c r="B80" s="13" t="s">
        <v>8</v>
      </c>
      <c r="C80" s="13"/>
      <c r="D80" s="13"/>
      <c r="E80" s="13"/>
      <c r="F80" s="13"/>
      <c r="G80" s="9">
        <f>G81+G82</f>
        <v>353.3</v>
      </c>
      <c r="H80" s="9">
        <f>H81+H82</f>
        <v>271.3</v>
      </c>
      <c r="I80" s="9">
        <f>I81+I82</f>
        <v>271.3</v>
      </c>
    </row>
    <row r="81" spans="1:10" ht="18.75">
      <c r="A81" s="73" t="s">
        <v>187</v>
      </c>
      <c r="B81" s="13" t="s">
        <v>8</v>
      </c>
      <c r="C81" s="13" t="s">
        <v>329</v>
      </c>
      <c r="D81" s="13" t="s">
        <v>140</v>
      </c>
      <c r="E81" s="13" t="s">
        <v>122</v>
      </c>
      <c r="F81" s="13" t="s">
        <v>186</v>
      </c>
      <c r="G81" s="9">
        <v>140</v>
      </c>
      <c r="H81" s="9">
        <v>140</v>
      </c>
      <c r="I81" s="9">
        <v>140</v>
      </c>
      <c r="J81" s="24"/>
    </row>
    <row r="82" spans="1:9" ht="18.75">
      <c r="A82" s="73" t="s">
        <v>187</v>
      </c>
      <c r="B82" s="13" t="s">
        <v>8</v>
      </c>
      <c r="C82" s="13" t="s">
        <v>310</v>
      </c>
      <c r="D82" s="13" t="s">
        <v>140</v>
      </c>
      <c r="E82" s="13" t="s">
        <v>122</v>
      </c>
      <c r="F82" s="13" t="s">
        <v>186</v>
      </c>
      <c r="G82" s="9">
        <v>213.3</v>
      </c>
      <c r="H82" s="9">
        <v>131.3</v>
      </c>
      <c r="I82" s="9">
        <v>131.3</v>
      </c>
    </row>
    <row r="83" spans="1:9" ht="99" customHeight="1">
      <c r="A83" s="73" t="s">
        <v>706</v>
      </c>
      <c r="B83" s="13" t="s">
        <v>458</v>
      </c>
      <c r="C83" s="13"/>
      <c r="D83" s="13"/>
      <c r="E83" s="13"/>
      <c r="F83" s="13"/>
      <c r="G83" s="9">
        <f>G85+G84</f>
        <v>209.6</v>
      </c>
      <c r="H83" s="9">
        <f>H85+H84</f>
        <v>207.5</v>
      </c>
      <c r="I83" s="9">
        <f>I85+I84</f>
        <v>207.5</v>
      </c>
    </row>
    <row r="84" spans="1:9" ht="18.75">
      <c r="A84" s="73" t="s">
        <v>187</v>
      </c>
      <c r="B84" s="13" t="s">
        <v>458</v>
      </c>
      <c r="C84" s="13" t="s">
        <v>329</v>
      </c>
      <c r="D84" s="13" t="s">
        <v>140</v>
      </c>
      <c r="E84" s="13" t="s">
        <v>122</v>
      </c>
      <c r="F84" s="13" t="s">
        <v>186</v>
      </c>
      <c r="G84" s="9">
        <v>110</v>
      </c>
      <c r="H84" s="9">
        <v>110</v>
      </c>
      <c r="I84" s="9">
        <v>110</v>
      </c>
    </row>
    <row r="85" spans="1:9" ht="18.75">
      <c r="A85" s="73" t="s">
        <v>187</v>
      </c>
      <c r="B85" s="13" t="s">
        <v>458</v>
      </c>
      <c r="C85" s="13" t="s">
        <v>310</v>
      </c>
      <c r="D85" s="13" t="s">
        <v>140</v>
      </c>
      <c r="E85" s="13" t="s">
        <v>122</v>
      </c>
      <c r="F85" s="13" t="s">
        <v>186</v>
      </c>
      <c r="G85" s="9">
        <v>99.6</v>
      </c>
      <c r="H85" s="9">
        <v>97.5</v>
      </c>
      <c r="I85" s="9">
        <v>97.5</v>
      </c>
    </row>
    <row r="86" spans="1:9" ht="37.5">
      <c r="A86" s="73" t="s">
        <v>460</v>
      </c>
      <c r="B86" s="13" t="s">
        <v>80</v>
      </c>
      <c r="C86" s="13"/>
      <c r="D86" s="13"/>
      <c r="E86" s="13"/>
      <c r="F86" s="13"/>
      <c r="G86" s="9">
        <f aca="true" t="shared" si="1" ref="G86:I87">G87</f>
        <v>152.1</v>
      </c>
      <c r="H86" s="9">
        <f t="shared" si="1"/>
        <v>152.1</v>
      </c>
      <c r="I86" s="9">
        <f t="shared" si="1"/>
        <v>152.1</v>
      </c>
    </row>
    <row r="87" spans="1:9" ht="18.75">
      <c r="A87" s="73" t="s">
        <v>456</v>
      </c>
      <c r="B87" s="13" t="s">
        <v>459</v>
      </c>
      <c r="C87" s="13"/>
      <c r="D87" s="13"/>
      <c r="E87" s="13"/>
      <c r="F87" s="13"/>
      <c r="G87" s="9">
        <f t="shared" si="1"/>
        <v>152.1</v>
      </c>
      <c r="H87" s="9">
        <f t="shared" si="1"/>
        <v>152.1</v>
      </c>
      <c r="I87" s="9">
        <f t="shared" si="1"/>
        <v>152.1</v>
      </c>
    </row>
    <row r="88" spans="1:9" ht="37.5">
      <c r="A88" s="73" t="s">
        <v>92</v>
      </c>
      <c r="B88" s="13" t="s">
        <v>459</v>
      </c>
      <c r="C88" s="13" t="s">
        <v>310</v>
      </c>
      <c r="D88" s="13" t="s">
        <v>140</v>
      </c>
      <c r="E88" s="13" t="s">
        <v>122</v>
      </c>
      <c r="F88" s="13" t="s">
        <v>175</v>
      </c>
      <c r="G88" s="9">
        <v>152.1</v>
      </c>
      <c r="H88" s="9">
        <v>152.1</v>
      </c>
      <c r="I88" s="9">
        <v>152.1</v>
      </c>
    </row>
    <row r="89" spans="1:9" ht="37.5">
      <c r="A89" s="73" t="s">
        <v>79</v>
      </c>
      <c r="B89" s="13" t="s">
        <v>461</v>
      </c>
      <c r="C89" s="13"/>
      <c r="D89" s="13"/>
      <c r="E89" s="13"/>
      <c r="F89" s="13"/>
      <c r="G89" s="9">
        <f>G92+G95+G90+G97</f>
        <v>12986.5</v>
      </c>
      <c r="H89" s="9">
        <f>H92+H95+H90+H97</f>
        <v>210</v>
      </c>
      <c r="I89" s="9">
        <f>I92+I95+I90+I97</f>
        <v>210</v>
      </c>
    </row>
    <row r="90" spans="1:9" ht="18.75">
      <c r="A90" s="73" t="s">
        <v>456</v>
      </c>
      <c r="B90" s="13" t="s">
        <v>635</v>
      </c>
      <c r="C90" s="13"/>
      <c r="D90" s="13"/>
      <c r="E90" s="13"/>
      <c r="F90" s="13"/>
      <c r="G90" s="9">
        <f>G91</f>
        <v>40</v>
      </c>
      <c r="H90" s="9">
        <f>H91</f>
        <v>40</v>
      </c>
      <c r="I90" s="9">
        <f>I91</f>
        <v>40</v>
      </c>
    </row>
    <row r="91" spans="1:9" ht="18.75">
      <c r="A91" s="73" t="s">
        <v>187</v>
      </c>
      <c r="B91" s="13" t="s">
        <v>635</v>
      </c>
      <c r="C91" s="13" t="s">
        <v>310</v>
      </c>
      <c r="D91" s="13" t="s">
        <v>140</v>
      </c>
      <c r="E91" s="13" t="s">
        <v>122</v>
      </c>
      <c r="F91" s="13" t="s">
        <v>186</v>
      </c>
      <c r="G91" s="9">
        <v>40</v>
      </c>
      <c r="H91" s="9">
        <v>40</v>
      </c>
      <c r="I91" s="9">
        <v>40</v>
      </c>
    </row>
    <row r="92" spans="1:9" ht="98.25" customHeight="1">
      <c r="A92" s="73" t="s">
        <v>706</v>
      </c>
      <c r="B92" s="13" t="s">
        <v>462</v>
      </c>
      <c r="C92" s="13"/>
      <c r="D92" s="13"/>
      <c r="E92" s="13"/>
      <c r="F92" s="13"/>
      <c r="G92" s="9">
        <f>G93+G94</f>
        <v>170</v>
      </c>
      <c r="H92" s="9">
        <f>H93+H94</f>
        <v>170</v>
      </c>
      <c r="I92" s="9">
        <f>I93+I94</f>
        <v>170</v>
      </c>
    </row>
    <row r="93" spans="1:9" ht="18.75">
      <c r="A93" s="73" t="s">
        <v>187</v>
      </c>
      <c r="B93" s="13" t="s">
        <v>462</v>
      </c>
      <c r="C93" s="13" t="s">
        <v>329</v>
      </c>
      <c r="D93" s="13" t="s">
        <v>140</v>
      </c>
      <c r="E93" s="13" t="s">
        <v>122</v>
      </c>
      <c r="F93" s="13" t="s">
        <v>186</v>
      </c>
      <c r="G93" s="9">
        <v>50</v>
      </c>
      <c r="H93" s="9">
        <v>50</v>
      </c>
      <c r="I93" s="9">
        <v>50</v>
      </c>
    </row>
    <row r="94" spans="1:9" ht="18.75">
      <c r="A94" s="73" t="s">
        <v>187</v>
      </c>
      <c r="B94" s="13" t="s">
        <v>462</v>
      </c>
      <c r="C94" s="13" t="s">
        <v>310</v>
      </c>
      <c r="D94" s="13" t="s">
        <v>140</v>
      </c>
      <c r="E94" s="13" t="s">
        <v>122</v>
      </c>
      <c r="F94" s="13" t="s">
        <v>186</v>
      </c>
      <c r="G94" s="9">
        <v>120</v>
      </c>
      <c r="H94" s="9">
        <v>120</v>
      </c>
      <c r="I94" s="9">
        <v>120</v>
      </c>
    </row>
    <row r="95" spans="1:9" ht="75">
      <c r="A95" s="102" t="s">
        <v>683</v>
      </c>
      <c r="B95" s="13" t="s">
        <v>633</v>
      </c>
      <c r="C95" s="13"/>
      <c r="D95" s="13"/>
      <c r="E95" s="13"/>
      <c r="F95" s="13"/>
      <c r="G95" s="9">
        <f>G96</f>
        <v>300</v>
      </c>
      <c r="H95" s="9">
        <f>H96</f>
        <v>0</v>
      </c>
      <c r="I95" s="9">
        <f>I96</f>
        <v>0</v>
      </c>
    </row>
    <row r="96" spans="1:9" ht="30" customHeight="1">
      <c r="A96" s="73" t="s">
        <v>187</v>
      </c>
      <c r="B96" s="13" t="s">
        <v>633</v>
      </c>
      <c r="C96" s="13" t="s">
        <v>310</v>
      </c>
      <c r="D96" s="13" t="s">
        <v>140</v>
      </c>
      <c r="E96" s="13" t="s">
        <v>122</v>
      </c>
      <c r="F96" s="13" t="s">
        <v>186</v>
      </c>
      <c r="G96" s="9">
        <v>300</v>
      </c>
      <c r="H96" s="9"/>
      <c r="I96" s="9"/>
    </row>
    <row r="97" spans="1:9" ht="78.75" customHeight="1">
      <c r="A97" s="31" t="s">
        <v>665</v>
      </c>
      <c r="B97" s="94" t="s">
        <v>666</v>
      </c>
      <c r="C97" s="13"/>
      <c r="D97" s="13"/>
      <c r="E97" s="13"/>
      <c r="F97" s="13"/>
      <c r="G97" s="9">
        <f>G98</f>
        <v>12476.5</v>
      </c>
      <c r="H97" s="9">
        <f>H98</f>
        <v>0</v>
      </c>
      <c r="I97" s="9">
        <f>I98</f>
        <v>0</v>
      </c>
    </row>
    <row r="98" spans="1:9" ht="27" customHeight="1">
      <c r="A98" s="73" t="s">
        <v>187</v>
      </c>
      <c r="B98" s="94" t="s">
        <v>666</v>
      </c>
      <c r="C98" s="13" t="s">
        <v>310</v>
      </c>
      <c r="D98" s="13" t="s">
        <v>140</v>
      </c>
      <c r="E98" s="13" t="s">
        <v>122</v>
      </c>
      <c r="F98" s="13" t="s">
        <v>186</v>
      </c>
      <c r="G98" s="9">
        <v>12476.5</v>
      </c>
      <c r="H98" s="9"/>
      <c r="I98" s="9"/>
    </row>
    <row r="99" spans="1:9" ht="53.25" customHeight="1">
      <c r="A99" s="70" t="s">
        <v>501</v>
      </c>
      <c r="B99" s="10" t="s">
        <v>9</v>
      </c>
      <c r="C99" s="10"/>
      <c r="D99" s="10"/>
      <c r="E99" s="10"/>
      <c r="F99" s="10"/>
      <c r="G99" s="11">
        <f>G100+G124+G129</f>
        <v>32813.3</v>
      </c>
      <c r="H99" s="11">
        <f>H100+H124+H129</f>
        <v>33901.6</v>
      </c>
      <c r="I99" s="11">
        <f>I100+I124+I129</f>
        <v>33858.4</v>
      </c>
    </row>
    <row r="100" spans="1:9" ht="37.5">
      <c r="A100" s="73" t="s">
        <v>40</v>
      </c>
      <c r="B100" s="13" t="s">
        <v>41</v>
      </c>
      <c r="C100" s="13"/>
      <c r="D100" s="13"/>
      <c r="E100" s="13"/>
      <c r="F100" s="13"/>
      <c r="G100" s="9">
        <f>G101+G107+G120+G116</f>
        <v>25860.4</v>
      </c>
      <c r="H100" s="9">
        <f>H101+H107+H120</f>
        <v>26732.8</v>
      </c>
      <c r="I100" s="9">
        <f>I101+I107+I120</f>
        <v>26643.5</v>
      </c>
    </row>
    <row r="101" spans="1:9" ht="56.25">
      <c r="A101" s="73" t="s">
        <v>24</v>
      </c>
      <c r="B101" s="13" t="s">
        <v>43</v>
      </c>
      <c r="C101" s="13"/>
      <c r="D101" s="13"/>
      <c r="E101" s="13"/>
      <c r="F101" s="13"/>
      <c r="G101" s="9">
        <f>G102</f>
        <v>725.7</v>
      </c>
      <c r="H101" s="9">
        <f>H102</f>
        <v>686.4</v>
      </c>
      <c r="I101" s="9">
        <f>I102</f>
        <v>686.4</v>
      </c>
    </row>
    <row r="102" spans="1:9" ht="99" customHeight="1">
      <c r="A102" s="73" t="s">
        <v>697</v>
      </c>
      <c r="B102" s="13" t="s">
        <v>42</v>
      </c>
      <c r="C102" s="13"/>
      <c r="D102" s="13"/>
      <c r="E102" s="13"/>
      <c r="F102" s="13"/>
      <c r="G102" s="9">
        <f>G103+G104+G105+G106</f>
        <v>725.7</v>
      </c>
      <c r="H102" s="9">
        <f>H103+H104+H105+H106</f>
        <v>686.4</v>
      </c>
      <c r="I102" s="9">
        <f>I103+I104+I105+I106</f>
        <v>686.4</v>
      </c>
    </row>
    <row r="103" spans="1:9" ht="37.5">
      <c r="A103" s="73" t="s">
        <v>92</v>
      </c>
      <c r="B103" s="13" t="s">
        <v>42</v>
      </c>
      <c r="C103" s="13" t="s">
        <v>328</v>
      </c>
      <c r="D103" s="74">
        <v>10</v>
      </c>
      <c r="E103" s="13" t="s">
        <v>121</v>
      </c>
      <c r="F103" s="13" t="s">
        <v>175</v>
      </c>
      <c r="G103" s="9">
        <f>8.5</f>
        <v>8.5</v>
      </c>
      <c r="H103" s="9">
        <f>8.5</f>
        <v>8.5</v>
      </c>
      <c r="I103" s="9">
        <f>8.5</f>
        <v>8.5</v>
      </c>
    </row>
    <row r="104" spans="1:9" ht="37.5">
      <c r="A104" s="73" t="s">
        <v>217</v>
      </c>
      <c r="B104" s="13" t="s">
        <v>42</v>
      </c>
      <c r="C104" s="13" t="s">
        <v>328</v>
      </c>
      <c r="D104" s="74">
        <v>10</v>
      </c>
      <c r="E104" s="13" t="s">
        <v>121</v>
      </c>
      <c r="F104" s="13" t="s">
        <v>216</v>
      </c>
      <c r="G104" s="9">
        <v>297.9</v>
      </c>
      <c r="H104" s="9">
        <v>277.9</v>
      </c>
      <c r="I104" s="9">
        <v>277.9</v>
      </c>
    </row>
    <row r="105" spans="1:9" ht="37.5">
      <c r="A105" s="73" t="s">
        <v>92</v>
      </c>
      <c r="B105" s="13" t="s">
        <v>42</v>
      </c>
      <c r="C105" s="13" t="s">
        <v>310</v>
      </c>
      <c r="D105" s="74">
        <v>10</v>
      </c>
      <c r="E105" s="13" t="s">
        <v>121</v>
      </c>
      <c r="F105" s="13" t="s">
        <v>175</v>
      </c>
      <c r="G105" s="9">
        <v>29.3</v>
      </c>
      <c r="H105" s="9">
        <v>10</v>
      </c>
      <c r="I105" s="9">
        <v>10</v>
      </c>
    </row>
    <row r="106" spans="1:9" ht="37.5">
      <c r="A106" s="73" t="s">
        <v>217</v>
      </c>
      <c r="B106" s="13" t="s">
        <v>42</v>
      </c>
      <c r="C106" s="13" t="s">
        <v>310</v>
      </c>
      <c r="D106" s="74">
        <v>10</v>
      </c>
      <c r="E106" s="13" t="s">
        <v>121</v>
      </c>
      <c r="F106" s="13" t="s">
        <v>216</v>
      </c>
      <c r="G106" s="9">
        <v>390</v>
      </c>
      <c r="H106" s="9">
        <v>390</v>
      </c>
      <c r="I106" s="9">
        <v>390</v>
      </c>
    </row>
    <row r="107" spans="1:9" ht="37.5" customHeight="1">
      <c r="A107" s="73" t="s">
        <v>93</v>
      </c>
      <c r="B107" s="13" t="s">
        <v>502</v>
      </c>
      <c r="C107" s="13"/>
      <c r="D107" s="74"/>
      <c r="E107" s="13"/>
      <c r="F107" s="13"/>
      <c r="G107" s="9">
        <f>G108+G112+G114</f>
        <v>2061.9</v>
      </c>
      <c r="H107" s="9">
        <f>H108+H112+H114</f>
        <v>3598.1000000000004</v>
      </c>
      <c r="I107" s="9">
        <f>I108+I112+I114</f>
        <v>3508.8</v>
      </c>
    </row>
    <row r="108" spans="1:9" ht="60.75" customHeight="1">
      <c r="A108" s="73" t="s">
        <v>290</v>
      </c>
      <c r="B108" s="13" t="s">
        <v>503</v>
      </c>
      <c r="C108" s="13"/>
      <c r="D108" s="13"/>
      <c r="E108" s="13"/>
      <c r="F108" s="13"/>
      <c r="G108" s="9">
        <f>G109+G110+G111</f>
        <v>1941.7</v>
      </c>
      <c r="H108" s="9">
        <f>H109+H110+H111</f>
        <v>1941.7</v>
      </c>
      <c r="I108" s="9">
        <f>I109+I110+I111</f>
        <v>1941.7</v>
      </c>
    </row>
    <row r="109" spans="1:9" ht="37.5">
      <c r="A109" s="73" t="s">
        <v>92</v>
      </c>
      <c r="B109" s="13" t="s">
        <v>503</v>
      </c>
      <c r="C109" s="13" t="s">
        <v>310</v>
      </c>
      <c r="D109" s="13" t="s">
        <v>124</v>
      </c>
      <c r="E109" s="13" t="s">
        <v>118</v>
      </c>
      <c r="F109" s="13" t="s">
        <v>175</v>
      </c>
      <c r="G109" s="9">
        <v>15</v>
      </c>
      <c r="H109" s="9">
        <v>15</v>
      </c>
      <c r="I109" s="9">
        <v>15</v>
      </c>
    </row>
    <row r="110" spans="1:9" ht="26.25" customHeight="1">
      <c r="A110" s="73" t="s">
        <v>90</v>
      </c>
      <c r="B110" s="13" t="s">
        <v>503</v>
      </c>
      <c r="C110" s="13" t="s">
        <v>310</v>
      </c>
      <c r="D110" s="13" t="s">
        <v>124</v>
      </c>
      <c r="E110" s="13" t="s">
        <v>118</v>
      </c>
      <c r="F110" s="13" t="s">
        <v>204</v>
      </c>
      <c r="G110" s="9">
        <v>1926.7</v>
      </c>
      <c r="H110" s="9">
        <v>1926.7</v>
      </c>
      <c r="I110" s="9">
        <v>1926.7</v>
      </c>
    </row>
    <row r="111" spans="1:9" ht="24" customHeight="1">
      <c r="A111" s="73" t="s">
        <v>616</v>
      </c>
      <c r="B111" s="13" t="s">
        <v>503</v>
      </c>
      <c r="C111" s="13" t="s">
        <v>310</v>
      </c>
      <c r="D111" s="13" t="s">
        <v>124</v>
      </c>
      <c r="E111" s="13" t="s">
        <v>134</v>
      </c>
      <c r="F111" s="13" t="s">
        <v>615</v>
      </c>
      <c r="G111" s="9">
        <v>0</v>
      </c>
      <c r="H111" s="9">
        <v>0</v>
      </c>
      <c r="I111" s="9">
        <v>0</v>
      </c>
    </row>
    <row r="112" spans="1:9" ht="41.25" customHeight="1">
      <c r="A112" s="73" t="s">
        <v>291</v>
      </c>
      <c r="B112" s="13" t="s">
        <v>504</v>
      </c>
      <c r="C112" s="13"/>
      <c r="D112" s="74"/>
      <c r="E112" s="13"/>
      <c r="F112" s="13"/>
      <c r="G112" s="9">
        <f>G113</f>
        <v>120.2</v>
      </c>
      <c r="H112" s="9">
        <f>H113</f>
        <v>120.2</v>
      </c>
      <c r="I112" s="9">
        <f>I113</f>
        <v>120.2</v>
      </c>
    </row>
    <row r="113" spans="1:9" ht="45" customHeight="1">
      <c r="A113" s="73" t="s">
        <v>634</v>
      </c>
      <c r="B113" s="13" t="s">
        <v>505</v>
      </c>
      <c r="C113" s="13" t="s">
        <v>310</v>
      </c>
      <c r="D113" s="74">
        <v>10</v>
      </c>
      <c r="E113" s="13" t="s">
        <v>121</v>
      </c>
      <c r="F113" s="13" t="s">
        <v>614</v>
      </c>
      <c r="G113" s="9">
        <v>120.2</v>
      </c>
      <c r="H113" s="9">
        <v>120.2</v>
      </c>
      <c r="I113" s="9">
        <v>120.2</v>
      </c>
    </row>
    <row r="114" spans="1:9" ht="39" customHeight="1">
      <c r="A114" s="73" t="s">
        <v>399</v>
      </c>
      <c r="B114" s="109" t="s">
        <v>506</v>
      </c>
      <c r="C114" s="13"/>
      <c r="D114" s="74"/>
      <c r="E114" s="13"/>
      <c r="F114" s="13"/>
      <c r="G114" s="9">
        <f>G115</f>
        <v>0</v>
      </c>
      <c r="H114" s="9">
        <f>H115</f>
        <v>1536.2</v>
      </c>
      <c r="I114" s="9">
        <f>I115</f>
        <v>1446.9</v>
      </c>
    </row>
    <row r="115" spans="1:9" ht="37.5">
      <c r="A115" s="73" t="s">
        <v>217</v>
      </c>
      <c r="B115" s="109" t="s">
        <v>506</v>
      </c>
      <c r="C115" s="13" t="s">
        <v>310</v>
      </c>
      <c r="D115" s="74">
        <v>10</v>
      </c>
      <c r="E115" s="13" t="s">
        <v>121</v>
      </c>
      <c r="F115" s="13" t="s">
        <v>216</v>
      </c>
      <c r="G115" s="9">
        <v>0</v>
      </c>
      <c r="H115" s="9">
        <v>1536.2</v>
      </c>
      <c r="I115" s="9">
        <f>1447-0.1</f>
        <v>1446.9</v>
      </c>
    </row>
    <row r="116" spans="1:9" ht="37.5">
      <c r="A116" s="73" t="s">
        <v>670</v>
      </c>
      <c r="B116" s="13" t="s">
        <v>44</v>
      </c>
      <c r="C116" s="13"/>
      <c r="D116" s="74"/>
      <c r="E116" s="13"/>
      <c r="F116" s="13"/>
      <c r="G116" s="9">
        <f>G117</f>
        <v>500</v>
      </c>
      <c r="H116" s="9">
        <f>H117</f>
        <v>0</v>
      </c>
      <c r="I116" s="9">
        <f>I117</f>
        <v>0</v>
      </c>
    </row>
    <row r="117" spans="1:9" ht="75">
      <c r="A117" s="73" t="s">
        <v>668</v>
      </c>
      <c r="B117" s="13" t="s">
        <v>669</v>
      </c>
      <c r="C117" s="13"/>
      <c r="D117" s="74"/>
      <c r="E117" s="13"/>
      <c r="F117" s="13"/>
      <c r="G117" s="9">
        <f>G118+G119</f>
        <v>500</v>
      </c>
      <c r="H117" s="9">
        <f>H118+H119</f>
        <v>0</v>
      </c>
      <c r="I117" s="9">
        <f>I118+I119</f>
        <v>0</v>
      </c>
    </row>
    <row r="118" spans="1:9" ht="37.5">
      <c r="A118" s="73" t="s">
        <v>92</v>
      </c>
      <c r="B118" s="13" t="s">
        <v>669</v>
      </c>
      <c r="C118" s="86">
        <v>546</v>
      </c>
      <c r="D118" s="109" t="s">
        <v>119</v>
      </c>
      <c r="E118" s="109" t="s">
        <v>118</v>
      </c>
      <c r="F118" s="86">
        <v>240</v>
      </c>
      <c r="G118" s="9">
        <f>250-50</f>
        <v>200</v>
      </c>
      <c r="H118" s="9"/>
      <c r="I118" s="9"/>
    </row>
    <row r="119" spans="1:9" ht="18.75">
      <c r="A119" s="73" t="s">
        <v>187</v>
      </c>
      <c r="B119" s="13" t="s">
        <v>669</v>
      </c>
      <c r="C119" s="13" t="s">
        <v>329</v>
      </c>
      <c r="D119" s="13" t="s">
        <v>119</v>
      </c>
      <c r="E119" s="13" t="s">
        <v>118</v>
      </c>
      <c r="F119" s="13" t="s">
        <v>186</v>
      </c>
      <c r="G119" s="9">
        <f>250+50</f>
        <v>300</v>
      </c>
      <c r="H119" s="9"/>
      <c r="I119" s="9"/>
    </row>
    <row r="120" spans="1:9" ht="93.75">
      <c r="A120" s="73" t="s">
        <v>419</v>
      </c>
      <c r="B120" s="109" t="s">
        <v>418</v>
      </c>
      <c r="C120" s="13"/>
      <c r="D120" s="74"/>
      <c r="E120" s="13"/>
      <c r="F120" s="13"/>
      <c r="G120" s="9">
        <f>G121</f>
        <v>22572.8</v>
      </c>
      <c r="H120" s="9">
        <f>H121</f>
        <v>22448.3</v>
      </c>
      <c r="I120" s="9">
        <f>I121</f>
        <v>22448.3</v>
      </c>
    </row>
    <row r="121" spans="1:9" ht="132.75" customHeight="1">
      <c r="A121" s="77" t="s">
        <v>420</v>
      </c>
      <c r="B121" s="13" t="s">
        <v>416</v>
      </c>
      <c r="C121" s="13"/>
      <c r="D121" s="74"/>
      <c r="E121" s="13"/>
      <c r="F121" s="13"/>
      <c r="G121" s="9">
        <f>G122+G123</f>
        <v>22572.8</v>
      </c>
      <c r="H121" s="9">
        <f>H122+H123</f>
        <v>22448.3</v>
      </c>
      <c r="I121" s="9">
        <f>I122+I123</f>
        <v>22448.3</v>
      </c>
    </row>
    <row r="122" spans="1:9" ht="37.5">
      <c r="A122" s="73" t="s">
        <v>92</v>
      </c>
      <c r="B122" s="13" t="s">
        <v>416</v>
      </c>
      <c r="C122" s="13" t="s">
        <v>310</v>
      </c>
      <c r="D122" s="13" t="s">
        <v>118</v>
      </c>
      <c r="E122" s="13" t="s">
        <v>119</v>
      </c>
      <c r="F122" s="13" t="s">
        <v>175</v>
      </c>
      <c r="G122" s="9">
        <v>333.6</v>
      </c>
      <c r="H122" s="9">
        <v>331.7</v>
      </c>
      <c r="I122" s="9">
        <v>331.7</v>
      </c>
    </row>
    <row r="123" spans="1:9" ht="18.75">
      <c r="A123" s="73" t="s">
        <v>90</v>
      </c>
      <c r="B123" s="13" t="s">
        <v>416</v>
      </c>
      <c r="C123" s="13" t="s">
        <v>310</v>
      </c>
      <c r="D123" s="74">
        <v>10</v>
      </c>
      <c r="E123" s="13" t="s">
        <v>121</v>
      </c>
      <c r="F123" s="13" t="s">
        <v>204</v>
      </c>
      <c r="G123" s="9">
        <v>22239.2</v>
      </c>
      <c r="H123" s="9">
        <v>22116.6</v>
      </c>
      <c r="I123" s="9">
        <v>22116.6</v>
      </c>
    </row>
    <row r="124" spans="1:9" ht="41.25" customHeight="1">
      <c r="A124" s="73" t="s">
        <v>46</v>
      </c>
      <c r="B124" s="13" t="s">
        <v>45</v>
      </c>
      <c r="C124" s="13"/>
      <c r="D124" s="13"/>
      <c r="E124" s="13"/>
      <c r="F124" s="13"/>
      <c r="G124" s="9">
        <f aca="true" t="shared" si="2" ref="G124:I125">G125</f>
        <v>1435</v>
      </c>
      <c r="H124" s="9">
        <f t="shared" si="2"/>
        <v>1435</v>
      </c>
      <c r="I124" s="9">
        <f t="shared" si="2"/>
        <v>1435</v>
      </c>
    </row>
    <row r="125" spans="1:9" ht="76.5" customHeight="1">
      <c r="A125" s="73" t="s">
        <v>311</v>
      </c>
      <c r="B125" s="13" t="s">
        <v>508</v>
      </c>
      <c r="C125" s="13"/>
      <c r="D125" s="13"/>
      <c r="E125" s="13"/>
      <c r="F125" s="13"/>
      <c r="G125" s="9">
        <f t="shared" si="2"/>
        <v>1435</v>
      </c>
      <c r="H125" s="9">
        <f t="shared" si="2"/>
        <v>1435</v>
      </c>
      <c r="I125" s="9">
        <f t="shared" si="2"/>
        <v>1435</v>
      </c>
    </row>
    <row r="126" spans="1:9" ht="176.25" customHeight="1">
      <c r="A126" s="73" t="s">
        <v>421</v>
      </c>
      <c r="B126" s="13" t="s">
        <v>509</v>
      </c>
      <c r="C126" s="13"/>
      <c r="D126" s="13"/>
      <c r="E126" s="13"/>
      <c r="F126" s="13"/>
      <c r="G126" s="9">
        <f>G127+G128</f>
        <v>1435</v>
      </c>
      <c r="H126" s="9">
        <f>H127+H128</f>
        <v>1435</v>
      </c>
      <c r="I126" s="9">
        <f>I127+I128</f>
        <v>1435</v>
      </c>
    </row>
    <row r="127" spans="1:9" ht="37.5">
      <c r="A127" s="73" t="s">
        <v>171</v>
      </c>
      <c r="B127" s="13" t="s">
        <v>509</v>
      </c>
      <c r="C127" s="13" t="s">
        <v>310</v>
      </c>
      <c r="D127" s="13" t="s">
        <v>118</v>
      </c>
      <c r="E127" s="13" t="s">
        <v>119</v>
      </c>
      <c r="F127" s="13" t="s">
        <v>172</v>
      </c>
      <c r="G127" s="9">
        <v>1075</v>
      </c>
      <c r="H127" s="9">
        <v>1075</v>
      </c>
      <c r="I127" s="9">
        <v>1075</v>
      </c>
    </row>
    <row r="128" spans="1:9" ht="37.5">
      <c r="A128" s="73" t="s">
        <v>92</v>
      </c>
      <c r="B128" s="13" t="s">
        <v>509</v>
      </c>
      <c r="C128" s="13" t="s">
        <v>310</v>
      </c>
      <c r="D128" s="13" t="s">
        <v>118</v>
      </c>
      <c r="E128" s="13" t="s">
        <v>119</v>
      </c>
      <c r="F128" s="13" t="s">
        <v>175</v>
      </c>
      <c r="G128" s="9">
        <v>360</v>
      </c>
      <c r="H128" s="9">
        <v>360</v>
      </c>
      <c r="I128" s="9">
        <v>360</v>
      </c>
    </row>
    <row r="129" spans="1:9" ht="59.25" customHeight="1">
      <c r="A129" s="73" t="s">
        <v>507</v>
      </c>
      <c r="B129" s="13" t="s">
        <v>10</v>
      </c>
      <c r="C129" s="13"/>
      <c r="D129" s="13"/>
      <c r="E129" s="13"/>
      <c r="F129" s="13"/>
      <c r="G129" s="9">
        <f>G130+G140+G143</f>
        <v>5517.9</v>
      </c>
      <c r="H129" s="9">
        <f>H130+H140+H143</f>
        <v>5733.799999999999</v>
      </c>
      <c r="I129" s="9">
        <f>I130+I140+I143</f>
        <v>5779.9</v>
      </c>
    </row>
    <row r="130" spans="1:9" ht="37.5">
      <c r="A130" s="73" t="s">
        <v>349</v>
      </c>
      <c r="B130" s="13" t="s">
        <v>11</v>
      </c>
      <c r="C130" s="13"/>
      <c r="D130" s="13"/>
      <c r="E130" s="13"/>
      <c r="F130" s="13"/>
      <c r="G130" s="9">
        <f>G131+G133+G138+G136</f>
        <v>5137.5</v>
      </c>
      <c r="H130" s="9">
        <f>H131+H133+H138+H136</f>
        <v>5378.799999999999</v>
      </c>
      <c r="I130" s="9">
        <f>I131+I133+I138+I136</f>
        <v>5424.9</v>
      </c>
    </row>
    <row r="131" spans="1:9" ht="37.5">
      <c r="A131" s="73" t="s">
        <v>348</v>
      </c>
      <c r="B131" s="13" t="s">
        <v>89</v>
      </c>
      <c r="C131" s="13"/>
      <c r="D131" s="13"/>
      <c r="E131" s="13"/>
      <c r="F131" s="13"/>
      <c r="G131" s="9">
        <f>G132</f>
        <v>1641.6</v>
      </c>
      <c r="H131" s="9">
        <f>H132</f>
        <v>1862.5</v>
      </c>
      <c r="I131" s="9">
        <f>I132</f>
        <v>1908.6</v>
      </c>
    </row>
    <row r="132" spans="1:9" ht="18.75">
      <c r="A132" s="73" t="s">
        <v>187</v>
      </c>
      <c r="B132" s="13" t="s">
        <v>89</v>
      </c>
      <c r="C132" s="13" t="s">
        <v>310</v>
      </c>
      <c r="D132" s="13" t="s">
        <v>127</v>
      </c>
      <c r="E132" s="13" t="s">
        <v>127</v>
      </c>
      <c r="F132" s="13" t="s">
        <v>186</v>
      </c>
      <c r="G132" s="9">
        <v>1641.6</v>
      </c>
      <c r="H132" s="9">
        <v>1862.5</v>
      </c>
      <c r="I132" s="9">
        <v>1908.6</v>
      </c>
    </row>
    <row r="133" spans="1:9" ht="37.5">
      <c r="A133" s="73" t="s">
        <v>39</v>
      </c>
      <c r="B133" s="13" t="s">
        <v>38</v>
      </c>
      <c r="C133" s="13"/>
      <c r="D133" s="13"/>
      <c r="E133" s="13"/>
      <c r="F133" s="13"/>
      <c r="G133" s="9">
        <f>G134+G135</f>
        <v>684.6</v>
      </c>
      <c r="H133" s="9">
        <f>H134+H135</f>
        <v>705</v>
      </c>
      <c r="I133" s="9">
        <f>I134+I135</f>
        <v>705</v>
      </c>
    </row>
    <row r="134" spans="1:9" ht="18.75">
      <c r="A134" s="73" t="s">
        <v>187</v>
      </c>
      <c r="B134" s="13" t="s">
        <v>38</v>
      </c>
      <c r="C134" s="13" t="s">
        <v>329</v>
      </c>
      <c r="D134" s="13" t="s">
        <v>127</v>
      </c>
      <c r="E134" s="13" t="s">
        <v>127</v>
      </c>
      <c r="F134" s="13" t="s">
        <v>186</v>
      </c>
      <c r="G134" s="9">
        <v>684.6</v>
      </c>
      <c r="H134" s="9">
        <v>625</v>
      </c>
      <c r="I134" s="9">
        <v>625</v>
      </c>
    </row>
    <row r="135" spans="1:9" ht="18.75">
      <c r="A135" s="73" t="s">
        <v>187</v>
      </c>
      <c r="B135" s="13" t="s">
        <v>38</v>
      </c>
      <c r="C135" s="13" t="s">
        <v>310</v>
      </c>
      <c r="D135" s="13" t="s">
        <v>127</v>
      </c>
      <c r="E135" s="13" t="s">
        <v>127</v>
      </c>
      <c r="F135" s="13" t="s">
        <v>186</v>
      </c>
      <c r="G135" s="9">
        <v>0</v>
      </c>
      <c r="H135" s="9">
        <v>80</v>
      </c>
      <c r="I135" s="9">
        <v>80</v>
      </c>
    </row>
    <row r="136" spans="1:9" ht="56.25">
      <c r="A136" s="73" t="s">
        <v>437</v>
      </c>
      <c r="B136" s="13" t="s">
        <v>439</v>
      </c>
      <c r="C136" s="13"/>
      <c r="D136" s="13"/>
      <c r="E136" s="13"/>
      <c r="F136" s="13"/>
      <c r="G136" s="9">
        <f>G137</f>
        <v>1264.9</v>
      </c>
      <c r="H136" s="9">
        <f>H137</f>
        <v>1264.9</v>
      </c>
      <c r="I136" s="9">
        <f>I137</f>
        <v>1264.9</v>
      </c>
    </row>
    <row r="137" spans="1:9" ht="18.75">
      <c r="A137" s="73" t="s">
        <v>187</v>
      </c>
      <c r="B137" s="13" t="s">
        <v>439</v>
      </c>
      <c r="C137" s="13" t="s">
        <v>310</v>
      </c>
      <c r="D137" s="13" t="s">
        <v>127</v>
      </c>
      <c r="E137" s="13" t="s">
        <v>127</v>
      </c>
      <c r="F137" s="13" t="s">
        <v>186</v>
      </c>
      <c r="G137" s="9">
        <v>1264.9</v>
      </c>
      <c r="H137" s="9">
        <v>1264.9</v>
      </c>
      <c r="I137" s="9">
        <v>1264.9</v>
      </c>
    </row>
    <row r="138" spans="1:9" ht="117.75" customHeight="1">
      <c r="A138" s="73" t="s">
        <v>485</v>
      </c>
      <c r="B138" s="13" t="s">
        <v>68</v>
      </c>
      <c r="C138" s="13"/>
      <c r="D138" s="13"/>
      <c r="E138" s="13"/>
      <c r="F138" s="13"/>
      <c r="G138" s="9">
        <f>G139</f>
        <v>1546.4</v>
      </c>
      <c r="H138" s="9">
        <f>H139</f>
        <v>1546.4</v>
      </c>
      <c r="I138" s="9">
        <f>I139</f>
        <v>1546.4</v>
      </c>
    </row>
    <row r="139" spans="1:9" ht="18.75">
      <c r="A139" s="73" t="s">
        <v>187</v>
      </c>
      <c r="B139" s="13" t="s">
        <v>68</v>
      </c>
      <c r="C139" s="13" t="s">
        <v>312</v>
      </c>
      <c r="D139" s="13" t="s">
        <v>127</v>
      </c>
      <c r="E139" s="13" t="s">
        <v>127</v>
      </c>
      <c r="F139" s="13" t="s">
        <v>186</v>
      </c>
      <c r="G139" s="9">
        <v>1546.4</v>
      </c>
      <c r="H139" s="9">
        <v>1546.4</v>
      </c>
      <c r="I139" s="9">
        <v>1546.4</v>
      </c>
    </row>
    <row r="140" spans="1:9" ht="56.25">
      <c r="A140" s="73" t="s">
        <v>20</v>
      </c>
      <c r="B140" s="13" t="s">
        <v>510</v>
      </c>
      <c r="C140" s="13"/>
      <c r="D140" s="13"/>
      <c r="E140" s="13"/>
      <c r="F140" s="13"/>
      <c r="G140" s="9">
        <f aca="true" t="shared" si="3" ref="G140:I141">G141</f>
        <v>350.4</v>
      </c>
      <c r="H140" s="9">
        <f t="shared" si="3"/>
        <v>325</v>
      </c>
      <c r="I140" s="9">
        <f t="shared" si="3"/>
        <v>325</v>
      </c>
    </row>
    <row r="141" spans="1:9" ht="37.5">
      <c r="A141" s="73" t="s">
        <v>39</v>
      </c>
      <c r="B141" s="13" t="s">
        <v>511</v>
      </c>
      <c r="C141" s="13"/>
      <c r="D141" s="13"/>
      <c r="E141" s="13"/>
      <c r="F141" s="13"/>
      <c r="G141" s="9">
        <f t="shared" si="3"/>
        <v>350.4</v>
      </c>
      <c r="H141" s="9">
        <f t="shared" si="3"/>
        <v>325</v>
      </c>
      <c r="I141" s="9">
        <f t="shared" si="3"/>
        <v>325</v>
      </c>
    </row>
    <row r="142" spans="1:9" ht="18.75">
      <c r="A142" s="73" t="s">
        <v>187</v>
      </c>
      <c r="B142" s="13" t="s">
        <v>511</v>
      </c>
      <c r="C142" s="13" t="s">
        <v>329</v>
      </c>
      <c r="D142" s="13" t="s">
        <v>127</v>
      </c>
      <c r="E142" s="13" t="s">
        <v>127</v>
      </c>
      <c r="F142" s="13" t="s">
        <v>186</v>
      </c>
      <c r="G142" s="9">
        <v>350.4</v>
      </c>
      <c r="H142" s="9">
        <v>325</v>
      </c>
      <c r="I142" s="9">
        <v>325</v>
      </c>
    </row>
    <row r="143" spans="1:9" ht="72" customHeight="1">
      <c r="A143" s="73" t="s">
        <v>353</v>
      </c>
      <c r="B143" s="74" t="s">
        <v>36</v>
      </c>
      <c r="C143" s="74"/>
      <c r="D143" s="13"/>
      <c r="E143" s="13"/>
      <c r="F143" s="13"/>
      <c r="G143" s="9">
        <f>G144</f>
        <v>30</v>
      </c>
      <c r="H143" s="9">
        <f aca="true" t="shared" si="4" ref="G143:I144">H144</f>
        <v>30</v>
      </c>
      <c r="I143" s="9">
        <f t="shared" si="4"/>
        <v>30</v>
      </c>
    </row>
    <row r="144" spans="1:9" ht="37.5">
      <c r="A144" s="73" t="s">
        <v>39</v>
      </c>
      <c r="B144" s="74" t="s">
        <v>37</v>
      </c>
      <c r="C144" s="74"/>
      <c r="D144" s="13"/>
      <c r="E144" s="13"/>
      <c r="F144" s="13"/>
      <c r="G144" s="9">
        <f t="shared" si="4"/>
        <v>30</v>
      </c>
      <c r="H144" s="9">
        <f t="shared" si="4"/>
        <v>30</v>
      </c>
      <c r="I144" s="9">
        <f t="shared" si="4"/>
        <v>30</v>
      </c>
    </row>
    <row r="145" spans="1:9" ht="18.75">
      <c r="A145" s="73" t="s">
        <v>187</v>
      </c>
      <c r="B145" s="74" t="s">
        <v>37</v>
      </c>
      <c r="C145" s="74">
        <v>115</v>
      </c>
      <c r="D145" s="13" t="s">
        <v>316</v>
      </c>
      <c r="E145" s="13" t="s">
        <v>127</v>
      </c>
      <c r="F145" s="13" t="s">
        <v>186</v>
      </c>
      <c r="G145" s="9">
        <v>30</v>
      </c>
      <c r="H145" s="9">
        <v>30</v>
      </c>
      <c r="I145" s="9">
        <v>30</v>
      </c>
    </row>
    <row r="146" spans="1:9" ht="55.5" customHeight="1">
      <c r="A146" s="70" t="s">
        <v>589</v>
      </c>
      <c r="B146" s="10" t="s">
        <v>255</v>
      </c>
      <c r="C146" s="10"/>
      <c r="D146" s="10"/>
      <c r="E146" s="10"/>
      <c r="F146" s="10"/>
      <c r="G146" s="11">
        <f>G147+G169+G181+G201+G195+G209+G221</f>
        <v>104099.29999999999</v>
      </c>
      <c r="H146" s="11">
        <f>H147+H169+H181+H201+H195+H209+H221</f>
        <v>57136.1</v>
      </c>
      <c r="I146" s="11">
        <f>I147+I169+I181+I201+I195+I209+I221</f>
        <v>57771.4</v>
      </c>
    </row>
    <row r="147" spans="1:9" ht="78.75" customHeight="1">
      <c r="A147" s="73" t="s">
        <v>395</v>
      </c>
      <c r="B147" s="13" t="s">
        <v>256</v>
      </c>
      <c r="C147" s="13"/>
      <c r="D147" s="13"/>
      <c r="E147" s="13"/>
      <c r="F147" s="13"/>
      <c r="G147" s="9">
        <f>G148+G155+G166</f>
        <v>13376.6</v>
      </c>
      <c r="H147" s="9">
        <f>H148+H155+H166</f>
        <v>7703.7</v>
      </c>
      <c r="I147" s="9">
        <f>I148+I155+I166</f>
        <v>7786.6</v>
      </c>
    </row>
    <row r="148" spans="1:9" ht="41.25" customHeight="1">
      <c r="A148" s="73" t="s">
        <v>354</v>
      </c>
      <c r="B148" s="13" t="s">
        <v>257</v>
      </c>
      <c r="C148" s="13"/>
      <c r="D148" s="13"/>
      <c r="E148" s="13"/>
      <c r="F148" s="13"/>
      <c r="G148" s="9">
        <f>G149+G153+G151</f>
        <v>2161</v>
      </c>
      <c r="H148" s="9">
        <f>H149+H153+H151</f>
        <v>2322.7</v>
      </c>
      <c r="I148" s="9">
        <f>I149+I153+I151</f>
        <v>2347</v>
      </c>
    </row>
    <row r="149" spans="1:9" ht="18.75">
      <c r="A149" s="73" t="s">
        <v>188</v>
      </c>
      <c r="B149" s="13" t="s">
        <v>258</v>
      </c>
      <c r="C149" s="13"/>
      <c r="D149" s="13"/>
      <c r="E149" s="13"/>
      <c r="F149" s="13"/>
      <c r="G149" s="9">
        <f>G150</f>
        <v>1221</v>
      </c>
      <c r="H149" s="9">
        <f>H150</f>
        <v>1382.7</v>
      </c>
      <c r="I149" s="9">
        <f>I150</f>
        <v>1407</v>
      </c>
    </row>
    <row r="150" spans="1:9" ht="18.75">
      <c r="A150" s="73" t="s">
        <v>187</v>
      </c>
      <c r="B150" s="13" t="s">
        <v>258</v>
      </c>
      <c r="C150" s="13" t="s">
        <v>328</v>
      </c>
      <c r="D150" s="13" t="s">
        <v>131</v>
      </c>
      <c r="E150" s="13" t="s">
        <v>118</v>
      </c>
      <c r="F150" s="13" t="s">
        <v>186</v>
      </c>
      <c r="G150" s="9">
        <v>1221</v>
      </c>
      <c r="H150" s="9">
        <v>1382.7</v>
      </c>
      <c r="I150" s="9">
        <v>1407</v>
      </c>
    </row>
    <row r="151" spans="1:9" ht="62.25" customHeight="1">
      <c r="A151" s="73" t="s">
        <v>705</v>
      </c>
      <c r="B151" s="13" t="s">
        <v>558</v>
      </c>
      <c r="C151" s="13"/>
      <c r="D151" s="13"/>
      <c r="E151" s="13"/>
      <c r="F151" s="13"/>
      <c r="G151" s="9">
        <f>G152</f>
        <v>100</v>
      </c>
      <c r="H151" s="9">
        <f>H152</f>
        <v>100</v>
      </c>
      <c r="I151" s="9">
        <f>I152</f>
        <v>100</v>
      </c>
    </row>
    <row r="152" spans="1:9" ht="18.75">
      <c r="A152" s="73" t="s">
        <v>187</v>
      </c>
      <c r="B152" s="13" t="s">
        <v>558</v>
      </c>
      <c r="C152" s="13" t="s">
        <v>328</v>
      </c>
      <c r="D152" s="13" t="s">
        <v>131</v>
      </c>
      <c r="E152" s="13" t="s">
        <v>118</v>
      </c>
      <c r="F152" s="13" t="s">
        <v>186</v>
      </c>
      <c r="G152" s="9">
        <v>100</v>
      </c>
      <c r="H152" s="9">
        <v>100</v>
      </c>
      <c r="I152" s="9">
        <v>100</v>
      </c>
    </row>
    <row r="153" spans="1:9" ht="56.25">
      <c r="A153" s="73" t="s">
        <v>437</v>
      </c>
      <c r="B153" s="13" t="s">
        <v>441</v>
      </c>
      <c r="C153" s="13"/>
      <c r="D153" s="13"/>
      <c r="E153" s="13"/>
      <c r="F153" s="13"/>
      <c r="G153" s="9">
        <f>G154</f>
        <v>840</v>
      </c>
      <c r="H153" s="9">
        <f>H154</f>
        <v>840</v>
      </c>
      <c r="I153" s="9">
        <f>I154</f>
        <v>840</v>
      </c>
    </row>
    <row r="154" spans="1:9" ht="18.75">
      <c r="A154" s="73" t="s">
        <v>187</v>
      </c>
      <c r="B154" s="13" t="s">
        <v>441</v>
      </c>
      <c r="C154" s="13" t="s">
        <v>328</v>
      </c>
      <c r="D154" s="13" t="s">
        <v>131</v>
      </c>
      <c r="E154" s="13" t="s">
        <v>118</v>
      </c>
      <c r="F154" s="13" t="s">
        <v>186</v>
      </c>
      <c r="G154" s="9">
        <v>840</v>
      </c>
      <c r="H154" s="9">
        <v>840</v>
      </c>
      <c r="I154" s="9">
        <v>840</v>
      </c>
    </row>
    <row r="155" spans="1:9" ht="43.5" customHeight="1">
      <c r="A155" s="73" t="s">
        <v>355</v>
      </c>
      <c r="B155" s="13" t="s">
        <v>58</v>
      </c>
      <c r="C155" s="13"/>
      <c r="D155" s="13"/>
      <c r="E155" s="13"/>
      <c r="F155" s="13"/>
      <c r="G155" s="9">
        <f>G156+G160+G164+G162+G158</f>
        <v>11215.6</v>
      </c>
      <c r="H155" s="9">
        <f>H156+H160+H164+H162+H158</f>
        <v>5381</v>
      </c>
      <c r="I155" s="9">
        <f>I156+I160+I164+I162+I158</f>
        <v>5439.6</v>
      </c>
    </row>
    <row r="156" spans="1:9" ht="18.75">
      <c r="A156" s="73" t="s">
        <v>188</v>
      </c>
      <c r="B156" s="13" t="s">
        <v>59</v>
      </c>
      <c r="C156" s="13"/>
      <c r="D156" s="13"/>
      <c r="E156" s="13"/>
      <c r="F156" s="13"/>
      <c r="G156" s="9">
        <f>G157</f>
        <v>3437.8</v>
      </c>
      <c r="H156" s="9">
        <f>H157</f>
        <v>3821</v>
      </c>
      <c r="I156" s="9">
        <f>I157</f>
        <v>3879.6</v>
      </c>
    </row>
    <row r="157" spans="1:9" ht="18.75">
      <c r="A157" s="73" t="s">
        <v>187</v>
      </c>
      <c r="B157" s="13" t="s">
        <v>59</v>
      </c>
      <c r="C157" s="13" t="s">
        <v>328</v>
      </c>
      <c r="D157" s="13" t="s">
        <v>131</v>
      </c>
      <c r="E157" s="13" t="s">
        <v>118</v>
      </c>
      <c r="F157" s="13" t="s">
        <v>186</v>
      </c>
      <c r="G157" s="9">
        <v>3437.8</v>
      </c>
      <c r="H157" s="9">
        <v>3821</v>
      </c>
      <c r="I157" s="9">
        <v>3879.6</v>
      </c>
    </row>
    <row r="158" spans="1:9" ht="75">
      <c r="A158" s="102" t="s">
        <v>683</v>
      </c>
      <c r="B158" s="13" t="s">
        <v>671</v>
      </c>
      <c r="C158" s="13"/>
      <c r="D158" s="13"/>
      <c r="E158" s="13"/>
      <c r="F158" s="13"/>
      <c r="G158" s="9">
        <f>G159</f>
        <v>100</v>
      </c>
      <c r="H158" s="9">
        <f>H159</f>
        <v>0</v>
      </c>
      <c r="I158" s="9">
        <f>I159</f>
        <v>0</v>
      </c>
    </row>
    <row r="159" spans="1:9" ht="18.75">
      <c r="A159" s="73" t="s">
        <v>187</v>
      </c>
      <c r="B159" s="13" t="s">
        <v>671</v>
      </c>
      <c r="C159" s="13" t="s">
        <v>328</v>
      </c>
      <c r="D159" s="13" t="s">
        <v>131</v>
      </c>
      <c r="E159" s="13" t="s">
        <v>118</v>
      </c>
      <c r="F159" s="13" t="s">
        <v>186</v>
      </c>
      <c r="G159" s="9">
        <v>100</v>
      </c>
      <c r="H159" s="9"/>
      <c r="I159" s="9"/>
    </row>
    <row r="160" spans="1:9" ht="56.25">
      <c r="A160" s="73" t="s">
        <v>437</v>
      </c>
      <c r="B160" s="13" t="s">
        <v>442</v>
      </c>
      <c r="C160" s="13"/>
      <c r="D160" s="13"/>
      <c r="E160" s="13"/>
      <c r="F160" s="13"/>
      <c r="G160" s="9">
        <f>G161</f>
        <v>1560</v>
      </c>
      <c r="H160" s="9">
        <f>H161</f>
        <v>1560</v>
      </c>
      <c r="I160" s="9">
        <f>I161</f>
        <v>1560</v>
      </c>
    </row>
    <row r="161" spans="1:9" ht="18.75">
      <c r="A161" s="73" t="s">
        <v>187</v>
      </c>
      <c r="B161" s="13" t="s">
        <v>442</v>
      </c>
      <c r="C161" s="13" t="s">
        <v>328</v>
      </c>
      <c r="D161" s="13" t="s">
        <v>131</v>
      </c>
      <c r="E161" s="13" t="s">
        <v>118</v>
      </c>
      <c r="F161" s="13" t="s">
        <v>186</v>
      </c>
      <c r="G161" s="9">
        <v>1560</v>
      </c>
      <c r="H161" s="9">
        <v>1560</v>
      </c>
      <c r="I161" s="9">
        <v>1560</v>
      </c>
    </row>
    <row r="162" spans="1:9" ht="18.75">
      <c r="A162" s="31" t="s">
        <v>657</v>
      </c>
      <c r="B162" s="13" t="s">
        <v>658</v>
      </c>
      <c r="C162" s="13"/>
      <c r="D162" s="13"/>
      <c r="E162" s="13"/>
      <c r="F162" s="13"/>
      <c r="G162" s="9">
        <f>G163</f>
        <v>6117.8</v>
      </c>
      <c r="H162" s="9">
        <f>H163</f>
        <v>0</v>
      </c>
      <c r="I162" s="9">
        <f>I163</f>
        <v>0</v>
      </c>
    </row>
    <row r="163" spans="1:9" ht="18.75">
      <c r="A163" s="73" t="s">
        <v>187</v>
      </c>
      <c r="B163" s="13" t="s">
        <v>658</v>
      </c>
      <c r="C163" s="13" t="s">
        <v>328</v>
      </c>
      <c r="D163" s="13" t="s">
        <v>131</v>
      </c>
      <c r="E163" s="13" t="s">
        <v>118</v>
      </c>
      <c r="F163" s="13" t="s">
        <v>186</v>
      </c>
      <c r="G163" s="9">
        <v>6117.8</v>
      </c>
      <c r="H163" s="9">
        <v>0</v>
      </c>
      <c r="I163" s="9">
        <v>0</v>
      </c>
    </row>
    <row r="164" spans="1:9" ht="56.25">
      <c r="A164" s="73" t="s">
        <v>599</v>
      </c>
      <c r="B164" s="13" t="s">
        <v>613</v>
      </c>
      <c r="C164" s="13"/>
      <c r="D164" s="13"/>
      <c r="E164" s="13"/>
      <c r="F164" s="13"/>
      <c r="G164" s="9">
        <f>G165</f>
        <v>0</v>
      </c>
      <c r="H164" s="9">
        <f>H165</f>
        <v>0</v>
      </c>
      <c r="I164" s="9">
        <f>I165</f>
        <v>0</v>
      </c>
    </row>
    <row r="165" spans="1:9" ht="18.75">
      <c r="A165" s="73" t="s">
        <v>187</v>
      </c>
      <c r="B165" s="13" t="s">
        <v>613</v>
      </c>
      <c r="C165" s="13" t="s">
        <v>328</v>
      </c>
      <c r="D165" s="13" t="s">
        <v>131</v>
      </c>
      <c r="E165" s="13" t="s">
        <v>118</v>
      </c>
      <c r="F165" s="13" t="s">
        <v>186</v>
      </c>
      <c r="G165" s="9">
        <v>0</v>
      </c>
      <c r="H165" s="9">
        <v>0</v>
      </c>
      <c r="I165" s="9">
        <v>0</v>
      </c>
    </row>
    <row r="166" spans="1:9" ht="37.5">
      <c r="A166" s="73" t="s">
        <v>624</v>
      </c>
      <c r="B166" s="13" t="s">
        <v>625</v>
      </c>
      <c r="C166" s="13"/>
      <c r="D166" s="13"/>
      <c r="E166" s="13"/>
      <c r="F166" s="13"/>
      <c r="G166" s="9">
        <f aca="true" t="shared" si="5" ref="G166:I167">G167</f>
        <v>0</v>
      </c>
      <c r="H166" s="9">
        <f t="shared" si="5"/>
        <v>0</v>
      </c>
      <c r="I166" s="9">
        <f t="shared" si="5"/>
        <v>0</v>
      </c>
    </row>
    <row r="167" spans="1:9" ht="46.5" customHeight="1">
      <c r="A167" s="73" t="s">
        <v>629</v>
      </c>
      <c r="B167" s="13" t="s">
        <v>626</v>
      </c>
      <c r="C167" s="13"/>
      <c r="D167" s="13"/>
      <c r="E167" s="13"/>
      <c r="F167" s="13"/>
      <c r="G167" s="9">
        <f t="shared" si="5"/>
        <v>0</v>
      </c>
      <c r="H167" s="9">
        <f t="shared" si="5"/>
        <v>0</v>
      </c>
      <c r="I167" s="9">
        <f t="shared" si="5"/>
        <v>0</v>
      </c>
    </row>
    <row r="168" spans="1:9" ht="18.75">
      <c r="A168" s="73" t="s">
        <v>187</v>
      </c>
      <c r="B168" s="13" t="s">
        <v>626</v>
      </c>
      <c r="C168" s="13" t="s">
        <v>328</v>
      </c>
      <c r="D168" s="13" t="s">
        <v>131</v>
      </c>
      <c r="E168" s="13" t="s">
        <v>118</v>
      </c>
      <c r="F168" s="13" t="s">
        <v>186</v>
      </c>
      <c r="G168" s="9">
        <v>0</v>
      </c>
      <c r="H168" s="9">
        <v>0</v>
      </c>
      <c r="I168" s="9">
        <v>0</v>
      </c>
    </row>
    <row r="169" spans="1:9" ht="46.5" customHeight="1">
      <c r="A169" s="73" t="s">
        <v>200</v>
      </c>
      <c r="B169" s="13" t="s">
        <v>259</v>
      </c>
      <c r="C169" s="13"/>
      <c r="D169" s="13"/>
      <c r="E169" s="13"/>
      <c r="F169" s="13"/>
      <c r="G169" s="9">
        <f>G170</f>
        <v>48884.8</v>
      </c>
      <c r="H169" s="9">
        <f>H170</f>
        <v>8616.9</v>
      </c>
      <c r="I169" s="9">
        <f>I170</f>
        <v>8710.8</v>
      </c>
    </row>
    <row r="170" spans="1:9" ht="26.25" customHeight="1">
      <c r="A170" s="73" t="s">
        <v>60</v>
      </c>
      <c r="B170" s="13" t="s">
        <v>260</v>
      </c>
      <c r="C170" s="13"/>
      <c r="D170" s="13"/>
      <c r="E170" s="13"/>
      <c r="F170" s="13"/>
      <c r="G170" s="9">
        <f>G171+G175+G177+G173+G179</f>
        <v>48884.8</v>
      </c>
      <c r="H170" s="9">
        <f>H171+H175+H177+H173</f>
        <v>8616.9</v>
      </c>
      <c r="I170" s="9">
        <f>I171+I175+I177+I173</f>
        <v>8710.8</v>
      </c>
    </row>
    <row r="171" spans="1:9" ht="18.75">
      <c r="A171" s="73" t="s">
        <v>188</v>
      </c>
      <c r="B171" s="13" t="s">
        <v>261</v>
      </c>
      <c r="C171" s="13"/>
      <c r="D171" s="13"/>
      <c r="E171" s="13"/>
      <c r="F171" s="13"/>
      <c r="G171" s="9">
        <f>G172</f>
        <v>9413.8</v>
      </c>
      <c r="H171" s="9">
        <f>H172</f>
        <v>6216.9</v>
      </c>
      <c r="I171" s="9">
        <f>I172</f>
        <v>6310.8</v>
      </c>
    </row>
    <row r="172" spans="1:9" ht="18.75">
      <c r="A172" s="73" t="s">
        <v>187</v>
      </c>
      <c r="B172" s="13" t="s">
        <v>261</v>
      </c>
      <c r="C172" s="13" t="s">
        <v>328</v>
      </c>
      <c r="D172" s="13" t="s">
        <v>131</v>
      </c>
      <c r="E172" s="13" t="s">
        <v>118</v>
      </c>
      <c r="F172" s="13" t="s">
        <v>186</v>
      </c>
      <c r="G172" s="9">
        <v>9413.8</v>
      </c>
      <c r="H172" s="9">
        <v>6216.9</v>
      </c>
      <c r="I172" s="9">
        <v>6310.8</v>
      </c>
    </row>
    <row r="173" spans="1:9" ht="75">
      <c r="A173" s="102" t="s">
        <v>683</v>
      </c>
      <c r="B173" s="13" t="s">
        <v>672</v>
      </c>
      <c r="C173" s="13"/>
      <c r="D173" s="13"/>
      <c r="E173" s="13"/>
      <c r="F173" s="13"/>
      <c r="G173" s="9">
        <f>G174</f>
        <v>300</v>
      </c>
      <c r="H173" s="9">
        <f>H174</f>
        <v>0</v>
      </c>
      <c r="I173" s="9">
        <f>I174</f>
        <v>0</v>
      </c>
    </row>
    <row r="174" spans="1:9" ht="18.75">
      <c r="A174" s="73" t="s">
        <v>187</v>
      </c>
      <c r="B174" s="13" t="s">
        <v>672</v>
      </c>
      <c r="C174" s="13" t="s">
        <v>328</v>
      </c>
      <c r="D174" s="13" t="s">
        <v>131</v>
      </c>
      <c r="E174" s="13" t="s">
        <v>118</v>
      </c>
      <c r="F174" s="13" t="s">
        <v>186</v>
      </c>
      <c r="G174" s="9">
        <v>300</v>
      </c>
      <c r="H174" s="9"/>
      <c r="I174" s="9"/>
    </row>
    <row r="175" spans="1:9" ht="56.25">
      <c r="A175" s="73" t="s">
        <v>437</v>
      </c>
      <c r="B175" s="13" t="s">
        <v>443</v>
      </c>
      <c r="C175" s="13"/>
      <c r="D175" s="13"/>
      <c r="E175" s="13"/>
      <c r="F175" s="13"/>
      <c r="G175" s="9">
        <f>G176</f>
        <v>2400</v>
      </c>
      <c r="H175" s="9">
        <f>H176</f>
        <v>2400</v>
      </c>
      <c r="I175" s="9">
        <f>I176</f>
        <v>2400</v>
      </c>
    </row>
    <row r="176" spans="1:9" ht="18.75">
      <c r="A176" s="73" t="s">
        <v>187</v>
      </c>
      <c r="B176" s="13" t="s">
        <v>443</v>
      </c>
      <c r="C176" s="13" t="s">
        <v>328</v>
      </c>
      <c r="D176" s="13" t="s">
        <v>131</v>
      </c>
      <c r="E176" s="13" t="s">
        <v>118</v>
      </c>
      <c r="F176" s="13" t="s">
        <v>186</v>
      </c>
      <c r="G176" s="9">
        <v>2400</v>
      </c>
      <c r="H176" s="9">
        <v>2400</v>
      </c>
      <c r="I176" s="9">
        <v>2400</v>
      </c>
    </row>
    <row r="177" spans="1:9" ht="18.75">
      <c r="A177" s="31" t="s">
        <v>657</v>
      </c>
      <c r="B177" s="13" t="s">
        <v>659</v>
      </c>
      <c r="C177" s="13"/>
      <c r="D177" s="13"/>
      <c r="E177" s="13"/>
      <c r="F177" s="13"/>
      <c r="G177" s="9">
        <f>G178</f>
        <v>35949.7</v>
      </c>
      <c r="H177" s="9">
        <f>H178</f>
        <v>0</v>
      </c>
      <c r="I177" s="9">
        <f>I178</f>
        <v>0</v>
      </c>
    </row>
    <row r="178" spans="1:9" ht="18.75">
      <c r="A178" s="73" t="s">
        <v>187</v>
      </c>
      <c r="B178" s="13" t="s">
        <v>659</v>
      </c>
      <c r="C178" s="13" t="s">
        <v>328</v>
      </c>
      <c r="D178" s="13" t="s">
        <v>131</v>
      </c>
      <c r="E178" s="13" t="s">
        <v>118</v>
      </c>
      <c r="F178" s="13" t="s">
        <v>186</v>
      </c>
      <c r="G178" s="9">
        <v>35949.7</v>
      </c>
      <c r="H178" s="9">
        <v>0</v>
      </c>
      <c r="I178" s="9">
        <v>0</v>
      </c>
    </row>
    <row r="179" spans="1:9" ht="56.25">
      <c r="A179" s="31" t="s">
        <v>599</v>
      </c>
      <c r="B179" s="13" t="s">
        <v>709</v>
      </c>
      <c r="C179" s="13"/>
      <c r="D179" s="13"/>
      <c r="E179" s="13"/>
      <c r="F179" s="13"/>
      <c r="G179" s="9">
        <f>G180</f>
        <v>821.3</v>
      </c>
      <c r="H179" s="9">
        <f>H180</f>
        <v>0</v>
      </c>
      <c r="I179" s="9">
        <f>I180</f>
        <v>0</v>
      </c>
    </row>
    <row r="180" spans="1:9" ht="18.75">
      <c r="A180" s="73" t="s">
        <v>187</v>
      </c>
      <c r="B180" s="13" t="s">
        <v>709</v>
      </c>
      <c r="C180" s="13" t="s">
        <v>328</v>
      </c>
      <c r="D180" s="13" t="s">
        <v>131</v>
      </c>
      <c r="E180" s="13" t="s">
        <v>118</v>
      </c>
      <c r="F180" s="13" t="s">
        <v>186</v>
      </c>
      <c r="G180" s="9">
        <f>821.3</f>
        <v>821.3</v>
      </c>
      <c r="H180" s="9"/>
      <c r="I180" s="9"/>
    </row>
    <row r="181" spans="1:9" ht="37.5">
      <c r="A181" s="73" t="s">
        <v>189</v>
      </c>
      <c r="B181" s="13" t="s">
        <v>262</v>
      </c>
      <c r="C181" s="13"/>
      <c r="D181" s="13"/>
      <c r="E181" s="13"/>
      <c r="F181" s="13"/>
      <c r="G181" s="9">
        <f>G182</f>
        <v>16927.5</v>
      </c>
      <c r="H181" s="9">
        <f>H182</f>
        <v>18027.2</v>
      </c>
      <c r="I181" s="9">
        <f>I182</f>
        <v>18200.7</v>
      </c>
    </row>
    <row r="182" spans="1:9" ht="35.25" customHeight="1">
      <c r="A182" s="73" t="s">
        <v>21</v>
      </c>
      <c r="B182" s="13" t="s">
        <v>263</v>
      </c>
      <c r="C182" s="13"/>
      <c r="D182" s="13"/>
      <c r="E182" s="13"/>
      <c r="F182" s="13"/>
      <c r="G182" s="9">
        <f>G183+G187+G189+G193+G191</f>
        <v>16927.5</v>
      </c>
      <c r="H182" s="9">
        <f>H183+H187+H189+H193+H191</f>
        <v>18027.2</v>
      </c>
      <c r="I182" s="9">
        <f>I183+I187+I189+I193+I191</f>
        <v>18200.7</v>
      </c>
    </row>
    <row r="183" spans="1:9" ht="18.75">
      <c r="A183" s="73" t="s">
        <v>133</v>
      </c>
      <c r="B183" s="13" t="s">
        <v>264</v>
      </c>
      <c r="C183" s="13"/>
      <c r="D183" s="13"/>
      <c r="E183" s="13"/>
      <c r="F183" s="13"/>
      <c r="G183" s="9">
        <f>G184+G185+G186</f>
        <v>9915.4</v>
      </c>
      <c r="H183" s="9">
        <f>H184+H185+H186</f>
        <v>11015.1</v>
      </c>
      <c r="I183" s="9">
        <f>I184+I185+I186</f>
        <v>11188.6</v>
      </c>
    </row>
    <row r="184" spans="1:9" ht="18.75">
      <c r="A184" s="73" t="s">
        <v>618</v>
      </c>
      <c r="B184" s="13" t="s">
        <v>264</v>
      </c>
      <c r="C184" s="13" t="s">
        <v>328</v>
      </c>
      <c r="D184" s="13" t="s">
        <v>131</v>
      </c>
      <c r="E184" s="13" t="s">
        <v>118</v>
      </c>
      <c r="F184" s="13" t="s">
        <v>150</v>
      </c>
      <c r="G184" s="9">
        <v>7692</v>
      </c>
      <c r="H184" s="9">
        <v>9028.9</v>
      </c>
      <c r="I184" s="9">
        <v>9202.4</v>
      </c>
    </row>
    <row r="185" spans="1:9" ht="37.5">
      <c r="A185" s="73" t="s">
        <v>92</v>
      </c>
      <c r="B185" s="13" t="s">
        <v>264</v>
      </c>
      <c r="C185" s="13" t="s">
        <v>328</v>
      </c>
      <c r="D185" s="13" t="s">
        <v>131</v>
      </c>
      <c r="E185" s="13" t="s">
        <v>118</v>
      </c>
      <c r="F185" s="13" t="s">
        <v>175</v>
      </c>
      <c r="G185" s="9">
        <v>2198.4</v>
      </c>
      <c r="H185" s="9">
        <v>1961.2</v>
      </c>
      <c r="I185" s="9">
        <v>1961.2</v>
      </c>
    </row>
    <row r="186" spans="1:9" ht="18.75">
      <c r="A186" s="73" t="s">
        <v>173</v>
      </c>
      <c r="B186" s="13" t="s">
        <v>264</v>
      </c>
      <c r="C186" s="13" t="s">
        <v>328</v>
      </c>
      <c r="D186" s="13" t="s">
        <v>131</v>
      </c>
      <c r="E186" s="13" t="s">
        <v>118</v>
      </c>
      <c r="F186" s="13" t="s">
        <v>174</v>
      </c>
      <c r="G186" s="9">
        <v>25</v>
      </c>
      <c r="H186" s="9">
        <v>25</v>
      </c>
      <c r="I186" s="9">
        <v>25</v>
      </c>
    </row>
    <row r="187" spans="1:9" ht="56.25">
      <c r="A187" s="73" t="s">
        <v>437</v>
      </c>
      <c r="B187" s="13" t="s">
        <v>444</v>
      </c>
      <c r="C187" s="13"/>
      <c r="D187" s="13"/>
      <c r="E187" s="13"/>
      <c r="F187" s="13"/>
      <c r="G187" s="9">
        <f>G188</f>
        <v>4896.4</v>
      </c>
      <c r="H187" s="9">
        <f>H188</f>
        <v>4896.4</v>
      </c>
      <c r="I187" s="9">
        <f>I188</f>
        <v>4896.4</v>
      </c>
    </row>
    <row r="188" spans="1:9" ht="18.75">
      <c r="A188" s="73" t="s">
        <v>618</v>
      </c>
      <c r="B188" s="13" t="s">
        <v>444</v>
      </c>
      <c r="C188" s="13" t="s">
        <v>328</v>
      </c>
      <c r="D188" s="13" t="s">
        <v>131</v>
      </c>
      <c r="E188" s="13" t="s">
        <v>118</v>
      </c>
      <c r="F188" s="13" t="s">
        <v>150</v>
      </c>
      <c r="G188" s="9">
        <v>4896.4</v>
      </c>
      <c r="H188" s="9">
        <v>4896.4</v>
      </c>
      <c r="I188" s="9">
        <v>4896.4</v>
      </c>
    </row>
    <row r="189" spans="1:9" ht="81" customHeight="1">
      <c r="A189" s="115" t="s">
        <v>662</v>
      </c>
      <c r="B189" s="13" t="s">
        <v>664</v>
      </c>
      <c r="C189" s="13"/>
      <c r="D189" s="13"/>
      <c r="E189" s="13"/>
      <c r="F189" s="13"/>
      <c r="G189" s="9">
        <f>G190</f>
        <v>340</v>
      </c>
      <c r="H189" s="9">
        <f>H190</f>
        <v>340</v>
      </c>
      <c r="I189" s="9">
        <f>I190</f>
        <v>340</v>
      </c>
    </row>
    <row r="190" spans="1:9" ht="37.5">
      <c r="A190" s="73" t="s">
        <v>92</v>
      </c>
      <c r="B190" s="13" t="s">
        <v>664</v>
      </c>
      <c r="C190" s="13" t="s">
        <v>328</v>
      </c>
      <c r="D190" s="13" t="s">
        <v>131</v>
      </c>
      <c r="E190" s="13" t="s">
        <v>118</v>
      </c>
      <c r="F190" s="13" t="s">
        <v>175</v>
      </c>
      <c r="G190" s="9">
        <v>340</v>
      </c>
      <c r="H190" s="9">
        <v>340</v>
      </c>
      <c r="I190" s="9">
        <v>340</v>
      </c>
    </row>
    <row r="191" spans="1:9" ht="56.25">
      <c r="A191" s="31" t="s">
        <v>663</v>
      </c>
      <c r="B191" s="13" t="s">
        <v>661</v>
      </c>
      <c r="C191" s="13"/>
      <c r="D191" s="13"/>
      <c r="E191" s="13"/>
      <c r="F191" s="13"/>
      <c r="G191" s="9">
        <f>G192</f>
        <v>360.8</v>
      </c>
      <c r="H191" s="9">
        <f>H192</f>
        <v>360.8</v>
      </c>
      <c r="I191" s="9">
        <f>I192</f>
        <v>360.8</v>
      </c>
    </row>
    <row r="192" spans="1:9" ht="37.5">
      <c r="A192" s="73" t="s">
        <v>92</v>
      </c>
      <c r="B192" s="13" t="s">
        <v>661</v>
      </c>
      <c r="C192" s="13" t="s">
        <v>328</v>
      </c>
      <c r="D192" s="13" t="s">
        <v>131</v>
      </c>
      <c r="E192" s="13" t="s">
        <v>118</v>
      </c>
      <c r="F192" s="13" t="s">
        <v>175</v>
      </c>
      <c r="G192" s="9">
        <v>360.8</v>
      </c>
      <c r="H192" s="9">
        <v>360.8</v>
      </c>
      <c r="I192" s="9">
        <v>360.8</v>
      </c>
    </row>
    <row r="193" spans="1:9" ht="37.5">
      <c r="A193" s="73" t="s">
        <v>484</v>
      </c>
      <c r="B193" s="13" t="s">
        <v>493</v>
      </c>
      <c r="C193" s="13"/>
      <c r="D193" s="13"/>
      <c r="E193" s="13"/>
      <c r="F193" s="13"/>
      <c r="G193" s="9">
        <f>G194</f>
        <v>1414.9</v>
      </c>
      <c r="H193" s="9">
        <f>H194</f>
        <v>1414.9</v>
      </c>
      <c r="I193" s="9">
        <f>I194</f>
        <v>1414.9</v>
      </c>
    </row>
    <row r="194" spans="1:9" ht="37.5">
      <c r="A194" s="73" t="s">
        <v>92</v>
      </c>
      <c r="B194" s="13" t="s">
        <v>494</v>
      </c>
      <c r="C194" s="13" t="s">
        <v>328</v>
      </c>
      <c r="D194" s="13" t="s">
        <v>131</v>
      </c>
      <c r="E194" s="13" t="s">
        <v>118</v>
      </c>
      <c r="F194" s="13" t="s">
        <v>175</v>
      </c>
      <c r="G194" s="9">
        <v>1414.9</v>
      </c>
      <c r="H194" s="9">
        <v>1414.9</v>
      </c>
      <c r="I194" s="9">
        <v>1414.9</v>
      </c>
    </row>
    <row r="195" spans="1:9" ht="37.5">
      <c r="A195" s="73" t="s">
        <v>94</v>
      </c>
      <c r="B195" s="13" t="s">
        <v>35</v>
      </c>
      <c r="C195" s="13"/>
      <c r="D195" s="13"/>
      <c r="E195" s="13"/>
      <c r="F195" s="13"/>
      <c r="G195" s="9">
        <f>G196</f>
        <v>11399.2</v>
      </c>
      <c r="H195" s="9">
        <f>H196</f>
        <v>12142.4</v>
      </c>
      <c r="I195" s="9">
        <f>I196</f>
        <v>12321.7</v>
      </c>
    </row>
    <row r="196" spans="1:9" ht="78" customHeight="1">
      <c r="A196" s="73" t="s">
        <v>340</v>
      </c>
      <c r="B196" s="13" t="s">
        <v>56</v>
      </c>
      <c r="C196" s="13"/>
      <c r="D196" s="13"/>
      <c r="E196" s="13"/>
      <c r="F196" s="13"/>
      <c r="G196" s="9">
        <f>G197+G199</f>
        <v>11399.2</v>
      </c>
      <c r="H196" s="9">
        <f>H197+H199</f>
        <v>12142.4</v>
      </c>
      <c r="I196" s="9">
        <f>I197+I199</f>
        <v>12321.7</v>
      </c>
    </row>
    <row r="197" spans="1:9" ht="18.75">
      <c r="A197" s="73" t="s">
        <v>98</v>
      </c>
      <c r="B197" s="13" t="s">
        <v>57</v>
      </c>
      <c r="C197" s="13"/>
      <c r="D197" s="13"/>
      <c r="E197" s="13"/>
      <c r="F197" s="13"/>
      <c r="G197" s="9">
        <f>G198</f>
        <v>8279.2</v>
      </c>
      <c r="H197" s="9">
        <f>H198</f>
        <v>9022.4</v>
      </c>
      <c r="I197" s="9">
        <f>I198</f>
        <v>9201.7</v>
      </c>
    </row>
    <row r="198" spans="1:9" ht="18.75">
      <c r="A198" s="73" t="s">
        <v>187</v>
      </c>
      <c r="B198" s="13" t="s">
        <v>57</v>
      </c>
      <c r="C198" s="13" t="s">
        <v>328</v>
      </c>
      <c r="D198" s="13" t="s">
        <v>127</v>
      </c>
      <c r="E198" s="13" t="s">
        <v>121</v>
      </c>
      <c r="F198" s="13" t="s">
        <v>186</v>
      </c>
      <c r="G198" s="9">
        <v>8279.2</v>
      </c>
      <c r="H198" s="9">
        <v>9022.4</v>
      </c>
      <c r="I198" s="9">
        <v>9201.7</v>
      </c>
    </row>
    <row r="199" spans="1:9" ht="56.25">
      <c r="A199" s="73" t="s">
        <v>437</v>
      </c>
      <c r="B199" s="13" t="s">
        <v>436</v>
      </c>
      <c r="C199" s="13"/>
      <c r="D199" s="13"/>
      <c r="E199" s="13"/>
      <c r="F199" s="13"/>
      <c r="G199" s="9">
        <f>G200</f>
        <v>3120</v>
      </c>
      <c r="H199" s="9">
        <f>H200</f>
        <v>3120</v>
      </c>
      <c r="I199" s="9">
        <f>I200</f>
        <v>3120</v>
      </c>
    </row>
    <row r="200" spans="1:9" ht="18.75">
      <c r="A200" s="73" t="s">
        <v>187</v>
      </c>
      <c r="B200" s="13" t="s">
        <v>436</v>
      </c>
      <c r="C200" s="13" t="s">
        <v>328</v>
      </c>
      <c r="D200" s="13" t="s">
        <v>127</v>
      </c>
      <c r="E200" s="13" t="s">
        <v>121</v>
      </c>
      <c r="F200" s="13" t="s">
        <v>186</v>
      </c>
      <c r="G200" s="9">
        <v>3120</v>
      </c>
      <c r="H200" s="9">
        <v>3120</v>
      </c>
      <c r="I200" s="9">
        <v>3120</v>
      </c>
    </row>
    <row r="201" spans="1:9" ht="37.5">
      <c r="A201" s="73" t="s">
        <v>403</v>
      </c>
      <c r="B201" s="13" t="s">
        <v>265</v>
      </c>
      <c r="C201" s="13"/>
      <c r="D201" s="13"/>
      <c r="E201" s="13"/>
      <c r="F201" s="13"/>
      <c r="G201" s="9">
        <f>G202</f>
        <v>7128.9</v>
      </c>
      <c r="H201" s="9">
        <f>H202</f>
        <v>4009.6</v>
      </c>
      <c r="I201" s="9">
        <f>I202</f>
        <v>4053</v>
      </c>
    </row>
    <row r="202" spans="1:9" ht="37.5">
      <c r="A202" s="73" t="s">
        <v>364</v>
      </c>
      <c r="B202" s="13" t="s">
        <v>266</v>
      </c>
      <c r="C202" s="13"/>
      <c r="D202" s="13"/>
      <c r="E202" s="13"/>
      <c r="F202" s="13"/>
      <c r="G202" s="9">
        <f>G203+G205+G207</f>
        <v>7128.9</v>
      </c>
      <c r="H202" s="9">
        <f>H203+H205+H207</f>
        <v>4009.6</v>
      </c>
      <c r="I202" s="9">
        <f>I203+I205+I207</f>
        <v>4053</v>
      </c>
    </row>
    <row r="203" spans="1:9" ht="18.75">
      <c r="A203" s="73" t="s">
        <v>363</v>
      </c>
      <c r="B203" s="13" t="s">
        <v>362</v>
      </c>
      <c r="C203" s="13"/>
      <c r="D203" s="13"/>
      <c r="E203" s="13"/>
      <c r="F203" s="13"/>
      <c r="G203" s="9">
        <f>G204</f>
        <v>2685.4</v>
      </c>
      <c r="H203" s="9">
        <f>H204</f>
        <v>3009.6</v>
      </c>
      <c r="I203" s="9">
        <f>I204</f>
        <v>3053</v>
      </c>
    </row>
    <row r="204" spans="1:9" ht="18.75">
      <c r="A204" s="73" t="s">
        <v>187</v>
      </c>
      <c r="B204" s="13" t="s">
        <v>362</v>
      </c>
      <c r="C204" s="13" t="s">
        <v>328</v>
      </c>
      <c r="D204" s="13" t="s">
        <v>131</v>
      </c>
      <c r="E204" s="13" t="s">
        <v>118</v>
      </c>
      <c r="F204" s="13" t="s">
        <v>186</v>
      </c>
      <c r="G204" s="9">
        <v>2685.4</v>
      </c>
      <c r="H204" s="9">
        <v>3009.6</v>
      </c>
      <c r="I204" s="9">
        <v>3053</v>
      </c>
    </row>
    <row r="205" spans="1:9" ht="56.25">
      <c r="A205" s="73" t="s">
        <v>437</v>
      </c>
      <c r="B205" s="13" t="s">
        <v>445</v>
      </c>
      <c r="C205" s="13"/>
      <c r="D205" s="13"/>
      <c r="E205" s="13"/>
      <c r="F205" s="13"/>
      <c r="G205" s="9">
        <f>G206</f>
        <v>1000</v>
      </c>
      <c r="H205" s="9">
        <f>H206</f>
        <v>1000</v>
      </c>
      <c r="I205" s="9">
        <f>I206</f>
        <v>1000</v>
      </c>
    </row>
    <row r="206" spans="1:9" ht="18.75">
      <c r="A206" s="73" t="s">
        <v>187</v>
      </c>
      <c r="B206" s="13" t="s">
        <v>445</v>
      </c>
      <c r="C206" s="13" t="s">
        <v>328</v>
      </c>
      <c r="D206" s="13" t="s">
        <v>131</v>
      </c>
      <c r="E206" s="13" t="s">
        <v>118</v>
      </c>
      <c r="F206" s="13" t="s">
        <v>186</v>
      </c>
      <c r="G206" s="9">
        <v>1000</v>
      </c>
      <c r="H206" s="9">
        <v>1000</v>
      </c>
      <c r="I206" s="9">
        <v>1000</v>
      </c>
    </row>
    <row r="207" spans="1:9" ht="18.75">
      <c r="A207" s="31" t="s">
        <v>657</v>
      </c>
      <c r="B207" s="13" t="s">
        <v>660</v>
      </c>
      <c r="C207" s="13"/>
      <c r="D207" s="13"/>
      <c r="E207" s="13"/>
      <c r="F207" s="13"/>
      <c r="G207" s="9">
        <f>G208</f>
        <v>3443.5</v>
      </c>
      <c r="H207" s="9">
        <f>H208</f>
        <v>0</v>
      </c>
      <c r="I207" s="9">
        <f>I208</f>
        <v>0</v>
      </c>
    </row>
    <row r="208" spans="1:9" ht="18.75">
      <c r="A208" s="73" t="s">
        <v>187</v>
      </c>
      <c r="B208" s="13" t="s">
        <v>660</v>
      </c>
      <c r="C208" s="13" t="s">
        <v>328</v>
      </c>
      <c r="D208" s="13" t="s">
        <v>131</v>
      </c>
      <c r="E208" s="13" t="s">
        <v>118</v>
      </c>
      <c r="F208" s="13" t="s">
        <v>186</v>
      </c>
      <c r="G208" s="9">
        <v>3443.5</v>
      </c>
      <c r="H208" s="9">
        <v>0</v>
      </c>
      <c r="I208" s="9">
        <v>0</v>
      </c>
    </row>
    <row r="209" spans="1:9" ht="37.5">
      <c r="A209" s="73" t="s">
        <v>220</v>
      </c>
      <c r="B209" s="13" t="s">
        <v>359</v>
      </c>
      <c r="C209" s="13"/>
      <c r="D209" s="13"/>
      <c r="E209" s="13"/>
      <c r="F209" s="13"/>
      <c r="G209" s="9">
        <f>G210+G216</f>
        <v>4705.1</v>
      </c>
      <c r="H209" s="9">
        <f>H210+H216</f>
        <v>4958.2</v>
      </c>
      <c r="I209" s="9">
        <f>I210+I216</f>
        <v>5020.2</v>
      </c>
    </row>
    <row r="210" spans="1:9" ht="56.25">
      <c r="A210" s="73" t="s">
        <v>327</v>
      </c>
      <c r="B210" s="13" t="s">
        <v>360</v>
      </c>
      <c r="C210" s="13"/>
      <c r="D210" s="13"/>
      <c r="E210" s="13"/>
      <c r="F210" s="13"/>
      <c r="G210" s="9">
        <f>G211+G214</f>
        <v>1250.3000000000002</v>
      </c>
      <c r="H210" s="9">
        <f>H211+H214</f>
        <v>1274.2</v>
      </c>
      <c r="I210" s="9">
        <f>I211+I214</f>
        <v>1286.2</v>
      </c>
    </row>
    <row r="211" spans="1:9" ht="37.5" customHeight="1">
      <c r="A211" s="73" t="s">
        <v>185</v>
      </c>
      <c r="B211" s="13" t="s">
        <v>361</v>
      </c>
      <c r="C211" s="13"/>
      <c r="D211" s="13"/>
      <c r="E211" s="13"/>
      <c r="F211" s="13"/>
      <c r="G211" s="9">
        <f>G212+G213</f>
        <v>929.4000000000001</v>
      </c>
      <c r="H211" s="9">
        <f>H212+H213</f>
        <v>953.3000000000001</v>
      </c>
      <c r="I211" s="9">
        <f>I212+I213</f>
        <v>965.3000000000001</v>
      </c>
    </row>
    <row r="212" spans="1:9" ht="37.5">
      <c r="A212" s="73" t="s">
        <v>171</v>
      </c>
      <c r="B212" s="13" t="s">
        <v>361</v>
      </c>
      <c r="C212" s="13" t="s">
        <v>328</v>
      </c>
      <c r="D212" s="13" t="s">
        <v>131</v>
      </c>
      <c r="E212" s="13" t="s">
        <v>119</v>
      </c>
      <c r="F212" s="13" t="s">
        <v>172</v>
      </c>
      <c r="G212" s="9">
        <v>853.7</v>
      </c>
      <c r="H212" s="9">
        <v>877.6</v>
      </c>
      <c r="I212" s="9">
        <v>889.6</v>
      </c>
    </row>
    <row r="213" spans="1:9" ht="37.5">
      <c r="A213" s="73" t="s">
        <v>92</v>
      </c>
      <c r="B213" s="13" t="s">
        <v>361</v>
      </c>
      <c r="C213" s="13" t="s">
        <v>328</v>
      </c>
      <c r="D213" s="13" t="s">
        <v>131</v>
      </c>
      <c r="E213" s="13" t="s">
        <v>119</v>
      </c>
      <c r="F213" s="13" t="s">
        <v>175</v>
      </c>
      <c r="G213" s="9">
        <v>75.7</v>
      </c>
      <c r="H213" s="9">
        <v>75.7</v>
      </c>
      <c r="I213" s="9">
        <v>75.7</v>
      </c>
    </row>
    <row r="214" spans="1:9" ht="56.25">
      <c r="A214" s="73" t="s">
        <v>437</v>
      </c>
      <c r="B214" s="13" t="s">
        <v>449</v>
      </c>
      <c r="C214" s="13"/>
      <c r="D214" s="13"/>
      <c r="E214" s="13"/>
      <c r="F214" s="13"/>
      <c r="G214" s="9">
        <f>G215</f>
        <v>320.9</v>
      </c>
      <c r="H214" s="9">
        <f>H215</f>
        <v>320.9</v>
      </c>
      <c r="I214" s="9">
        <f>I215</f>
        <v>320.9</v>
      </c>
    </row>
    <row r="215" spans="1:9" ht="37.5">
      <c r="A215" s="73" t="s">
        <v>171</v>
      </c>
      <c r="B215" s="13" t="s">
        <v>449</v>
      </c>
      <c r="C215" s="13" t="s">
        <v>328</v>
      </c>
      <c r="D215" s="13" t="s">
        <v>131</v>
      </c>
      <c r="E215" s="13" t="s">
        <v>119</v>
      </c>
      <c r="F215" s="13" t="s">
        <v>172</v>
      </c>
      <c r="G215" s="9">
        <v>320.9</v>
      </c>
      <c r="H215" s="9">
        <v>320.9</v>
      </c>
      <c r="I215" s="9">
        <v>320.9</v>
      </c>
    </row>
    <row r="216" spans="1:9" ht="38.25" customHeight="1">
      <c r="A216" s="73" t="s">
        <v>385</v>
      </c>
      <c r="B216" s="13" t="s">
        <v>384</v>
      </c>
      <c r="C216" s="13"/>
      <c r="D216" s="13"/>
      <c r="E216" s="13"/>
      <c r="F216" s="13"/>
      <c r="G216" s="9">
        <f>G217+G219</f>
        <v>3454.8</v>
      </c>
      <c r="H216" s="9">
        <f>H217+H219</f>
        <v>3684</v>
      </c>
      <c r="I216" s="9">
        <f>I217+I219</f>
        <v>3734</v>
      </c>
    </row>
    <row r="217" spans="1:9" ht="18.75">
      <c r="A217" s="73" t="s">
        <v>382</v>
      </c>
      <c r="B217" s="13" t="s">
        <v>386</v>
      </c>
      <c r="C217" s="13"/>
      <c r="D217" s="13"/>
      <c r="E217" s="13"/>
      <c r="F217" s="13"/>
      <c r="G217" s="9">
        <f>G218</f>
        <v>1440.8</v>
      </c>
      <c r="H217" s="9">
        <f>H218</f>
        <v>1670</v>
      </c>
      <c r="I217" s="9">
        <f>I218</f>
        <v>1720</v>
      </c>
    </row>
    <row r="218" spans="1:9" ht="18.75">
      <c r="A218" s="73" t="s">
        <v>618</v>
      </c>
      <c r="B218" s="13" t="s">
        <v>386</v>
      </c>
      <c r="C218" s="13" t="s">
        <v>310</v>
      </c>
      <c r="D218" s="13" t="s">
        <v>131</v>
      </c>
      <c r="E218" s="13" t="s">
        <v>119</v>
      </c>
      <c r="F218" s="13" t="s">
        <v>150</v>
      </c>
      <c r="G218" s="9">
        <v>1440.8</v>
      </c>
      <c r="H218" s="9">
        <v>1670</v>
      </c>
      <c r="I218" s="9">
        <v>1720</v>
      </c>
    </row>
    <row r="219" spans="1:9" ht="56.25">
      <c r="A219" s="73" t="s">
        <v>437</v>
      </c>
      <c r="B219" s="13" t="s">
        <v>446</v>
      </c>
      <c r="C219" s="13"/>
      <c r="D219" s="13"/>
      <c r="E219" s="13"/>
      <c r="F219" s="13"/>
      <c r="G219" s="9">
        <f>G220</f>
        <v>2014</v>
      </c>
      <c r="H219" s="9">
        <f>H220</f>
        <v>2014</v>
      </c>
      <c r="I219" s="9">
        <f>I220</f>
        <v>2014</v>
      </c>
    </row>
    <row r="220" spans="1:9" ht="18.75">
      <c r="A220" s="73" t="s">
        <v>618</v>
      </c>
      <c r="B220" s="13" t="s">
        <v>446</v>
      </c>
      <c r="C220" s="13" t="s">
        <v>310</v>
      </c>
      <c r="D220" s="13" t="s">
        <v>131</v>
      </c>
      <c r="E220" s="13" t="s">
        <v>119</v>
      </c>
      <c r="F220" s="13" t="s">
        <v>150</v>
      </c>
      <c r="G220" s="9">
        <v>2014</v>
      </c>
      <c r="H220" s="9">
        <v>2014</v>
      </c>
      <c r="I220" s="9">
        <v>2014</v>
      </c>
    </row>
    <row r="221" spans="1:9" ht="37.5">
      <c r="A221" s="73" t="s">
        <v>590</v>
      </c>
      <c r="B221" s="13" t="s">
        <v>586</v>
      </c>
      <c r="C221" s="13"/>
      <c r="D221" s="13"/>
      <c r="E221" s="13"/>
      <c r="F221" s="13"/>
      <c r="G221" s="9">
        <f>G222</f>
        <v>1677.2</v>
      </c>
      <c r="H221" s="9">
        <f>H222</f>
        <v>1678.1</v>
      </c>
      <c r="I221" s="9">
        <f>I222</f>
        <v>1678.4</v>
      </c>
    </row>
    <row r="222" spans="1:9" ht="37.5">
      <c r="A222" s="73" t="s">
        <v>591</v>
      </c>
      <c r="B222" s="13" t="s">
        <v>587</v>
      </c>
      <c r="C222" s="13"/>
      <c r="D222" s="13"/>
      <c r="E222" s="13"/>
      <c r="F222" s="13"/>
      <c r="G222" s="9">
        <f>G226+G223</f>
        <v>1677.2</v>
      </c>
      <c r="H222" s="9">
        <f>H226+H223</f>
        <v>1678.1</v>
      </c>
      <c r="I222" s="9">
        <f>I226+I223</f>
        <v>1678.4</v>
      </c>
    </row>
    <row r="223" spans="1:9" ht="37.5">
      <c r="A223" s="73" t="s">
        <v>185</v>
      </c>
      <c r="B223" s="13" t="s">
        <v>595</v>
      </c>
      <c r="C223" s="13"/>
      <c r="D223" s="13"/>
      <c r="E223" s="13"/>
      <c r="F223" s="13"/>
      <c r="G223" s="9">
        <f>G224+G225</f>
        <v>1377</v>
      </c>
      <c r="H223" s="9">
        <f>H224+H225</f>
        <v>1377</v>
      </c>
      <c r="I223" s="9">
        <f>I224+I225</f>
        <v>1377</v>
      </c>
    </row>
    <row r="224" spans="1:9" ht="37.5">
      <c r="A224" s="73" t="s">
        <v>171</v>
      </c>
      <c r="B224" s="13" t="s">
        <v>595</v>
      </c>
      <c r="C224" s="74">
        <v>546</v>
      </c>
      <c r="D224" s="13" t="s">
        <v>118</v>
      </c>
      <c r="E224" s="13" t="s">
        <v>119</v>
      </c>
      <c r="F224" s="13" t="s">
        <v>172</v>
      </c>
      <c r="G224" s="9">
        <v>1227</v>
      </c>
      <c r="H224" s="9">
        <v>1227</v>
      </c>
      <c r="I224" s="9">
        <v>1227</v>
      </c>
    </row>
    <row r="225" spans="1:9" ht="37.5">
      <c r="A225" s="73" t="s">
        <v>92</v>
      </c>
      <c r="B225" s="13" t="s">
        <v>595</v>
      </c>
      <c r="C225" s="74">
        <v>546</v>
      </c>
      <c r="D225" s="13" t="s">
        <v>118</v>
      </c>
      <c r="E225" s="13" t="s">
        <v>119</v>
      </c>
      <c r="F225" s="13" t="s">
        <v>175</v>
      </c>
      <c r="G225" s="9">
        <v>150</v>
      </c>
      <c r="H225" s="9">
        <v>150</v>
      </c>
      <c r="I225" s="9">
        <v>150</v>
      </c>
    </row>
    <row r="226" spans="1:9" ht="112.5">
      <c r="A226" s="77" t="s">
        <v>215</v>
      </c>
      <c r="B226" s="13" t="s">
        <v>588</v>
      </c>
      <c r="C226" s="13"/>
      <c r="D226" s="13"/>
      <c r="E226" s="13"/>
      <c r="F226" s="13"/>
      <c r="G226" s="9">
        <f>G227+G228</f>
        <v>300.20000000000005</v>
      </c>
      <c r="H226" s="9">
        <f>H227+H228</f>
        <v>301.1</v>
      </c>
      <c r="I226" s="9">
        <f>I227+I228</f>
        <v>301.4</v>
      </c>
    </row>
    <row r="227" spans="1:9" ht="37.5">
      <c r="A227" s="73" t="s">
        <v>171</v>
      </c>
      <c r="B227" s="13" t="s">
        <v>588</v>
      </c>
      <c r="C227" s="13" t="s">
        <v>310</v>
      </c>
      <c r="D227" s="13" t="s">
        <v>118</v>
      </c>
      <c r="E227" s="13" t="s">
        <v>119</v>
      </c>
      <c r="F227" s="13" t="s">
        <v>172</v>
      </c>
      <c r="G227" s="9">
        <v>149.8</v>
      </c>
      <c r="H227" s="9">
        <v>149.8</v>
      </c>
      <c r="I227" s="9">
        <v>149.8</v>
      </c>
    </row>
    <row r="228" spans="1:9" ht="37.5">
      <c r="A228" s="73" t="s">
        <v>92</v>
      </c>
      <c r="B228" s="13" t="s">
        <v>588</v>
      </c>
      <c r="C228" s="13" t="s">
        <v>310</v>
      </c>
      <c r="D228" s="13" t="s">
        <v>118</v>
      </c>
      <c r="E228" s="13" t="s">
        <v>119</v>
      </c>
      <c r="F228" s="13" t="s">
        <v>175</v>
      </c>
      <c r="G228" s="9">
        <v>150.4</v>
      </c>
      <c r="H228" s="9">
        <v>151.3</v>
      </c>
      <c r="I228" s="9">
        <v>151.6</v>
      </c>
    </row>
    <row r="229" spans="1:9" ht="40.5" customHeight="1">
      <c r="A229" s="70" t="s">
        <v>480</v>
      </c>
      <c r="B229" s="144" t="s">
        <v>275</v>
      </c>
      <c r="C229" s="144"/>
      <c r="D229" s="10"/>
      <c r="E229" s="10"/>
      <c r="F229" s="10"/>
      <c r="G229" s="11">
        <f>G230+G248+G311</f>
        <v>684733.3000000002</v>
      </c>
      <c r="H229" s="11">
        <f>H230+H248+H311</f>
        <v>637239.3</v>
      </c>
      <c r="I229" s="11">
        <f>I230+I248+I311</f>
        <v>595986.6000000001</v>
      </c>
    </row>
    <row r="230" spans="1:9" ht="18.75">
      <c r="A230" s="73" t="s">
        <v>191</v>
      </c>
      <c r="B230" s="13" t="s">
        <v>281</v>
      </c>
      <c r="C230" s="13"/>
      <c r="D230" s="13"/>
      <c r="E230" s="13"/>
      <c r="F230" s="13"/>
      <c r="G230" s="9">
        <f>G231+G245+G238+G242</f>
        <v>179345.50000000003</v>
      </c>
      <c r="H230" s="9">
        <f>H231+H245+H238+H242</f>
        <v>154390.50000000003</v>
      </c>
      <c r="I230" s="9">
        <f>I231+I245+I238+I242</f>
        <v>155041.50000000003</v>
      </c>
    </row>
    <row r="231" spans="1:9" ht="60.75" customHeight="1">
      <c r="A231" s="73" t="s">
        <v>286</v>
      </c>
      <c r="B231" s="74" t="s">
        <v>282</v>
      </c>
      <c r="C231" s="74"/>
      <c r="D231" s="13"/>
      <c r="E231" s="13"/>
      <c r="F231" s="13"/>
      <c r="G231" s="9">
        <f>G232+G236+G234</f>
        <v>148124.6</v>
      </c>
      <c r="H231" s="9">
        <f>H232+H236+H234</f>
        <v>149068.2</v>
      </c>
      <c r="I231" s="9">
        <f>I232+I236+I234</f>
        <v>149719.2</v>
      </c>
    </row>
    <row r="232" spans="1:9" ht="18.75">
      <c r="A232" s="73" t="s">
        <v>130</v>
      </c>
      <c r="B232" s="74" t="s">
        <v>16</v>
      </c>
      <c r="C232" s="74"/>
      <c r="D232" s="13"/>
      <c r="E232" s="13"/>
      <c r="F232" s="13"/>
      <c r="G232" s="9">
        <f>G233</f>
        <v>32238</v>
      </c>
      <c r="H232" s="9">
        <f>H233</f>
        <v>33731.5</v>
      </c>
      <c r="I232" s="9">
        <f>I233</f>
        <v>34382.5</v>
      </c>
    </row>
    <row r="233" spans="1:9" ht="18.75">
      <c r="A233" s="73" t="s">
        <v>187</v>
      </c>
      <c r="B233" s="74" t="s">
        <v>16</v>
      </c>
      <c r="C233" s="74">
        <v>115</v>
      </c>
      <c r="D233" s="13" t="s">
        <v>127</v>
      </c>
      <c r="E233" s="13" t="s">
        <v>118</v>
      </c>
      <c r="F233" s="13" t="s">
        <v>186</v>
      </c>
      <c r="G233" s="9">
        <v>32238</v>
      </c>
      <c r="H233" s="9">
        <v>33731.5</v>
      </c>
      <c r="I233" s="9">
        <v>34382.5</v>
      </c>
    </row>
    <row r="234" spans="1:9" ht="56.25">
      <c r="A234" s="73" t="s">
        <v>437</v>
      </c>
      <c r="B234" s="13" t="s">
        <v>433</v>
      </c>
      <c r="C234" s="74"/>
      <c r="D234" s="13"/>
      <c r="E234" s="13"/>
      <c r="F234" s="13"/>
      <c r="G234" s="9">
        <f>G235</f>
        <v>7370</v>
      </c>
      <c r="H234" s="9">
        <f>H235</f>
        <v>7370</v>
      </c>
      <c r="I234" s="9">
        <f>I235</f>
        <v>7370</v>
      </c>
    </row>
    <row r="235" spans="1:9" ht="18.75">
      <c r="A235" s="73" t="s">
        <v>187</v>
      </c>
      <c r="B235" s="13" t="s">
        <v>433</v>
      </c>
      <c r="C235" s="74">
        <v>115</v>
      </c>
      <c r="D235" s="13" t="s">
        <v>127</v>
      </c>
      <c r="E235" s="13" t="s">
        <v>118</v>
      </c>
      <c r="F235" s="13" t="s">
        <v>186</v>
      </c>
      <c r="G235" s="9">
        <v>7370</v>
      </c>
      <c r="H235" s="9">
        <v>7370</v>
      </c>
      <c r="I235" s="9">
        <v>7370</v>
      </c>
    </row>
    <row r="236" spans="1:9" ht="114.75" customHeight="1">
      <c r="A236" s="97" t="s">
        <v>318</v>
      </c>
      <c r="B236" s="74" t="s">
        <v>70</v>
      </c>
      <c r="C236" s="74"/>
      <c r="D236" s="13"/>
      <c r="E236" s="13"/>
      <c r="F236" s="13"/>
      <c r="G236" s="9">
        <f>G237</f>
        <v>108516.6</v>
      </c>
      <c r="H236" s="9">
        <f>H237</f>
        <v>107966.7</v>
      </c>
      <c r="I236" s="9">
        <f>I237</f>
        <v>107966.7</v>
      </c>
    </row>
    <row r="237" spans="1:9" ht="18.75">
      <c r="A237" s="73" t="s">
        <v>187</v>
      </c>
      <c r="B237" s="74" t="s">
        <v>70</v>
      </c>
      <c r="C237" s="74">
        <v>115</v>
      </c>
      <c r="D237" s="13" t="s">
        <v>127</v>
      </c>
      <c r="E237" s="13" t="s">
        <v>118</v>
      </c>
      <c r="F237" s="13" t="s">
        <v>186</v>
      </c>
      <c r="G237" s="9">
        <v>108516.6</v>
      </c>
      <c r="H237" s="9">
        <v>107966.7</v>
      </c>
      <c r="I237" s="9">
        <v>107966.7</v>
      </c>
    </row>
    <row r="238" spans="1:9" ht="59.25" customHeight="1">
      <c r="A238" s="99" t="s">
        <v>293</v>
      </c>
      <c r="B238" s="13" t="s">
        <v>73</v>
      </c>
      <c r="C238" s="13"/>
      <c r="D238" s="13"/>
      <c r="E238" s="13"/>
      <c r="F238" s="13"/>
      <c r="G238" s="9">
        <f>G239</f>
        <v>5178.7</v>
      </c>
      <c r="H238" s="9">
        <f>H239</f>
        <v>5178.7</v>
      </c>
      <c r="I238" s="9">
        <f>I239</f>
        <v>5178.7</v>
      </c>
    </row>
    <row r="239" spans="1:9" ht="93.75" customHeight="1">
      <c r="A239" s="73" t="s">
        <v>97</v>
      </c>
      <c r="B239" s="13" t="s">
        <v>74</v>
      </c>
      <c r="C239" s="13"/>
      <c r="D239" s="13"/>
      <c r="E239" s="13"/>
      <c r="F239" s="13"/>
      <c r="G239" s="9">
        <f>G240+G241</f>
        <v>5178.7</v>
      </c>
      <c r="H239" s="9">
        <f>H240+H241</f>
        <v>5178.7</v>
      </c>
      <c r="I239" s="9">
        <f>I240+I241</f>
        <v>5178.7</v>
      </c>
    </row>
    <row r="240" spans="1:9" ht="37.5">
      <c r="A240" s="73" t="s">
        <v>92</v>
      </c>
      <c r="B240" s="13" t="s">
        <v>74</v>
      </c>
      <c r="C240" s="13" t="s">
        <v>329</v>
      </c>
      <c r="D240" s="13" t="s">
        <v>124</v>
      </c>
      <c r="E240" s="13" t="s">
        <v>119</v>
      </c>
      <c r="F240" s="13" t="s">
        <v>175</v>
      </c>
      <c r="G240" s="9">
        <v>51.8</v>
      </c>
      <c r="H240" s="9">
        <v>51.8</v>
      </c>
      <c r="I240" s="9">
        <v>51.8</v>
      </c>
    </row>
    <row r="241" spans="1:9" ht="37.5">
      <c r="A241" s="73" t="s">
        <v>217</v>
      </c>
      <c r="B241" s="13" t="s">
        <v>74</v>
      </c>
      <c r="C241" s="13" t="s">
        <v>329</v>
      </c>
      <c r="D241" s="13" t="s">
        <v>124</v>
      </c>
      <c r="E241" s="13" t="s">
        <v>119</v>
      </c>
      <c r="F241" s="13" t="s">
        <v>216</v>
      </c>
      <c r="G241" s="9">
        <v>5126.9</v>
      </c>
      <c r="H241" s="9">
        <v>5126.9</v>
      </c>
      <c r="I241" s="9">
        <v>5126.9</v>
      </c>
    </row>
    <row r="242" spans="1:9" ht="24.75" customHeight="1">
      <c r="A242" s="73" t="s">
        <v>621</v>
      </c>
      <c r="B242" s="74" t="s">
        <v>708</v>
      </c>
      <c r="C242" s="13"/>
      <c r="D242" s="13"/>
      <c r="E242" s="13"/>
      <c r="F242" s="13"/>
      <c r="G242" s="9">
        <f aca="true" t="shared" si="6" ref="G242:I243">G243</f>
        <v>25498.6</v>
      </c>
      <c r="H242" s="9">
        <f t="shared" si="6"/>
        <v>0</v>
      </c>
      <c r="I242" s="9">
        <f t="shared" si="6"/>
        <v>0</v>
      </c>
    </row>
    <row r="243" spans="1:9" ht="37.5">
      <c r="A243" s="73" t="s">
        <v>622</v>
      </c>
      <c r="B243" s="74" t="s">
        <v>673</v>
      </c>
      <c r="C243" s="13"/>
      <c r="D243" s="13"/>
      <c r="E243" s="13"/>
      <c r="F243" s="13"/>
      <c r="G243" s="9">
        <f t="shared" si="6"/>
        <v>25498.6</v>
      </c>
      <c r="H243" s="9">
        <f t="shared" si="6"/>
        <v>0</v>
      </c>
      <c r="I243" s="9">
        <f t="shared" si="6"/>
        <v>0</v>
      </c>
    </row>
    <row r="244" spans="1:9" ht="28.5" customHeight="1">
      <c r="A244" s="73" t="s">
        <v>187</v>
      </c>
      <c r="B244" s="74" t="s">
        <v>673</v>
      </c>
      <c r="C244" s="13" t="s">
        <v>329</v>
      </c>
      <c r="D244" s="13" t="s">
        <v>127</v>
      </c>
      <c r="E244" s="13" t="s">
        <v>118</v>
      </c>
      <c r="F244" s="13" t="s">
        <v>186</v>
      </c>
      <c r="G244" s="9">
        <v>25498.6</v>
      </c>
      <c r="H244" s="9"/>
      <c r="I244" s="9"/>
    </row>
    <row r="245" spans="1:9" ht="81" customHeight="1">
      <c r="A245" s="73" t="s">
        <v>283</v>
      </c>
      <c r="B245" s="13" t="s">
        <v>87</v>
      </c>
      <c r="C245" s="13"/>
      <c r="D245" s="13"/>
      <c r="E245" s="13"/>
      <c r="F245" s="13"/>
      <c r="G245" s="9">
        <f aca="true" t="shared" si="7" ref="G245:I246">G246</f>
        <v>543.6</v>
      </c>
      <c r="H245" s="9">
        <f t="shared" si="7"/>
        <v>143.6</v>
      </c>
      <c r="I245" s="9">
        <f t="shared" si="7"/>
        <v>143.6</v>
      </c>
    </row>
    <row r="246" spans="1:9" ht="97.5" customHeight="1">
      <c r="A246" s="73" t="s">
        <v>97</v>
      </c>
      <c r="B246" s="74" t="s">
        <v>78</v>
      </c>
      <c r="C246" s="74"/>
      <c r="D246" s="13"/>
      <c r="E246" s="13"/>
      <c r="F246" s="13"/>
      <c r="G246" s="9">
        <f>G247</f>
        <v>543.6</v>
      </c>
      <c r="H246" s="9">
        <f t="shared" si="7"/>
        <v>143.6</v>
      </c>
      <c r="I246" s="9">
        <f t="shared" si="7"/>
        <v>143.6</v>
      </c>
    </row>
    <row r="247" spans="1:9" ht="18.75">
      <c r="A247" s="73" t="s">
        <v>187</v>
      </c>
      <c r="B247" s="74" t="s">
        <v>78</v>
      </c>
      <c r="C247" s="74">
        <v>115</v>
      </c>
      <c r="D247" s="13" t="s">
        <v>127</v>
      </c>
      <c r="E247" s="13" t="s">
        <v>118</v>
      </c>
      <c r="F247" s="13" t="s">
        <v>186</v>
      </c>
      <c r="G247" s="9">
        <v>543.6</v>
      </c>
      <c r="H247" s="9">
        <v>143.6</v>
      </c>
      <c r="I247" s="9">
        <v>143.6</v>
      </c>
    </row>
    <row r="248" spans="1:9" ht="37.5">
      <c r="A248" s="99" t="s">
        <v>18</v>
      </c>
      <c r="B248" s="74" t="s">
        <v>276</v>
      </c>
      <c r="C248" s="74"/>
      <c r="D248" s="13"/>
      <c r="E248" s="13"/>
      <c r="F248" s="13"/>
      <c r="G248" s="9">
        <f>G249+G258+G261+G265+G270+G274+G279+G285+G288+G294+G299+G308+G291</f>
        <v>453475.4000000001</v>
      </c>
      <c r="H248" s="9">
        <f>H249+H258+H261+H265+H270+H274+H279+H285+H288+H294+H299+H308+H291</f>
        <v>428978.80000000005</v>
      </c>
      <c r="I248" s="9">
        <f>I249+I258+I261+I265+I270+I274+I279+I285+I288+I294+I299+I308+I291</f>
        <v>386223.40000000014</v>
      </c>
    </row>
    <row r="249" spans="1:9" ht="79.5" customHeight="1">
      <c r="A249" s="99" t="s">
        <v>540</v>
      </c>
      <c r="B249" s="74" t="s">
        <v>277</v>
      </c>
      <c r="C249" s="74"/>
      <c r="D249" s="13"/>
      <c r="E249" s="13"/>
      <c r="F249" s="13"/>
      <c r="G249" s="9">
        <f>G250+G256+G254+G252</f>
        <v>298355.9</v>
      </c>
      <c r="H249" s="9">
        <f>H250+H256+H254+H252</f>
        <v>307302.4</v>
      </c>
      <c r="I249" s="9">
        <f>I250+I256+I254+I252</f>
        <v>308787.30000000005</v>
      </c>
    </row>
    <row r="250" spans="1:9" ht="39" customHeight="1">
      <c r="A250" s="73" t="s">
        <v>209</v>
      </c>
      <c r="B250" s="74" t="s">
        <v>19</v>
      </c>
      <c r="C250" s="74"/>
      <c r="D250" s="13"/>
      <c r="E250" s="13"/>
      <c r="F250" s="13"/>
      <c r="G250" s="9">
        <f>G251</f>
        <v>70882.7</v>
      </c>
      <c r="H250" s="9">
        <f>H251</f>
        <v>76936.1</v>
      </c>
      <c r="I250" s="9">
        <f>I251</f>
        <v>78421</v>
      </c>
    </row>
    <row r="251" spans="1:9" ht="18.75">
      <c r="A251" s="73" t="s">
        <v>187</v>
      </c>
      <c r="B251" s="74" t="s">
        <v>19</v>
      </c>
      <c r="C251" s="74">
        <v>115</v>
      </c>
      <c r="D251" s="13" t="s">
        <v>127</v>
      </c>
      <c r="E251" s="13" t="s">
        <v>122</v>
      </c>
      <c r="F251" s="13" t="s">
        <v>186</v>
      </c>
      <c r="G251" s="9">
        <v>70882.7</v>
      </c>
      <c r="H251" s="9">
        <v>76936.1</v>
      </c>
      <c r="I251" s="9">
        <v>78421</v>
      </c>
    </row>
    <row r="252" spans="1:9" ht="168.75">
      <c r="A252" s="8" t="s">
        <v>600</v>
      </c>
      <c r="B252" s="74" t="s">
        <v>598</v>
      </c>
      <c r="C252" s="74"/>
      <c r="D252" s="13"/>
      <c r="E252" s="13"/>
      <c r="F252" s="13"/>
      <c r="G252" s="9">
        <f>G253</f>
        <v>16530.2</v>
      </c>
      <c r="H252" s="9">
        <f>H253</f>
        <v>16530.2</v>
      </c>
      <c r="I252" s="9">
        <f>I253</f>
        <v>16530.2</v>
      </c>
    </row>
    <row r="253" spans="1:9" ht="18.75">
      <c r="A253" s="73" t="s">
        <v>187</v>
      </c>
      <c r="B253" s="74" t="s">
        <v>598</v>
      </c>
      <c r="C253" s="74">
        <v>115</v>
      </c>
      <c r="D253" s="13" t="s">
        <v>127</v>
      </c>
      <c r="E253" s="13" t="s">
        <v>122</v>
      </c>
      <c r="F253" s="13" t="s">
        <v>186</v>
      </c>
      <c r="G253" s="9">
        <v>16530.2</v>
      </c>
      <c r="H253" s="9">
        <v>16530.2</v>
      </c>
      <c r="I253" s="9">
        <v>16530.2</v>
      </c>
    </row>
    <row r="254" spans="1:9" ht="56.25">
      <c r="A254" s="73" t="s">
        <v>437</v>
      </c>
      <c r="B254" s="13" t="s">
        <v>434</v>
      </c>
      <c r="C254" s="74"/>
      <c r="D254" s="13"/>
      <c r="E254" s="13"/>
      <c r="F254" s="13"/>
      <c r="G254" s="9">
        <f>G255</f>
        <v>15724.7</v>
      </c>
      <c r="H254" s="9">
        <f>H255</f>
        <v>15724.7</v>
      </c>
      <c r="I254" s="9">
        <f>I255</f>
        <v>15724.7</v>
      </c>
    </row>
    <row r="255" spans="1:9" ht="18.75">
      <c r="A255" s="73" t="s">
        <v>187</v>
      </c>
      <c r="B255" s="13" t="s">
        <v>434</v>
      </c>
      <c r="C255" s="74">
        <v>115</v>
      </c>
      <c r="D255" s="13" t="s">
        <v>127</v>
      </c>
      <c r="E255" s="13" t="s">
        <v>122</v>
      </c>
      <c r="F255" s="13" t="s">
        <v>186</v>
      </c>
      <c r="G255" s="9">
        <v>15724.7</v>
      </c>
      <c r="H255" s="9">
        <v>15724.7</v>
      </c>
      <c r="I255" s="9">
        <v>15724.7</v>
      </c>
    </row>
    <row r="256" spans="1:9" ht="112.5">
      <c r="A256" s="97" t="s">
        <v>318</v>
      </c>
      <c r="B256" s="74" t="s">
        <v>47</v>
      </c>
      <c r="C256" s="74"/>
      <c r="D256" s="13"/>
      <c r="E256" s="13"/>
      <c r="F256" s="13"/>
      <c r="G256" s="9">
        <f>G257</f>
        <v>195218.3</v>
      </c>
      <c r="H256" s="9">
        <f>H257</f>
        <v>198111.40000000002</v>
      </c>
      <c r="I256" s="9">
        <f>I257</f>
        <v>198111.40000000002</v>
      </c>
    </row>
    <row r="257" spans="1:9" ht="24" customHeight="1">
      <c r="A257" s="73" t="s">
        <v>187</v>
      </c>
      <c r="B257" s="74" t="s">
        <v>47</v>
      </c>
      <c r="C257" s="74">
        <v>115</v>
      </c>
      <c r="D257" s="13" t="s">
        <v>127</v>
      </c>
      <c r="E257" s="13" t="s">
        <v>122</v>
      </c>
      <c r="F257" s="74">
        <v>610</v>
      </c>
      <c r="G257" s="9">
        <v>195218.3</v>
      </c>
      <c r="H257" s="9">
        <f>198901.7-790.3</f>
        <v>198111.40000000002</v>
      </c>
      <c r="I257" s="9">
        <f>198901.7-790.3</f>
        <v>198111.40000000002</v>
      </c>
    </row>
    <row r="258" spans="1:9" ht="37.5">
      <c r="A258" s="99" t="s">
        <v>284</v>
      </c>
      <c r="B258" s="74" t="s">
        <v>278</v>
      </c>
      <c r="C258" s="74"/>
      <c r="D258" s="13"/>
      <c r="E258" s="13"/>
      <c r="F258" s="74"/>
      <c r="G258" s="9">
        <f aca="true" t="shared" si="8" ref="G258:I259">G259</f>
        <v>9206.2</v>
      </c>
      <c r="H258" s="9">
        <f t="shared" si="8"/>
        <v>13006.2</v>
      </c>
      <c r="I258" s="9">
        <f>I259</f>
        <v>13006.2</v>
      </c>
    </row>
    <row r="259" spans="1:9" ht="95.25" customHeight="1">
      <c r="A259" s="73" t="s">
        <v>97</v>
      </c>
      <c r="B259" s="74" t="s">
        <v>17</v>
      </c>
      <c r="C259" s="74"/>
      <c r="D259" s="13"/>
      <c r="E259" s="13"/>
      <c r="F259" s="13"/>
      <c r="G259" s="9">
        <f t="shared" si="8"/>
        <v>9206.2</v>
      </c>
      <c r="H259" s="9">
        <f t="shared" si="8"/>
        <v>13006.2</v>
      </c>
      <c r="I259" s="9">
        <f t="shared" si="8"/>
        <v>13006.2</v>
      </c>
    </row>
    <row r="260" spans="1:9" ht="18.75">
      <c r="A260" s="73" t="s">
        <v>187</v>
      </c>
      <c r="B260" s="74" t="s">
        <v>17</v>
      </c>
      <c r="C260" s="74">
        <v>115</v>
      </c>
      <c r="D260" s="13" t="s">
        <v>127</v>
      </c>
      <c r="E260" s="13" t="s">
        <v>122</v>
      </c>
      <c r="F260" s="13" t="s">
        <v>186</v>
      </c>
      <c r="G260" s="9">
        <v>9206.2</v>
      </c>
      <c r="H260" s="9">
        <v>13006.2</v>
      </c>
      <c r="I260" s="9">
        <v>13006.2</v>
      </c>
    </row>
    <row r="261" spans="1:9" ht="76.5" customHeight="1">
      <c r="A261" s="99" t="s">
        <v>283</v>
      </c>
      <c r="B261" s="74" t="s">
        <v>48</v>
      </c>
      <c r="C261" s="74"/>
      <c r="D261" s="13"/>
      <c r="E261" s="13"/>
      <c r="F261" s="13"/>
      <c r="G261" s="9">
        <f>G262</f>
        <v>3371.3</v>
      </c>
      <c r="H261" s="9">
        <f>H262</f>
        <v>3393.7</v>
      </c>
      <c r="I261" s="9">
        <f>I262</f>
        <v>3393.7</v>
      </c>
    </row>
    <row r="262" spans="1:9" ht="96.75" customHeight="1">
      <c r="A262" s="73" t="s">
        <v>97</v>
      </c>
      <c r="B262" s="74" t="s">
        <v>49</v>
      </c>
      <c r="C262" s="74"/>
      <c r="D262" s="13"/>
      <c r="E262" s="13"/>
      <c r="F262" s="13"/>
      <c r="G262" s="9">
        <f>G263+G264</f>
        <v>3371.3</v>
      </c>
      <c r="H262" s="9">
        <f>H263+H264</f>
        <v>3393.7</v>
      </c>
      <c r="I262" s="9">
        <f>I263+I264</f>
        <v>3393.7</v>
      </c>
    </row>
    <row r="263" spans="1:9" ht="18.75">
      <c r="A263" s="73" t="s">
        <v>187</v>
      </c>
      <c r="B263" s="74" t="s">
        <v>49</v>
      </c>
      <c r="C263" s="74">
        <v>115</v>
      </c>
      <c r="D263" s="13" t="s">
        <v>127</v>
      </c>
      <c r="E263" s="13" t="s">
        <v>122</v>
      </c>
      <c r="F263" s="13" t="s">
        <v>186</v>
      </c>
      <c r="G263" s="9">
        <f>3362.5+1</f>
        <v>3363.5</v>
      </c>
      <c r="H263" s="9">
        <v>3362.5</v>
      </c>
      <c r="I263" s="9">
        <v>3362.5</v>
      </c>
    </row>
    <row r="264" spans="1:9" ht="37.5">
      <c r="A264" s="73" t="s">
        <v>217</v>
      </c>
      <c r="B264" s="74" t="s">
        <v>49</v>
      </c>
      <c r="C264" s="74">
        <v>115</v>
      </c>
      <c r="D264" s="13" t="s">
        <v>127</v>
      </c>
      <c r="E264" s="13" t="s">
        <v>123</v>
      </c>
      <c r="F264" s="13" t="s">
        <v>216</v>
      </c>
      <c r="G264" s="9">
        <v>7.8</v>
      </c>
      <c r="H264" s="9">
        <v>31.2</v>
      </c>
      <c r="I264" s="9">
        <v>31.2</v>
      </c>
    </row>
    <row r="265" spans="1:9" ht="96" customHeight="1">
      <c r="A265" s="99" t="s">
        <v>288</v>
      </c>
      <c r="B265" s="74" t="s">
        <v>279</v>
      </c>
      <c r="C265" s="74"/>
      <c r="D265" s="13"/>
      <c r="E265" s="13"/>
      <c r="F265" s="13"/>
      <c r="G265" s="9">
        <f>G266+G268</f>
        <v>4761.7</v>
      </c>
      <c r="H265" s="9">
        <f>H266+H268</f>
        <v>5041.3</v>
      </c>
      <c r="I265" s="9">
        <f>I266+I268</f>
        <v>5109.9</v>
      </c>
    </row>
    <row r="266" spans="1:9" ht="63.75" customHeight="1">
      <c r="A266" s="73" t="s">
        <v>289</v>
      </c>
      <c r="B266" s="74" t="s">
        <v>50</v>
      </c>
      <c r="C266" s="74"/>
      <c r="D266" s="13"/>
      <c r="E266" s="13"/>
      <c r="F266" s="13"/>
      <c r="G266" s="9">
        <f>G267</f>
        <v>3274.4</v>
      </c>
      <c r="H266" s="9">
        <f>H267</f>
        <v>3554</v>
      </c>
      <c r="I266" s="9">
        <f>I267</f>
        <v>3622.6</v>
      </c>
    </row>
    <row r="267" spans="1:9" ht="18.75">
      <c r="A267" s="73" t="s">
        <v>187</v>
      </c>
      <c r="B267" s="74" t="s">
        <v>50</v>
      </c>
      <c r="C267" s="74">
        <v>115</v>
      </c>
      <c r="D267" s="13" t="s">
        <v>127</v>
      </c>
      <c r="E267" s="13" t="s">
        <v>122</v>
      </c>
      <c r="F267" s="13" t="s">
        <v>186</v>
      </c>
      <c r="G267" s="9">
        <v>3274.4</v>
      </c>
      <c r="H267" s="9">
        <v>3554</v>
      </c>
      <c r="I267" s="9">
        <v>3622.6</v>
      </c>
    </row>
    <row r="268" spans="1:9" ht="56.25">
      <c r="A268" s="73" t="s">
        <v>437</v>
      </c>
      <c r="B268" s="13" t="s">
        <v>435</v>
      </c>
      <c r="C268" s="74"/>
      <c r="D268" s="13"/>
      <c r="E268" s="13"/>
      <c r="F268" s="13"/>
      <c r="G268" s="9">
        <f>G269</f>
        <v>1487.3</v>
      </c>
      <c r="H268" s="9">
        <f>H269</f>
        <v>1487.3</v>
      </c>
      <c r="I268" s="9">
        <f>I269</f>
        <v>1487.3</v>
      </c>
    </row>
    <row r="269" spans="1:9" ht="18.75">
      <c r="A269" s="73" t="s">
        <v>187</v>
      </c>
      <c r="B269" s="13" t="s">
        <v>435</v>
      </c>
      <c r="C269" s="74">
        <v>115</v>
      </c>
      <c r="D269" s="13" t="s">
        <v>127</v>
      </c>
      <c r="E269" s="13" t="s">
        <v>122</v>
      </c>
      <c r="F269" s="13" t="s">
        <v>186</v>
      </c>
      <c r="G269" s="9">
        <v>1487.3</v>
      </c>
      <c r="H269" s="9">
        <v>1487.3</v>
      </c>
      <c r="I269" s="9">
        <v>1487.3</v>
      </c>
    </row>
    <row r="270" spans="1:9" ht="96" customHeight="1">
      <c r="A270" s="99" t="s">
        <v>350</v>
      </c>
      <c r="B270" s="74" t="s">
        <v>71</v>
      </c>
      <c r="C270" s="74"/>
      <c r="D270" s="13"/>
      <c r="E270" s="13"/>
      <c r="F270" s="13"/>
      <c r="G270" s="9">
        <f>G271</f>
        <v>4100.4</v>
      </c>
      <c r="H270" s="9">
        <f>H271</f>
        <v>4101.4</v>
      </c>
      <c r="I270" s="9">
        <f>I271</f>
        <v>4101.4</v>
      </c>
    </row>
    <row r="271" spans="1:9" ht="93.75" customHeight="1">
      <c r="A271" s="73" t="s">
        <v>97</v>
      </c>
      <c r="B271" s="74" t="s">
        <v>72</v>
      </c>
      <c r="C271" s="74"/>
      <c r="D271" s="13"/>
      <c r="E271" s="13"/>
      <c r="F271" s="13"/>
      <c r="G271" s="9">
        <f>G273+G272</f>
        <v>4100.4</v>
      </c>
      <c r="H271" s="9">
        <f>H273+H272</f>
        <v>4101.4</v>
      </c>
      <c r="I271" s="9">
        <f>I273+I272</f>
        <v>4101.4</v>
      </c>
    </row>
    <row r="272" spans="1:9" ht="37.5">
      <c r="A272" s="73" t="s">
        <v>92</v>
      </c>
      <c r="B272" s="74" t="s">
        <v>72</v>
      </c>
      <c r="C272" s="74">
        <v>115</v>
      </c>
      <c r="D272" s="13" t="s">
        <v>124</v>
      </c>
      <c r="E272" s="13" t="s">
        <v>121</v>
      </c>
      <c r="F272" s="13" t="s">
        <v>175</v>
      </c>
      <c r="G272" s="9">
        <v>61.5</v>
      </c>
      <c r="H272" s="9">
        <v>61.5</v>
      </c>
      <c r="I272" s="9">
        <v>61.5</v>
      </c>
    </row>
    <row r="273" spans="1:9" ht="37.5">
      <c r="A273" s="73" t="s">
        <v>217</v>
      </c>
      <c r="B273" s="74" t="s">
        <v>72</v>
      </c>
      <c r="C273" s="74">
        <v>115</v>
      </c>
      <c r="D273" s="13" t="s">
        <v>124</v>
      </c>
      <c r="E273" s="13" t="s">
        <v>121</v>
      </c>
      <c r="F273" s="13" t="s">
        <v>216</v>
      </c>
      <c r="G273" s="9">
        <f>4039.9-1</f>
        <v>4038.9</v>
      </c>
      <c r="H273" s="9">
        <v>4039.9</v>
      </c>
      <c r="I273" s="9">
        <v>4039.9</v>
      </c>
    </row>
    <row r="274" spans="1:9" ht="56.25">
      <c r="A274" s="73" t="s">
        <v>346</v>
      </c>
      <c r="B274" s="74" t="s">
        <v>280</v>
      </c>
      <c r="C274" s="74"/>
      <c r="D274" s="13"/>
      <c r="E274" s="13"/>
      <c r="F274" s="13"/>
      <c r="G274" s="9">
        <f>G277+G275</f>
        <v>86</v>
      </c>
      <c r="H274" s="9">
        <f>H277+H275</f>
        <v>96</v>
      </c>
      <c r="I274" s="9">
        <f>I277+I275</f>
        <v>96</v>
      </c>
    </row>
    <row r="275" spans="1:9" ht="37.5">
      <c r="A275" s="73" t="s">
        <v>431</v>
      </c>
      <c r="B275" s="74" t="s">
        <v>429</v>
      </c>
      <c r="C275" s="74"/>
      <c r="D275" s="13"/>
      <c r="E275" s="13"/>
      <c r="F275" s="13"/>
      <c r="G275" s="9">
        <f>G276</f>
        <v>36</v>
      </c>
      <c r="H275" s="9">
        <f>H276</f>
        <v>36</v>
      </c>
      <c r="I275" s="9">
        <f>I276</f>
        <v>36</v>
      </c>
    </row>
    <row r="276" spans="1:9" ht="37.5">
      <c r="A276" s="73" t="s">
        <v>217</v>
      </c>
      <c r="B276" s="74" t="s">
        <v>429</v>
      </c>
      <c r="C276" s="74">
        <v>546</v>
      </c>
      <c r="D276" s="13" t="s">
        <v>127</v>
      </c>
      <c r="E276" s="13" t="s">
        <v>123</v>
      </c>
      <c r="F276" s="13" t="s">
        <v>216</v>
      </c>
      <c r="G276" s="9">
        <v>36</v>
      </c>
      <c r="H276" s="9">
        <v>36</v>
      </c>
      <c r="I276" s="9">
        <v>36</v>
      </c>
    </row>
    <row r="277" spans="1:9" ht="96" customHeight="1">
      <c r="A277" s="73" t="s">
        <v>97</v>
      </c>
      <c r="B277" s="74" t="s">
        <v>51</v>
      </c>
      <c r="C277" s="74"/>
      <c r="D277" s="13"/>
      <c r="E277" s="13"/>
      <c r="F277" s="13"/>
      <c r="G277" s="9">
        <f>G278</f>
        <v>50</v>
      </c>
      <c r="H277" s="9">
        <f>H278</f>
        <v>60</v>
      </c>
      <c r="I277" s="9">
        <f>I278</f>
        <v>60</v>
      </c>
    </row>
    <row r="278" spans="1:9" ht="37.5">
      <c r="A278" s="73" t="s">
        <v>217</v>
      </c>
      <c r="B278" s="74" t="s">
        <v>51</v>
      </c>
      <c r="C278" s="74">
        <v>115</v>
      </c>
      <c r="D278" s="13" t="s">
        <v>127</v>
      </c>
      <c r="E278" s="13" t="s">
        <v>123</v>
      </c>
      <c r="F278" s="13" t="s">
        <v>216</v>
      </c>
      <c r="G278" s="9">
        <v>50</v>
      </c>
      <c r="H278" s="9">
        <v>60</v>
      </c>
      <c r="I278" s="9">
        <v>60</v>
      </c>
    </row>
    <row r="279" spans="1:9" ht="56.25">
      <c r="A279" s="73" t="s">
        <v>52</v>
      </c>
      <c r="B279" s="13" t="s">
        <v>53</v>
      </c>
      <c r="C279" s="13"/>
      <c r="D279" s="13"/>
      <c r="E279" s="13"/>
      <c r="F279" s="13"/>
      <c r="G279" s="9">
        <f>G280+G283</f>
        <v>11215.9</v>
      </c>
      <c r="H279" s="9">
        <f>H280+H283</f>
        <v>11389.7</v>
      </c>
      <c r="I279" s="9">
        <f>I280+I283</f>
        <v>11499.9</v>
      </c>
    </row>
    <row r="280" spans="1:9" ht="18.75">
      <c r="A280" s="73" t="s">
        <v>147</v>
      </c>
      <c r="B280" s="13" t="s">
        <v>54</v>
      </c>
      <c r="C280" s="13"/>
      <c r="D280" s="13"/>
      <c r="E280" s="13"/>
      <c r="F280" s="13"/>
      <c r="G280" s="9">
        <f>G281+G282</f>
        <v>5901</v>
      </c>
      <c r="H280" s="9">
        <f>H281+H282</f>
        <v>6074.8</v>
      </c>
      <c r="I280" s="9">
        <f>I281+I282</f>
        <v>6185</v>
      </c>
    </row>
    <row r="281" spans="1:9" ht="18.75">
      <c r="A281" s="73" t="s">
        <v>187</v>
      </c>
      <c r="B281" s="13" t="s">
        <v>54</v>
      </c>
      <c r="C281" s="13" t="s">
        <v>329</v>
      </c>
      <c r="D281" s="13" t="s">
        <v>127</v>
      </c>
      <c r="E281" s="13" t="s">
        <v>121</v>
      </c>
      <c r="F281" s="13" t="s">
        <v>186</v>
      </c>
      <c r="G281" s="9">
        <v>5478.6</v>
      </c>
      <c r="H281" s="9">
        <v>5620.3</v>
      </c>
      <c r="I281" s="75">
        <v>5728.8</v>
      </c>
    </row>
    <row r="282" spans="1:9" ht="18.75">
      <c r="A282" s="73" t="s">
        <v>187</v>
      </c>
      <c r="B282" s="13" t="s">
        <v>54</v>
      </c>
      <c r="C282" s="13" t="s">
        <v>329</v>
      </c>
      <c r="D282" s="13" t="s">
        <v>140</v>
      </c>
      <c r="E282" s="13" t="s">
        <v>122</v>
      </c>
      <c r="F282" s="13" t="s">
        <v>186</v>
      </c>
      <c r="G282" s="9">
        <v>422.4</v>
      </c>
      <c r="H282" s="9">
        <v>454.5</v>
      </c>
      <c r="I282" s="9">
        <v>456.2</v>
      </c>
    </row>
    <row r="283" spans="1:9" ht="56.25">
      <c r="A283" s="73" t="s">
        <v>437</v>
      </c>
      <c r="B283" s="13" t="s">
        <v>438</v>
      </c>
      <c r="C283" s="74"/>
      <c r="D283" s="13"/>
      <c r="E283" s="13"/>
      <c r="F283" s="13"/>
      <c r="G283" s="9">
        <f>G284</f>
        <v>5314.9</v>
      </c>
      <c r="H283" s="9">
        <f>H284</f>
        <v>5314.9</v>
      </c>
      <c r="I283" s="9">
        <f>I284</f>
        <v>5314.9</v>
      </c>
    </row>
    <row r="284" spans="1:9" ht="18.75">
      <c r="A284" s="73" t="s">
        <v>187</v>
      </c>
      <c r="B284" s="13" t="s">
        <v>438</v>
      </c>
      <c r="C284" s="74">
        <v>115</v>
      </c>
      <c r="D284" s="13" t="s">
        <v>127</v>
      </c>
      <c r="E284" s="13" t="s">
        <v>121</v>
      </c>
      <c r="F284" s="13" t="s">
        <v>186</v>
      </c>
      <c r="G284" s="9">
        <v>5314.9</v>
      </c>
      <c r="H284" s="9">
        <v>5314.9</v>
      </c>
      <c r="I284" s="9">
        <v>5314.9</v>
      </c>
    </row>
    <row r="285" spans="1:9" ht="37.5">
      <c r="A285" s="99" t="s">
        <v>559</v>
      </c>
      <c r="B285" s="94" t="s">
        <v>490</v>
      </c>
      <c r="C285" s="74"/>
      <c r="D285" s="13"/>
      <c r="E285" s="13"/>
      <c r="F285" s="13"/>
      <c r="G285" s="9">
        <f aca="true" t="shared" si="9" ref="G285:I286">G286</f>
        <v>3135.4</v>
      </c>
      <c r="H285" s="9">
        <f t="shared" si="9"/>
        <v>4706.1</v>
      </c>
      <c r="I285" s="9">
        <f t="shared" si="9"/>
        <v>9000.9</v>
      </c>
    </row>
    <row r="286" spans="1:9" ht="77.25" customHeight="1">
      <c r="A286" s="99" t="s">
        <v>627</v>
      </c>
      <c r="B286" s="74" t="s">
        <v>489</v>
      </c>
      <c r="C286" s="74"/>
      <c r="D286" s="13"/>
      <c r="E286" s="13"/>
      <c r="F286" s="13"/>
      <c r="G286" s="9">
        <f t="shared" si="9"/>
        <v>3135.4</v>
      </c>
      <c r="H286" s="9">
        <f t="shared" si="9"/>
        <v>4706.1</v>
      </c>
      <c r="I286" s="9">
        <f t="shared" si="9"/>
        <v>9000.9</v>
      </c>
    </row>
    <row r="287" spans="1:9" ht="18.75">
      <c r="A287" s="73" t="s">
        <v>187</v>
      </c>
      <c r="B287" s="74" t="s">
        <v>489</v>
      </c>
      <c r="C287" s="74">
        <v>115</v>
      </c>
      <c r="D287" s="13" t="s">
        <v>127</v>
      </c>
      <c r="E287" s="13" t="s">
        <v>122</v>
      </c>
      <c r="F287" s="13" t="s">
        <v>186</v>
      </c>
      <c r="G287" s="9">
        <v>3135.4</v>
      </c>
      <c r="H287" s="9">
        <v>4706.1</v>
      </c>
      <c r="I287" s="9">
        <v>9000.9</v>
      </c>
    </row>
    <row r="288" spans="1:9" ht="37.5">
      <c r="A288" s="73" t="s">
        <v>560</v>
      </c>
      <c r="B288" s="74" t="s">
        <v>491</v>
      </c>
      <c r="C288" s="74"/>
      <c r="D288" s="13"/>
      <c r="E288" s="13"/>
      <c r="F288" s="13"/>
      <c r="G288" s="9">
        <f aca="true" t="shared" si="10" ref="G288:I289">G289</f>
        <v>1655.6</v>
      </c>
      <c r="H288" s="9">
        <f t="shared" si="10"/>
        <v>4904.7</v>
      </c>
      <c r="I288" s="9">
        <f t="shared" si="10"/>
        <v>10005.3</v>
      </c>
    </row>
    <row r="289" spans="1:9" ht="56.25">
      <c r="A289" s="73" t="s">
        <v>628</v>
      </c>
      <c r="B289" s="74" t="s">
        <v>492</v>
      </c>
      <c r="C289" s="74"/>
      <c r="D289" s="13"/>
      <c r="E289" s="13"/>
      <c r="F289" s="13"/>
      <c r="G289" s="9">
        <f t="shared" si="10"/>
        <v>1655.6</v>
      </c>
      <c r="H289" s="9">
        <f t="shared" si="10"/>
        <v>4904.7</v>
      </c>
      <c r="I289" s="9">
        <f t="shared" si="10"/>
        <v>10005.3</v>
      </c>
    </row>
    <row r="290" spans="1:9" ht="18.75">
      <c r="A290" s="73" t="s">
        <v>187</v>
      </c>
      <c r="B290" s="74" t="s">
        <v>492</v>
      </c>
      <c r="C290" s="74">
        <v>115</v>
      </c>
      <c r="D290" s="13" t="s">
        <v>127</v>
      </c>
      <c r="E290" s="13" t="s">
        <v>122</v>
      </c>
      <c r="F290" s="13" t="s">
        <v>186</v>
      </c>
      <c r="G290" s="9">
        <v>1655.6</v>
      </c>
      <c r="H290" s="9">
        <v>4904.7</v>
      </c>
      <c r="I290" s="9">
        <v>10005.3</v>
      </c>
    </row>
    <row r="291" spans="1:9" ht="56.25">
      <c r="A291" s="73" t="s">
        <v>723</v>
      </c>
      <c r="B291" s="74" t="s">
        <v>726</v>
      </c>
      <c r="C291" s="74">
        <v>115</v>
      </c>
      <c r="D291" s="13" t="s">
        <v>127</v>
      </c>
      <c r="E291" s="13" t="s">
        <v>123</v>
      </c>
      <c r="F291" s="13"/>
      <c r="G291" s="9">
        <f>G292</f>
        <v>1535.1</v>
      </c>
      <c r="H291" s="9"/>
      <c r="I291" s="9"/>
    </row>
    <row r="292" spans="1:9" ht="56.25">
      <c r="A292" s="73" t="s">
        <v>724</v>
      </c>
      <c r="B292" s="74" t="s">
        <v>725</v>
      </c>
      <c r="C292" s="74">
        <v>115</v>
      </c>
      <c r="D292" s="13" t="s">
        <v>127</v>
      </c>
      <c r="E292" s="13" t="s">
        <v>123</v>
      </c>
      <c r="F292" s="13"/>
      <c r="G292" s="9">
        <f>G293</f>
        <v>1535.1</v>
      </c>
      <c r="H292" s="9"/>
      <c r="I292" s="9"/>
    </row>
    <row r="293" spans="1:9" ht="18.75">
      <c r="A293" s="133" t="s">
        <v>187</v>
      </c>
      <c r="B293" s="74" t="s">
        <v>725</v>
      </c>
      <c r="C293" s="74">
        <v>115</v>
      </c>
      <c r="D293" s="13" t="s">
        <v>127</v>
      </c>
      <c r="E293" s="13" t="s">
        <v>123</v>
      </c>
      <c r="F293" s="13" t="s">
        <v>186</v>
      </c>
      <c r="G293" s="9">
        <v>1535.1</v>
      </c>
      <c r="H293" s="9"/>
      <c r="I293" s="9"/>
    </row>
    <row r="294" spans="1:9" ht="78.75" customHeight="1">
      <c r="A294" s="73" t="s">
        <v>561</v>
      </c>
      <c r="B294" s="13" t="s">
        <v>345</v>
      </c>
      <c r="C294" s="74"/>
      <c r="D294" s="13"/>
      <c r="E294" s="13"/>
      <c r="F294" s="13"/>
      <c r="G294" s="9">
        <f>G295+G297</f>
        <v>7257</v>
      </c>
      <c r="H294" s="9">
        <f>H295+H297</f>
        <v>7986.8</v>
      </c>
      <c r="I294" s="9">
        <f>I295+I297</f>
        <v>8088.8</v>
      </c>
    </row>
    <row r="295" spans="1:9" ht="18.75">
      <c r="A295" s="73" t="s">
        <v>147</v>
      </c>
      <c r="B295" s="13" t="s">
        <v>344</v>
      </c>
      <c r="C295" s="74"/>
      <c r="D295" s="13"/>
      <c r="E295" s="13"/>
      <c r="F295" s="13"/>
      <c r="G295" s="9">
        <f>G296</f>
        <v>4757</v>
      </c>
      <c r="H295" s="9">
        <f>H296</f>
        <v>5486.8</v>
      </c>
      <c r="I295" s="9">
        <f>I296</f>
        <v>5588.8</v>
      </c>
    </row>
    <row r="296" spans="1:9" ht="37.5">
      <c r="A296" s="73" t="s">
        <v>91</v>
      </c>
      <c r="B296" s="13" t="s">
        <v>344</v>
      </c>
      <c r="C296" s="74">
        <v>115</v>
      </c>
      <c r="D296" s="13" t="s">
        <v>127</v>
      </c>
      <c r="E296" s="13" t="s">
        <v>121</v>
      </c>
      <c r="F296" s="13" t="s">
        <v>184</v>
      </c>
      <c r="G296" s="9">
        <v>4757</v>
      </c>
      <c r="H296" s="9">
        <v>5486.8</v>
      </c>
      <c r="I296" s="9">
        <v>5588.8</v>
      </c>
    </row>
    <row r="297" spans="1:9" ht="56.25">
      <c r="A297" s="73" t="s">
        <v>437</v>
      </c>
      <c r="B297" s="13" t="s">
        <v>575</v>
      </c>
      <c r="C297" s="74"/>
      <c r="D297" s="13"/>
      <c r="E297" s="13"/>
      <c r="F297" s="13"/>
      <c r="G297" s="9">
        <f>G298</f>
        <v>2500</v>
      </c>
      <c r="H297" s="9">
        <f>H298</f>
        <v>2500</v>
      </c>
      <c r="I297" s="9">
        <f>I298</f>
        <v>2500</v>
      </c>
    </row>
    <row r="298" spans="1:9" ht="18.75">
      <c r="A298" s="73" t="s">
        <v>187</v>
      </c>
      <c r="B298" s="13" t="s">
        <v>575</v>
      </c>
      <c r="C298" s="74">
        <v>115</v>
      </c>
      <c r="D298" s="13" t="s">
        <v>127</v>
      </c>
      <c r="E298" s="13" t="s">
        <v>121</v>
      </c>
      <c r="F298" s="13" t="s">
        <v>184</v>
      </c>
      <c r="G298" s="9">
        <v>2500</v>
      </c>
      <c r="H298" s="9">
        <v>2500</v>
      </c>
      <c r="I298" s="9">
        <v>2500</v>
      </c>
    </row>
    <row r="299" spans="1:9" ht="56.25">
      <c r="A299" s="73" t="s">
        <v>543</v>
      </c>
      <c r="B299" s="74" t="s">
        <v>415</v>
      </c>
      <c r="C299" s="74"/>
      <c r="D299" s="13"/>
      <c r="E299" s="13"/>
      <c r="F299" s="13"/>
      <c r="G299" s="9">
        <f>G305+G300+G303</f>
        <v>96972.49999999999</v>
      </c>
      <c r="H299" s="9">
        <f>H305+H300+H303</f>
        <v>55736.1</v>
      </c>
      <c r="I299" s="9">
        <f>I305+I300+I303</f>
        <v>1500</v>
      </c>
    </row>
    <row r="300" spans="1:9" ht="75">
      <c r="A300" s="102" t="s">
        <v>689</v>
      </c>
      <c r="B300" s="74" t="s">
        <v>530</v>
      </c>
      <c r="C300" s="74"/>
      <c r="D300" s="13"/>
      <c r="E300" s="13"/>
      <c r="F300" s="13"/>
      <c r="G300" s="9">
        <f>G302+G301</f>
        <v>6309.4</v>
      </c>
      <c r="H300" s="9">
        <f>H302+H301</f>
        <v>2482</v>
      </c>
      <c r="I300" s="9">
        <f>I302+I301</f>
        <v>1500</v>
      </c>
    </row>
    <row r="301" spans="1:9" ht="18.75">
      <c r="A301" s="73" t="s">
        <v>187</v>
      </c>
      <c r="B301" s="74" t="s">
        <v>530</v>
      </c>
      <c r="C301" s="74">
        <v>115</v>
      </c>
      <c r="D301" s="13" t="s">
        <v>127</v>
      </c>
      <c r="E301" s="13" t="s">
        <v>122</v>
      </c>
      <c r="F301" s="13" t="s">
        <v>186</v>
      </c>
      <c r="G301" s="9">
        <v>2050</v>
      </c>
      <c r="H301" s="9">
        <v>1500</v>
      </c>
      <c r="I301" s="9">
        <v>1500</v>
      </c>
    </row>
    <row r="302" spans="1:9" ht="37.5">
      <c r="A302" s="73" t="s">
        <v>92</v>
      </c>
      <c r="B302" s="74" t="s">
        <v>530</v>
      </c>
      <c r="C302" s="74">
        <v>546</v>
      </c>
      <c r="D302" s="13" t="s">
        <v>127</v>
      </c>
      <c r="E302" s="13" t="s">
        <v>123</v>
      </c>
      <c r="F302" s="13" t="s">
        <v>175</v>
      </c>
      <c r="G302" s="9">
        <v>4259.4</v>
      </c>
      <c r="H302" s="9">
        <v>982</v>
      </c>
      <c r="I302" s="9">
        <v>0</v>
      </c>
    </row>
    <row r="303" spans="1:9" ht="37.5">
      <c r="A303" s="31" t="s">
        <v>655</v>
      </c>
      <c r="B303" s="74" t="s">
        <v>681</v>
      </c>
      <c r="C303" s="74"/>
      <c r="D303" s="13"/>
      <c r="E303" s="13"/>
      <c r="F303" s="13"/>
      <c r="G303" s="9">
        <f>G304</f>
        <v>3455.5</v>
      </c>
      <c r="H303" s="9">
        <f>H304</f>
        <v>0</v>
      </c>
      <c r="I303" s="9">
        <f>I304</f>
        <v>0</v>
      </c>
    </row>
    <row r="304" spans="1:9" ht="18.75">
      <c r="A304" s="73" t="s">
        <v>187</v>
      </c>
      <c r="B304" s="74" t="s">
        <v>681</v>
      </c>
      <c r="C304" s="74">
        <v>115</v>
      </c>
      <c r="D304" s="13" t="s">
        <v>127</v>
      </c>
      <c r="E304" s="13" t="s">
        <v>122</v>
      </c>
      <c r="F304" s="13" t="s">
        <v>186</v>
      </c>
      <c r="G304" s="9">
        <v>3455.5</v>
      </c>
      <c r="H304" s="9"/>
      <c r="I304" s="9"/>
    </row>
    <row r="305" spans="1:9" ht="37.5">
      <c r="A305" s="73" t="s">
        <v>690</v>
      </c>
      <c r="B305" s="74" t="s">
        <v>651</v>
      </c>
      <c r="C305" s="74"/>
      <c r="D305" s="13"/>
      <c r="E305" s="13"/>
      <c r="F305" s="13"/>
      <c r="G305" s="9">
        <f>G306+G307</f>
        <v>87207.59999999999</v>
      </c>
      <c r="H305" s="9">
        <f>H306+H307</f>
        <v>53254.1</v>
      </c>
      <c r="I305" s="9">
        <f>I306+I307</f>
        <v>0</v>
      </c>
    </row>
    <row r="306" spans="1:9" ht="18.75">
      <c r="A306" s="73" t="s">
        <v>187</v>
      </c>
      <c r="B306" s="74" t="s">
        <v>651</v>
      </c>
      <c r="C306" s="74">
        <v>115</v>
      </c>
      <c r="D306" s="13" t="s">
        <v>127</v>
      </c>
      <c r="E306" s="13" t="s">
        <v>122</v>
      </c>
      <c r="F306" s="13" t="s">
        <v>186</v>
      </c>
      <c r="G306" s="9">
        <v>81895.9</v>
      </c>
      <c r="H306" s="9">
        <v>53254.1</v>
      </c>
      <c r="I306" s="9">
        <v>0</v>
      </c>
    </row>
    <row r="307" spans="1:9" ht="18.75">
      <c r="A307" s="73" t="s">
        <v>187</v>
      </c>
      <c r="B307" s="74" t="s">
        <v>651</v>
      </c>
      <c r="C307" s="74">
        <v>115</v>
      </c>
      <c r="D307" s="13" t="s">
        <v>127</v>
      </c>
      <c r="E307" s="13" t="s">
        <v>121</v>
      </c>
      <c r="F307" s="13" t="s">
        <v>186</v>
      </c>
      <c r="G307" s="9">
        <v>5311.7</v>
      </c>
      <c r="H307" s="9"/>
      <c r="I307" s="9"/>
    </row>
    <row r="308" spans="1:9" ht="60" customHeight="1">
      <c r="A308" s="73" t="s">
        <v>582</v>
      </c>
      <c r="B308" s="74" t="s">
        <v>581</v>
      </c>
      <c r="C308" s="74"/>
      <c r="D308" s="13"/>
      <c r="E308" s="13"/>
      <c r="F308" s="13"/>
      <c r="G308" s="9">
        <f aca="true" t="shared" si="11" ref="G308:I309">G309</f>
        <v>11822.4</v>
      </c>
      <c r="H308" s="9">
        <f t="shared" si="11"/>
        <v>11314.4</v>
      </c>
      <c r="I308" s="9">
        <f t="shared" si="11"/>
        <v>11634</v>
      </c>
    </row>
    <row r="309" spans="1:9" ht="54" customHeight="1">
      <c r="A309" s="73" t="s">
        <v>570</v>
      </c>
      <c r="B309" s="74" t="s">
        <v>583</v>
      </c>
      <c r="C309" s="74"/>
      <c r="D309" s="13"/>
      <c r="E309" s="13"/>
      <c r="F309" s="13"/>
      <c r="G309" s="9">
        <f t="shared" si="11"/>
        <v>11822.4</v>
      </c>
      <c r="H309" s="9">
        <f t="shared" si="11"/>
        <v>11314.4</v>
      </c>
      <c r="I309" s="9">
        <f t="shared" si="11"/>
        <v>11634</v>
      </c>
    </row>
    <row r="310" spans="1:9" ht="18.75" customHeight="1">
      <c r="A310" s="73" t="s">
        <v>187</v>
      </c>
      <c r="B310" s="74" t="s">
        <v>583</v>
      </c>
      <c r="C310" s="74">
        <v>115</v>
      </c>
      <c r="D310" s="13" t="s">
        <v>127</v>
      </c>
      <c r="E310" s="13" t="s">
        <v>122</v>
      </c>
      <c r="F310" s="13" t="s">
        <v>186</v>
      </c>
      <c r="G310" s="9">
        <v>11822.4</v>
      </c>
      <c r="H310" s="9">
        <v>11314.4</v>
      </c>
      <c r="I310" s="9">
        <v>11634</v>
      </c>
    </row>
    <row r="311" spans="1:9" ht="18.75">
      <c r="A311" s="106" t="s">
        <v>29</v>
      </c>
      <c r="B311" s="13" t="s">
        <v>76</v>
      </c>
      <c r="C311" s="13"/>
      <c r="D311" s="13"/>
      <c r="E311" s="13"/>
      <c r="F311" s="13"/>
      <c r="G311" s="9">
        <f>G312+G319</f>
        <v>51912.40000000001</v>
      </c>
      <c r="H311" s="9">
        <f>H312+H319</f>
        <v>53870</v>
      </c>
      <c r="I311" s="9">
        <f>I312+I319</f>
        <v>54721.700000000004</v>
      </c>
    </row>
    <row r="312" spans="1:9" ht="136.5" customHeight="1">
      <c r="A312" s="73" t="s">
        <v>481</v>
      </c>
      <c r="B312" s="13" t="s">
        <v>108</v>
      </c>
      <c r="C312" s="13"/>
      <c r="D312" s="13"/>
      <c r="E312" s="13"/>
      <c r="F312" s="13"/>
      <c r="G312" s="9">
        <f>G313+G317</f>
        <v>48095.600000000006</v>
      </c>
      <c r="H312" s="9">
        <f>H313+H317</f>
        <v>49964.2</v>
      </c>
      <c r="I312" s="9">
        <f>I313+I317</f>
        <v>50705.9</v>
      </c>
    </row>
    <row r="313" spans="1:9" ht="18.75">
      <c r="A313" s="73" t="s">
        <v>382</v>
      </c>
      <c r="B313" s="13" t="s">
        <v>383</v>
      </c>
      <c r="C313" s="13"/>
      <c r="D313" s="13"/>
      <c r="E313" s="13"/>
      <c r="F313" s="13"/>
      <c r="G313" s="9">
        <f>G316+G314+G315</f>
        <v>24121.2</v>
      </c>
      <c r="H313" s="9">
        <f>H316+H314+H315</f>
        <v>25989.8</v>
      </c>
      <c r="I313" s="9">
        <f>I316+I314+I315</f>
        <v>26731.5</v>
      </c>
    </row>
    <row r="314" spans="1:9" ht="22.5" customHeight="1">
      <c r="A314" s="73" t="s">
        <v>618</v>
      </c>
      <c r="B314" s="13" t="s">
        <v>383</v>
      </c>
      <c r="C314" s="13" t="s">
        <v>310</v>
      </c>
      <c r="D314" s="13" t="s">
        <v>127</v>
      </c>
      <c r="E314" s="13" t="s">
        <v>123</v>
      </c>
      <c r="F314" s="13" t="s">
        <v>150</v>
      </c>
      <c r="G314" s="9">
        <v>18854.2</v>
      </c>
      <c r="H314" s="9">
        <v>19888.8</v>
      </c>
      <c r="I314" s="9">
        <v>20526.5</v>
      </c>
    </row>
    <row r="315" spans="1:9" ht="37.5">
      <c r="A315" s="73" t="s">
        <v>92</v>
      </c>
      <c r="B315" s="13" t="s">
        <v>383</v>
      </c>
      <c r="C315" s="13" t="s">
        <v>310</v>
      </c>
      <c r="D315" s="13" t="s">
        <v>127</v>
      </c>
      <c r="E315" s="13" t="s">
        <v>123</v>
      </c>
      <c r="F315" s="13" t="s">
        <v>175</v>
      </c>
      <c r="G315" s="9">
        <v>5242</v>
      </c>
      <c r="H315" s="9">
        <v>6076</v>
      </c>
      <c r="I315" s="9">
        <v>6180</v>
      </c>
    </row>
    <row r="316" spans="1:9" ht="21" customHeight="1">
      <c r="A316" s="73" t="s">
        <v>173</v>
      </c>
      <c r="B316" s="13" t="s">
        <v>383</v>
      </c>
      <c r="C316" s="13" t="s">
        <v>310</v>
      </c>
      <c r="D316" s="13" t="s">
        <v>127</v>
      </c>
      <c r="E316" s="13" t="s">
        <v>123</v>
      </c>
      <c r="F316" s="13" t="s">
        <v>174</v>
      </c>
      <c r="G316" s="9">
        <v>25</v>
      </c>
      <c r="H316" s="9">
        <v>25</v>
      </c>
      <c r="I316" s="9">
        <v>25</v>
      </c>
    </row>
    <row r="317" spans="1:9" ht="56.25">
      <c r="A317" s="73" t="s">
        <v>437</v>
      </c>
      <c r="B317" s="13" t="s">
        <v>440</v>
      </c>
      <c r="C317" s="13"/>
      <c r="D317" s="13"/>
      <c r="E317" s="13"/>
      <c r="F317" s="13"/>
      <c r="G317" s="9">
        <f>G318</f>
        <v>23974.4</v>
      </c>
      <c r="H317" s="9">
        <f>H318</f>
        <v>23974.4</v>
      </c>
      <c r="I317" s="9">
        <f>I318</f>
        <v>23974.4</v>
      </c>
    </row>
    <row r="318" spans="1:9" ht="18.75">
      <c r="A318" s="73" t="s">
        <v>618</v>
      </c>
      <c r="B318" s="13" t="s">
        <v>440</v>
      </c>
      <c r="C318" s="13" t="s">
        <v>310</v>
      </c>
      <c r="D318" s="13" t="s">
        <v>127</v>
      </c>
      <c r="E318" s="13" t="s">
        <v>123</v>
      </c>
      <c r="F318" s="13" t="s">
        <v>150</v>
      </c>
      <c r="G318" s="9">
        <v>23974.4</v>
      </c>
      <c r="H318" s="9">
        <v>23974.4</v>
      </c>
      <c r="I318" s="9">
        <v>23974.4</v>
      </c>
    </row>
    <row r="319" spans="1:9" ht="56.25">
      <c r="A319" s="73" t="s">
        <v>326</v>
      </c>
      <c r="B319" s="13" t="s">
        <v>109</v>
      </c>
      <c r="C319" s="13"/>
      <c r="D319" s="13"/>
      <c r="E319" s="13"/>
      <c r="F319" s="13"/>
      <c r="G319" s="9">
        <f>G320+G324</f>
        <v>3816.8</v>
      </c>
      <c r="H319" s="9">
        <f>H320+H324</f>
        <v>3905.8</v>
      </c>
      <c r="I319" s="9">
        <f>I320+I324</f>
        <v>4015.8</v>
      </c>
    </row>
    <row r="320" spans="1:9" ht="39.75" customHeight="1">
      <c r="A320" s="73" t="s">
        <v>185</v>
      </c>
      <c r="B320" s="13" t="s">
        <v>110</v>
      </c>
      <c r="C320" s="13"/>
      <c r="D320" s="13"/>
      <c r="E320" s="13"/>
      <c r="F320" s="13"/>
      <c r="G320" s="9">
        <f>G321+G322+G323</f>
        <v>2948</v>
      </c>
      <c r="H320" s="9">
        <f>H321+H322+H323</f>
        <v>3037</v>
      </c>
      <c r="I320" s="9">
        <f>I321+I322+I323</f>
        <v>3147</v>
      </c>
    </row>
    <row r="321" spans="1:9" ht="37.5">
      <c r="A321" s="73" t="s">
        <v>171</v>
      </c>
      <c r="B321" s="13" t="s">
        <v>110</v>
      </c>
      <c r="C321" s="13" t="s">
        <v>329</v>
      </c>
      <c r="D321" s="13" t="s">
        <v>127</v>
      </c>
      <c r="E321" s="13" t="s">
        <v>123</v>
      </c>
      <c r="F321" s="13" t="s">
        <v>172</v>
      </c>
      <c r="G321" s="9">
        <v>2382.5</v>
      </c>
      <c r="H321" s="9">
        <v>2312.5</v>
      </c>
      <c r="I321" s="9">
        <v>2312.5</v>
      </c>
    </row>
    <row r="322" spans="1:9" ht="37.5">
      <c r="A322" s="73" t="s">
        <v>92</v>
      </c>
      <c r="B322" s="13" t="s">
        <v>110</v>
      </c>
      <c r="C322" s="13" t="s">
        <v>329</v>
      </c>
      <c r="D322" s="13" t="s">
        <v>127</v>
      </c>
      <c r="E322" s="13" t="s">
        <v>123</v>
      </c>
      <c r="F322" s="13" t="s">
        <v>175</v>
      </c>
      <c r="G322" s="9">
        <v>555</v>
      </c>
      <c r="H322" s="9">
        <v>714</v>
      </c>
      <c r="I322" s="9">
        <v>824</v>
      </c>
    </row>
    <row r="323" spans="1:9" ht="18.75">
      <c r="A323" s="73" t="s">
        <v>173</v>
      </c>
      <c r="B323" s="13" t="s">
        <v>110</v>
      </c>
      <c r="C323" s="13" t="s">
        <v>329</v>
      </c>
      <c r="D323" s="13" t="s">
        <v>127</v>
      </c>
      <c r="E323" s="13" t="s">
        <v>123</v>
      </c>
      <c r="F323" s="13" t="s">
        <v>174</v>
      </c>
      <c r="G323" s="9">
        <v>10.5</v>
      </c>
      <c r="H323" s="9">
        <v>10.5</v>
      </c>
      <c r="I323" s="9">
        <v>10.5</v>
      </c>
    </row>
    <row r="324" spans="1:9" ht="56.25">
      <c r="A324" s="73" t="s">
        <v>437</v>
      </c>
      <c r="B324" s="13" t="s">
        <v>448</v>
      </c>
      <c r="C324" s="13"/>
      <c r="D324" s="13"/>
      <c r="E324" s="13"/>
      <c r="F324" s="13"/>
      <c r="G324" s="9">
        <f>G325</f>
        <v>868.8</v>
      </c>
      <c r="H324" s="9">
        <f>H325</f>
        <v>868.8</v>
      </c>
      <c r="I324" s="9">
        <f>I325</f>
        <v>868.8</v>
      </c>
    </row>
    <row r="325" spans="1:9" ht="37.5">
      <c r="A325" s="73" t="s">
        <v>171</v>
      </c>
      <c r="B325" s="13" t="s">
        <v>448</v>
      </c>
      <c r="C325" s="13" t="s">
        <v>329</v>
      </c>
      <c r="D325" s="13" t="s">
        <v>127</v>
      </c>
      <c r="E325" s="13" t="s">
        <v>123</v>
      </c>
      <c r="F325" s="13" t="s">
        <v>172</v>
      </c>
      <c r="G325" s="9">
        <v>868.8</v>
      </c>
      <c r="H325" s="9">
        <v>868.8</v>
      </c>
      <c r="I325" s="9">
        <v>868.8</v>
      </c>
    </row>
    <row r="326" spans="1:9" ht="56.25">
      <c r="A326" s="70" t="s">
        <v>515</v>
      </c>
      <c r="B326" s="144" t="s">
        <v>239</v>
      </c>
      <c r="C326" s="144"/>
      <c r="D326" s="10"/>
      <c r="E326" s="10"/>
      <c r="F326" s="10"/>
      <c r="G326" s="11">
        <f>G327+G351+G361</f>
        <v>1730.7</v>
      </c>
      <c r="H326" s="11">
        <f>H327+H351+H361</f>
        <v>1660.7</v>
      </c>
      <c r="I326" s="11">
        <f>I327+I351+I361</f>
        <v>2210.8</v>
      </c>
    </row>
    <row r="327" spans="1:9" ht="36.75" customHeight="1">
      <c r="A327" s="73" t="s">
        <v>192</v>
      </c>
      <c r="B327" s="74" t="s">
        <v>61</v>
      </c>
      <c r="C327" s="74"/>
      <c r="D327" s="13"/>
      <c r="E327" s="13"/>
      <c r="F327" s="13"/>
      <c r="G327" s="9">
        <f>G335+G339+G342+G328+G345+G348</f>
        <v>1703.7</v>
      </c>
      <c r="H327" s="9">
        <f>H335+H339+H342+H328+H345+H348</f>
        <v>1633.7</v>
      </c>
      <c r="I327" s="9">
        <f>I335+I339+I342+I328+I345+I348</f>
        <v>1633.7</v>
      </c>
    </row>
    <row r="328" spans="1:9" ht="60" customHeight="1">
      <c r="A328" s="73" t="s">
        <v>394</v>
      </c>
      <c r="B328" s="74" t="s">
        <v>393</v>
      </c>
      <c r="C328" s="74"/>
      <c r="D328" s="13"/>
      <c r="E328" s="13"/>
      <c r="F328" s="13"/>
      <c r="G328" s="9">
        <f>G332+G329</f>
        <v>1308.5</v>
      </c>
      <c r="H328" s="9">
        <f>H332+H329</f>
        <v>1308.5</v>
      </c>
      <c r="I328" s="9">
        <f>I332+I329</f>
        <v>1308.5</v>
      </c>
    </row>
    <row r="329" spans="1:9" ht="37.5">
      <c r="A329" s="8" t="s">
        <v>325</v>
      </c>
      <c r="B329" s="13" t="s">
        <v>574</v>
      </c>
      <c r="C329" s="74"/>
      <c r="D329" s="13"/>
      <c r="E329" s="13"/>
      <c r="F329" s="13"/>
      <c r="G329" s="9">
        <f>G330+G331</f>
        <v>18</v>
      </c>
      <c r="H329" s="9">
        <f>H330+H331</f>
        <v>18</v>
      </c>
      <c r="I329" s="9">
        <f>I330+I331</f>
        <v>18</v>
      </c>
    </row>
    <row r="330" spans="1:9" ht="37.5">
      <c r="A330" s="73" t="s">
        <v>92</v>
      </c>
      <c r="B330" s="13" t="s">
        <v>574</v>
      </c>
      <c r="C330" s="74">
        <v>114</v>
      </c>
      <c r="D330" s="13" t="s">
        <v>131</v>
      </c>
      <c r="E330" s="13" t="s">
        <v>119</v>
      </c>
      <c r="F330" s="13" t="s">
        <v>175</v>
      </c>
      <c r="G330" s="9">
        <v>13</v>
      </c>
      <c r="H330" s="9">
        <v>13</v>
      </c>
      <c r="I330" s="9">
        <v>13</v>
      </c>
    </row>
    <row r="331" spans="1:9" ht="18.75">
      <c r="A331" s="16" t="s">
        <v>187</v>
      </c>
      <c r="B331" s="13" t="s">
        <v>574</v>
      </c>
      <c r="C331" s="74">
        <v>115</v>
      </c>
      <c r="D331" s="13" t="s">
        <v>127</v>
      </c>
      <c r="E331" s="13" t="s">
        <v>123</v>
      </c>
      <c r="F331" s="13" t="s">
        <v>186</v>
      </c>
      <c r="G331" s="9">
        <v>5</v>
      </c>
      <c r="H331" s="9">
        <v>5</v>
      </c>
      <c r="I331" s="9">
        <v>5</v>
      </c>
    </row>
    <row r="332" spans="1:9" ht="115.5" customHeight="1">
      <c r="A332" s="73" t="s">
        <v>422</v>
      </c>
      <c r="B332" s="74" t="s">
        <v>423</v>
      </c>
      <c r="C332" s="74"/>
      <c r="D332" s="13"/>
      <c r="E332" s="13"/>
      <c r="F332" s="13"/>
      <c r="G332" s="9">
        <f>G333+G334</f>
        <v>1290.5</v>
      </c>
      <c r="H332" s="9">
        <f>H333+H334</f>
        <v>1290.5</v>
      </c>
      <c r="I332" s="9">
        <f>I333+I334</f>
        <v>1290.5</v>
      </c>
    </row>
    <row r="333" spans="1:9" ht="37.5">
      <c r="A333" s="73" t="s">
        <v>171</v>
      </c>
      <c r="B333" s="74" t="s">
        <v>423</v>
      </c>
      <c r="C333" s="74">
        <v>546</v>
      </c>
      <c r="D333" s="13" t="s">
        <v>118</v>
      </c>
      <c r="E333" s="13" t="s">
        <v>119</v>
      </c>
      <c r="F333" s="13" t="s">
        <v>172</v>
      </c>
      <c r="G333" s="9">
        <v>918.5</v>
      </c>
      <c r="H333" s="9">
        <v>918.5</v>
      </c>
      <c r="I333" s="9">
        <v>918.5</v>
      </c>
    </row>
    <row r="334" spans="1:9" ht="37.5">
      <c r="A334" s="73" t="s">
        <v>92</v>
      </c>
      <c r="B334" s="74" t="s">
        <v>423</v>
      </c>
      <c r="C334" s="74">
        <v>546</v>
      </c>
      <c r="D334" s="13" t="s">
        <v>118</v>
      </c>
      <c r="E334" s="13" t="s">
        <v>119</v>
      </c>
      <c r="F334" s="13" t="s">
        <v>175</v>
      </c>
      <c r="G334" s="9">
        <v>372</v>
      </c>
      <c r="H334" s="9">
        <v>372</v>
      </c>
      <c r="I334" s="9">
        <v>372</v>
      </c>
    </row>
    <row r="335" spans="1:9" ht="37.5">
      <c r="A335" s="73" t="s">
        <v>539</v>
      </c>
      <c r="B335" s="74" t="s">
        <v>516</v>
      </c>
      <c r="C335" s="74"/>
      <c r="D335" s="13"/>
      <c r="E335" s="13"/>
      <c r="F335" s="13"/>
      <c r="G335" s="9">
        <f>G336</f>
        <v>38.2</v>
      </c>
      <c r="H335" s="9">
        <f>H336</f>
        <v>38.2</v>
      </c>
      <c r="I335" s="9">
        <f>I336</f>
        <v>38.2</v>
      </c>
    </row>
    <row r="336" spans="1:9" ht="37.5">
      <c r="A336" s="73" t="s">
        <v>325</v>
      </c>
      <c r="B336" s="74" t="s">
        <v>517</v>
      </c>
      <c r="C336" s="74"/>
      <c r="D336" s="13"/>
      <c r="E336" s="13"/>
      <c r="F336" s="13"/>
      <c r="G336" s="9">
        <f>G337+G338</f>
        <v>38.2</v>
      </c>
      <c r="H336" s="9">
        <f>H337+H338</f>
        <v>38.2</v>
      </c>
      <c r="I336" s="9">
        <f>I337+I338</f>
        <v>38.2</v>
      </c>
    </row>
    <row r="337" spans="1:9" ht="37.5">
      <c r="A337" s="73" t="s">
        <v>92</v>
      </c>
      <c r="B337" s="74" t="s">
        <v>517</v>
      </c>
      <c r="C337" s="74">
        <v>546</v>
      </c>
      <c r="D337" s="13" t="s">
        <v>121</v>
      </c>
      <c r="E337" s="13" t="s">
        <v>143</v>
      </c>
      <c r="F337" s="13" t="s">
        <v>175</v>
      </c>
      <c r="G337" s="9">
        <v>35.2</v>
      </c>
      <c r="H337" s="9">
        <v>35.2</v>
      </c>
      <c r="I337" s="9">
        <v>35.2</v>
      </c>
    </row>
    <row r="338" spans="1:9" ht="18.75">
      <c r="A338" s="73" t="s">
        <v>181</v>
      </c>
      <c r="B338" s="74" t="s">
        <v>517</v>
      </c>
      <c r="C338" s="74">
        <v>546</v>
      </c>
      <c r="D338" s="13" t="s">
        <v>121</v>
      </c>
      <c r="E338" s="13" t="s">
        <v>143</v>
      </c>
      <c r="F338" s="13" t="s">
        <v>177</v>
      </c>
      <c r="G338" s="9">
        <v>3</v>
      </c>
      <c r="H338" s="9">
        <v>3</v>
      </c>
      <c r="I338" s="9">
        <v>3</v>
      </c>
    </row>
    <row r="339" spans="1:9" ht="54.75" customHeight="1">
      <c r="A339" s="73" t="s">
        <v>75</v>
      </c>
      <c r="B339" s="74" t="s">
        <v>103</v>
      </c>
      <c r="C339" s="74"/>
      <c r="D339" s="13"/>
      <c r="E339" s="13"/>
      <c r="F339" s="13"/>
      <c r="G339" s="9">
        <f aca="true" t="shared" si="12" ref="G339:I340">G340</f>
        <v>339</v>
      </c>
      <c r="H339" s="9">
        <f t="shared" si="12"/>
        <v>269</v>
      </c>
      <c r="I339" s="9">
        <f t="shared" si="12"/>
        <v>269</v>
      </c>
    </row>
    <row r="340" spans="1:9" ht="37.5">
      <c r="A340" s="73" t="s">
        <v>296</v>
      </c>
      <c r="B340" s="74" t="s">
        <v>518</v>
      </c>
      <c r="C340" s="74"/>
      <c r="D340" s="13"/>
      <c r="E340" s="13"/>
      <c r="F340" s="109"/>
      <c r="G340" s="9">
        <f t="shared" si="12"/>
        <v>339</v>
      </c>
      <c r="H340" s="9">
        <f t="shared" si="12"/>
        <v>269</v>
      </c>
      <c r="I340" s="9">
        <f t="shared" si="12"/>
        <v>269</v>
      </c>
    </row>
    <row r="341" spans="1:9" ht="37.5">
      <c r="A341" s="73" t="s">
        <v>92</v>
      </c>
      <c r="B341" s="74" t="s">
        <v>518</v>
      </c>
      <c r="C341" s="74">
        <v>546</v>
      </c>
      <c r="D341" s="13" t="s">
        <v>121</v>
      </c>
      <c r="E341" s="13" t="s">
        <v>143</v>
      </c>
      <c r="F341" s="13" t="s">
        <v>175</v>
      </c>
      <c r="G341" s="9">
        <f>254.9+59.1+25</f>
        <v>339</v>
      </c>
      <c r="H341" s="9">
        <v>269</v>
      </c>
      <c r="I341" s="9">
        <v>269</v>
      </c>
    </row>
    <row r="342" spans="1:9" ht="37.5">
      <c r="A342" s="73" t="s">
        <v>77</v>
      </c>
      <c r="B342" s="74" t="s">
        <v>62</v>
      </c>
      <c r="C342" s="74"/>
      <c r="D342" s="13"/>
      <c r="E342" s="13"/>
      <c r="F342" s="13"/>
      <c r="G342" s="9">
        <f aca="true" t="shared" si="13" ref="G342:I343">G343</f>
        <v>10</v>
      </c>
      <c r="H342" s="9">
        <f t="shared" si="13"/>
        <v>10</v>
      </c>
      <c r="I342" s="9">
        <f t="shared" si="13"/>
        <v>10</v>
      </c>
    </row>
    <row r="343" spans="1:9" ht="38.25" customHeight="1">
      <c r="A343" s="73" t="s">
        <v>325</v>
      </c>
      <c r="B343" s="74" t="s">
        <v>519</v>
      </c>
      <c r="C343" s="74"/>
      <c r="D343" s="13"/>
      <c r="E343" s="13"/>
      <c r="F343" s="13"/>
      <c r="G343" s="9">
        <f t="shared" si="13"/>
        <v>10</v>
      </c>
      <c r="H343" s="9">
        <f t="shared" si="13"/>
        <v>10</v>
      </c>
      <c r="I343" s="9">
        <f t="shared" si="13"/>
        <v>10</v>
      </c>
    </row>
    <row r="344" spans="1:9" ht="18.75">
      <c r="A344" s="73" t="s">
        <v>181</v>
      </c>
      <c r="B344" s="74" t="s">
        <v>519</v>
      </c>
      <c r="C344" s="74">
        <v>546</v>
      </c>
      <c r="D344" s="13" t="s">
        <v>121</v>
      </c>
      <c r="E344" s="13" t="s">
        <v>143</v>
      </c>
      <c r="F344" s="13" t="s">
        <v>177</v>
      </c>
      <c r="G344" s="9">
        <v>10</v>
      </c>
      <c r="H344" s="9">
        <v>10</v>
      </c>
      <c r="I344" s="9">
        <v>10</v>
      </c>
    </row>
    <row r="345" spans="1:9" ht="37.5">
      <c r="A345" s="73" t="s">
        <v>521</v>
      </c>
      <c r="B345" s="74" t="s">
        <v>520</v>
      </c>
      <c r="C345" s="74"/>
      <c r="D345" s="13"/>
      <c r="E345" s="13"/>
      <c r="F345" s="13"/>
      <c r="G345" s="9">
        <f aca="true" t="shared" si="14" ref="G345:I346">G346</f>
        <v>4</v>
      </c>
      <c r="H345" s="9">
        <f t="shared" si="14"/>
        <v>4</v>
      </c>
      <c r="I345" s="9">
        <f t="shared" si="14"/>
        <v>4</v>
      </c>
    </row>
    <row r="346" spans="1:9" ht="37.5">
      <c r="A346" s="73" t="s">
        <v>325</v>
      </c>
      <c r="B346" s="74" t="s">
        <v>522</v>
      </c>
      <c r="C346" s="74"/>
      <c r="D346" s="13"/>
      <c r="E346" s="13"/>
      <c r="F346" s="13"/>
      <c r="G346" s="9">
        <f t="shared" si="14"/>
        <v>4</v>
      </c>
      <c r="H346" s="9">
        <f t="shared" si="14"/>
        <v>4</v>
      </c>
      <c r="I346" s="9">
        <f t="shared" si="14"/>
        <v>4</v>
      </c>
    </row>
    <row r="347" spans="1:9" ht="37.5">
      <c r="A347" s="73" t="s">
        <v>92</v>
      </c>
      <c r="B347" s="74" t="s">
        <v>522</v>
      </c>
      <c r="C347" s="74">
        <v>546</v>
      </c>
      <c r="D347" s="13" t="s">
        <v>121</v>
      </c>
      <c r="E347" s="13" t="s">
        <v>143</v>
      </c>
      <c r="F347" s="13" t="s">
        <v>175</v>
      </c>
      <c r="G347" s="9">
        <v>4</v>
      </c>
      <c r="H347" s="9">
        <v>4</v>
      </c>
      <c r="I347" s="9">
        <v>4</v>
      </c>
    </row>
    <row r="348" spans="1:9" ht="93.75">
      <c r="A348" s="73" t="s">
        <v>576</v>
      </c>
      <c r="B348" s="118" t="s">
        <v>572</v>
      </c>
      <c r="C348" s="74"/>
      <c r="D348" s="13"/>
      <c r="E348" s="13"/>
      <c r="F348" s="13"/>
      <c r="G348" s="9">
        <f aca="true" t="shared" si="15" ref="G348:I349">G349</f>
        <v>4</v>
      </c>
      <c r="H348" s="9">
        <f t="shared" si="15"/>
        <v>4</v>
      </c>
      <c r="I348" s="9">
        <f t="shared" si="15"/>
        <v>4</v>
      </c>
    </row>
    <row r="349" spans="1:9" ht="37.5">
      <c r="A349" s="73" t="s">
        <v>325</v>
      </c>
      <c r="B349" s="74" t="s">
        <v>573</v>
      </c>
      <c r="C349" s="74"/>
      <c r="D349" s="13"/>
      <c r="E349" s="13"/>
      <c r="F349" s="13"/>
      <c r="G349" s="9">
        <f t="shared" si="15"/>
        <v>4</v>
      </c>
      <c r="H349" s="9">
        <f t="shared" si="15"/>
        <v>4</v>
      </c>
      <c r="I349" s="9">
        <f t="shared" si="15"/>
        <v>4</v>
      </c>
    </row>
    <row r="350" spans="1:9" ht="18.75">
      <c r="A350" s="73" t="s">
        <v>173</v>
      </c>
      <c r="B350" s="74" t="s">
        <v>573</v>
      </c>
      <c r="C350" s="74">
        <v>546</v>
      </c>
      <c r="D350" s="13" t="s">
        <v>121</v>
      </c>
      <c r="E350" s="13" t="s">
        <v>143</v>
      </c>
      <c r="F350" s="13" t="s">
        <v>174</v>
      </c>
      <c r="G350" s="9">
        <v>4</v>
      </c>
      <c r="H350" s="9">
        <v>4</v>
      </c>
      <c r="I350" s="9">
        <v>4</v>
      </c>
    </row>
    <row r="351" spans="1:9" ht="37.5">
      <c r="A351" s="73" t="s">
        <v>400</v>
      </c>
      <c r="B351" s="74" t="s">
        <v>63</v>
      </c>
      <c r="C351" s="74"/>
      <c r="D351" s="13"/>
      <c r="E351" s="13"/>
      <c r="F351" s="13"/>
      <c r="G351" s="9">
        <f>G352+G356</f>
        <v>7</v>
      </c>
      <c r="H351" s="9">
        <f>H352+H356</f>
        <v>7</v>
      </c>
      <c r="I351" s="9">
        <f>I352+I356</f>
        <v>557.1</v>
      </c>
    </row>
    <row r="352" spans="1:9" ht="77.25" customHeight="1">
      <c r="A352" s="73" t="s">
        <v>64</v>
      </c>
      <c r="B352" s="74" t="s">
        <v>523</v>
      </c>
      <c r="C352" s="74"/>
      <c r="D352" s="13"/>
      <c r="E352" s="13"/>
      <c r="F352" s="13"/>
      <c r="G352" s="9">
        <f>G353</f>
        <v>7</v>
      </c>
      <c r="H352" s="9">
        <f>H353</f>
        <v>7</v>
      </c>
      <c r="I352" s="9">
        <f>I353</f>
        <v>7</v>
      </c>
    </row>
    <row r="353" spans="1:9" ht="37.5">
      <c r="A353" s="73" t="s">
        <v>208</v>
      </c>
      <c r="B353" s="74" t="s">
        <v>524</v>
      </c>
      <c r="C353" s="74"/>
      <c r="D353" s="13"/>
      <c r="E353" s="13"/>
      <c r="F353" s="13"/>
      <c r="G353" s="9">
        <f>G355+G354</f>
        <v>7</v>
      </c>
      <c r="H353" s="9">
        <f>H355+H354</f>
        <v>7</v>
      </c>
      <c r="I353" s="9">
        <f>I355+I354</f>
        <v>7</v>
      </c>
    </row>
    <row r="354" spans="1:9" ht="18.75">
      <c r="A354" s="73" t="s">
        <v>187</v>
      </c>
      <c r="B354" s="74" t="s">
        <v>524</v>
      </c>
      <c r="C354" s="74">
        <v>115</v>
      </c>
      <c r="D354" s="13" t="s">
        <v>127</v>
      </c>
      <c r="E354" s="13" t="s">
        <v>123</v>
      </c>
      <c r="F354" s="13" t="s">
        <v>186</v>
      </c>
      <c r="G354" s="9">
        <v>4.5</v>
      </c>
      <c r="H354" s="9">
        <v>4.5</v>
      </c>
      <c r="I354" s="9">
        <v>4.5</v>
      </c>
    </row>
    <row r="355" spans="1:9" ht="37.5">
      <c r="A355" s="73" t="s">
        <v>92</v>
      </c>
      <c r="B355" s="74" t="s">
        <v>524</v>
      </c>
      <c r="C355" s="74">
        <v>546</v>
      </c>
      <c r="D355" s="13" t="s">
        <v>118</v>
      </c>
      <c r="E355" s="13" t="s">
        <v>155</v>
      </c>
      <c r="F355" s="13" t="s">
        <v>175</v>
      </c>
      <c r="G355" s="9">
        <v>2.5</v>
      </c>
      <c r="H355" s="9">
        <v>2.5</v>
      </c>
      <c r="I355" s="9">
        <v>2.5</v>
      </c>
    </row>
    <row r="356" spans="1:9" ht="75">
      <c r="A356" s="73" t="s">
        <v>632</v>
      </c>
      <c r="B356" s="13" t="s">
        <v>631</v>
      </c>
      <c r="C356" s="74"/>
      <c r="D356" s="13"/>
      <c r="E356" s="13"/>
      <c r="F356" s="13"/>
      <c r="G356" s="9">
        <f>G359+G357</f>
        <v>0</v>
      </c>
      <c r="H356" s="9">
        <f>H359+H357</f>
        <v>0</v>
      </c>
      <c r="I356" s="9">
        <f>I359+I357</f>
        <v>550.1</v>
      </c>
    </row>
    <row r="357" spans="1:9" ht="75">
      <c r="A357" s="31" t="s">
        <v>653</v>
      </c>
      <c r="B357" s="74" t="s">
        <v>678</v>
      </c>
      <c r="C357" s="74"/>
      <c r="D357" s="13"/>
      <c r="E357" s="13"/>
      <c r="F357" s="13"/>
      <c r="G357" s="9">
        <f>G358</f>
        <v>0</v>
      </c>
      <c r="H357" s="9">
        <f>H358</f>
        <v>0</v>
      </c>
      <c r="I357" s="9">
        <f>I358</f>
        <v>550.1</v>
      </c>
    </row>
    <row r="358" spans="1:9" ht="18.75">
      <c r="A358" s="73" t="s">
        <v>187</v>
      </c>
      <c r="B358" s="74" t="s">
        <v>678</v>
      </c>
      <c r="C358" s="74">
        <v>115</v>
      </c>
      <c r="D358" s="13" t="s">
        <v>127</v>
      </c>
      <c r="E358" s="13" t="s">
        <v>118</v>
      </c>
      <c r="F358" s="13" t="s">
        <v>186</v>
      </c>
      <c r="G358" s="9"/>
      <c r="H358" s="9"/>
      <c r="I358" s="9">
        <v>550.1</v>
      </c>
    </row>
    <row r="359" spans="1:9" ht="37.5">
      <c r="A359" s="73" t="s">
        <v>623</v>
      </c>
      <c r="B359" s="13" t="s">
        <v>630</v>
      </c>
      <c r="C359" s="74"/>
      <c r="D359" s="13"/>
      <c r="E359" s="13"/>
      <c r="F359" s="13"/>
      <c r="G359" s="9">
        <f>G360</f>
        <v>0</v>
      </c>
      <c r="H359" s="9">
        <f>H360</f>
        <v>0</v>
      </c>
      <c r="I359" s="9">
        <f>I360</f>
        <v>0</v>
      </c>
    </row>
    <row r="360" spans="1:9" ht="18.75">
      <c r="A360" s="73" t="s">
        <v>187</v>
      </c>
      <c r="B360" s="13" t="s">
        <v>630</v>
      </c>
      <c r="C360" s="74">
        <v>115</v>
      </c>
      <c r="D360" s="13" t="s">
        <v>127</v>
      </c>
      <c r="E360" s="13" t="s">
        <v>123</v>
      </c>
      <c r="F360" s="13" t="s">
        <v>186</v>
      </c>
      <c r="G360" s="9">
        <v>0</v>
      </c>
      <c r="H360" s="9">
        <v>0</v>
      </c>
      <c r="I360" s="9">
        <v>0</v>
      </c>
    </row>
    <row r="361" spans="1:9" ht="65.25" customHeight="1">
      <c r="A361" s="73" t="s">
        <v>351</v>
      </c>
      <c r="B361" s="13" t="s">
        <v>65</v>
      </c>
      <c r="C361" s="13"/>
      <c r="D361" s="13"/>
      <c r="E361" s="13"/>
      <c r="F361" s="13"/>
      <c r="G361" s="9">
        <f>G365+G362</f>
        <v>20</v>
      </c>
      <c r="H361" s="9">
        <f>H365+H362</f>
        <v>20</v>
      </c>
      <c r="I361" s="9">
        <f>I365+I362</f>
        <v>20</v>
      </c>
    </row>
    <row r="362" spans="1:9" ht="63" customHeight="1">
      <c r="A362" s="73" t="s">
        <v>324</v>
      </c>
      <c r="B362" s="13" t="s">
        <v>322</v>
      </c>
      <c r="C362" s="13"/>
      <c r="D362" s="13"/>
      <c r="E362" s="13"/>
      <c r="F362" s="13"/>
      <c r="G362" s="9">
        <f aca="true" t="shared" si="16" ref="G362:I363">G363</f>
        <v>5</v>
      </c>
      <c r="H362" s="9">
        <f t="shared" si="16"/>
        <v>5</v>
      </c>
      <c r="I362" s="9">
        <f t="shared" si="16"/>
        <v>5</v>
      </c>
    </row>
    <row r="363" spans="1:9" ht="37.5">
      <c r="A363" s="73" t="s">
        <v>102</v>
      </c>
      <c r="B363" s="13" t="s">
        <v>323</v>
      </c>
      <c r="C363" s="13"/>
      <c r="D363" s="13"/>
      <c r="E363" s="13"/>
      <c r="F363" s="13"/>
      <c r="G363" s="9">
        <f t="shared" si="16"/>
        <v>5</v>
      </c>
      <c r="H363" s="9">
        <f t="shared" si="16"/>
        <v>5</v>
      </c>
      <c r="I363" s="9">
        <f t="shared" si="16"/>
        <v>5</v>
      </c>
    </row>
    <row r="364" spans="1:9" ht="18.75">
      <c r="A364" s="73" t="s">
        <v>187</v>
      </c>
      <c r="B364" s="13" t="s">
        <v>323</v>
      </c>
      <c r="C364" s="13" t="s">
        <v>329</v>
      </c>
      <c r="D364" s="13" t="s">
        <v>127</v>
      </c>
      <c r="E364" s="13" t="s">
        <v>123</v>
      </c>
      <c r="F364" s="13" t="s">
        <v>186</v>
      </c>
      <c r="G364" s="9">
        <v>5</v>
      </c>
      <c r="H364" s="9">
        <v>5</v>
      </c>
      <c r="I364" s="9">
        <v>5</v>
      </c>
    </row>
    <row r="365" spans="1:9" ht="59.25" customHeight="1">
      <c r="A365" s="73" t="s">
        <v>608</v>
      </c>
      <c r="B365" s="13" t="s">
        <v>514</v>
      </c>
      <c r="C365" s="13"/>
      <c r="D365" s="13"/>
      <c r="E365" s="13"/>
      <c r="F365" s="13"/>
      <c r="G365" s="9">
        <f>G366</f>
        <v>15</v>
      </c>
      <c r="H365" s="9">
        <f>H366</f>
        <v>15</v>
      </c>
      <c r="I365" s="9">
        <f>I366</f>
        <v>15</v>
      </c>
    </row>
    <row r="366" spans="1:9" ht="37.5">
      <c r="A366" s="73" t="s">
        <v>25</v>
      </c>
      <c r="B366" s="13" t="s">
        <v>513</v>
      </c>
      <c r="C366" s="13"/>
      <c r="D366" s="13"/>
      <c r="E366" s="13"/>
      <c r="F366" s="13"/>
      <c r="G366" s="9">
        <f>G367+G368</f>
        <v>15</v>
      </c>
      <c r="H366" s="9">
        <f>H367+H368</f>
        <v>15</v>
      </c>
      <c r="I366" s="9">
        <f>I367+I368</f>
        <v>15</v>
      </c>
    </row>
    <row r="367" spans="1:9" ht="37.5">
      <c r="A367" s="73" t="s">
        <v>92</v>
      </c>
      <c r="B367" s="13" t="s">
        <v>513</v>
      </c>
      <c r="C367" s="13" t="s">
        <v>328</v>
      </c>
      <c r="D367" s="13" t="s">
        <v>131</v>
      </c>
      <c r="E367" s="13" t="s">
        <v>119</v>
      </c>
      <c r="F367" s="13" t="s">
        <v>175</v>
      </c>
      <c r="G367" s="9">
        <v>7</v>
      </c>
      <c r="H367" s="9">
        <v>7</v>
      </c>
      <c r="I367" s="9">
        <v>7</v>
      </c>
    </row>
    <row r="368" spans="1:9" ht="18.75">
      <c r="A368" s="73" t="s">
        <v>187</v>
      </c>
      <c r="B368" s="13" t="s">
        <v>513</v>
      </c>
      <c r="C368" s="13" t="s">
        <v>329</v>
      </c>
      <c r="D368" s="13" t="s">
        <v>127</v>
      </c>
      <c r="E368" s="13" t="s">
        <v>123</v>
      </c>
      <c r="F368" s="13" t="s">
        <v>186</v>
      </c>
      <c r="G368" s="9">
        <v>8</v>
      </c>
      <c r="H368" s="9">
        <v>8</v>
      </c>
      <c r="I368" s="9">
        <v>8</v>
      </c>
    </row>
    <row r="369" spans="1:9" ht="41.25" customHeight="1">
      <c r="A369" s="70" t="s">
        <v>482</v>
      </c>
      <c r="B369" s="144" t="s">
        <v>240</v>
      </c>
      <c r="C369" s="144"/>
      <c r="D369" s="10"/>
      <c r="E369" s="10"/>
      <c r="F369" s="144"/>
      <c r="G369" s="11">
        <f>G370+G383+G387</f>
        <v>4316.6</v>
      </c>
      <c r="H369" s="11">
        <f>H370+H383+H387</f>
        <v>4209.7</v>
      </c>
      <c r="I369" s="11">
        <f>I370+I383+I387</f>
        <v>4295.5</v>
      </c>
    </row>
    <row r="370" spans="1:9" ht="56.25">
      <c r="A370" s="73" t="s">
        <v>483</v>
      </c>
      <c r="B370" s="74" t="s">
        <v>303</v>
      </c>
      <c r="C370" s="74"/>
      <c r="D370" s="13"/>
      <c r="E370" s="13"/>
      <c r="F370" s="74"/>
      <c r="G370" s="9">
        <f>G371+G375+G378</f>
        <v>602</v>
      </c>
      <c r="H370" s="9">
        <f>H371+H375+H378</f>
        <v>495</v>
      </c>
      <c r="I370" s="9">
        <f>I371+I375+I378</f>
        <v>580.8</v>
      </c>
    </row>
    <row r="371" spans="1:9" ht="37.5">
      <c r="A371" s="73" t="s">
        <v>32</v>
      </c>
      <c r="B371" s="74" t="s">
        <v>306</v>
      </c>
      <c r="C371" s="74"/>
      <c r="D371" s="13"/>
      <c r="E371" s="13"/>
      <c r="F371" s="74"/>
      <c r="G371" s="9">
        <f>G372</f>
        <v>20</v>
      </c>
      <c r="H371" s="9">
        <f>H372</f>
        <v>20</v>
      </c>
      <c r="I371" s="9">
        <f>I372</f>
        <v>20</v>
      </c>
    </row>
    <row r="372" spans="1:9" ht="56.25">
      <c r="A372" s="73" t="s">
        <v>205</v>
      </c>
      <c r="B372" s="74" t="s">
        <v>307</v>
      </c>
      <c r="C372" s="74"/>
      <c r="D372" s="13"/>
      <c r="E372" s="13"/>
      <c r="F372" s="74"/>
      <c r="G372" s="9">
        <f>G373+G374</f>
        <v>20</v>
      </c>
      <c r="H372" s="9">
        <f>H373+H374</f>
        <v>20</v>
      </c>
      <c r="I372" s="9">
        <f>I373+I374</f>
        <v>20</v>
      </c>
    </row>
    <row r="373" spans="1:9" ht="37.5">
      <c r="A373" s="73" t="s">
        <v>92</v>
      </c>
      <c r="B373" s="74" t="s">
        <v>307</v>
      </c>
      <c r="C373" s="74">
        <v>546</v>
      </c>
      <c r="D373" s="13" t="s">
        <v>118</v>
      </c>
      <c r="E373" s="13" t="s">
        <v>155</v>
      </c>
      <c r="F373" s="74">
        <v>240</v>
      </c>
      <c r="G373" s="9">
        <v>10</v>
      </c>
      <c r="H373" s="9">
        <v>10</v>
      </c>
      <c r="I373" s="9">
        <v>10</v>
      </c>
    </row>
    <row r="374" spans="1:9" ht="37.5">
      <c r="A374" s="73" t="s">
        <v>92</v>
      </c>
      <c r="B374" s="74" t="s">
        <v>307</v>
      </c>
      <c r="C374" s="74">
        <v>546</v>
      </c>
      <c r="D374" s="13" t="s">
        <v>127</v>
      </c>
      <c r="E374" s="13" t="s">
        <v>127</v>
      </c>
      <c r="F374" s="74">
        <v>240</v>
      </c>
      <c r="G374" s="9">
        <v>10</v>
      </c>
      <c r="H374" s="9">
        <v>10</v>
      </c>
      <c r="I374" s="9">
        <v>10</v>
      </c>
    </row>
    <row r="375" spans="1:9" ht="37.5">
      <c r="A375" s="73" t="s">
        <v>294</v>
      </c>
      <c r="B375" s="74" t="s">
        <v>309</v>
      </c>
      <c r="C375" s="74"/>
      <c r="D375" s="13"/>
      <c r="E375" s="13"/>
      <c r="F375" s="74"/>
      <c r="G375" s="9">
        <f aca="true" t="shared" si="17" ref="G375:I376">G376</f>
        <v>80</v>
      </c>
      <c r="H375" s="9">
        <f t="shared" si="17"/>
        <v>80</v>
      </c>
      <c r="I375" s="9">
        <f t="shared" si="17"/>
        <v>80</v>
      </c>
    </row>
    <row r="376" spans="1:9" ht="37.5">
      <c r="A376" s="73" t="s">
        <v>295</v>
      </c>
      <c r="B376" s="74" t="s">
        <v>308</v>
      </c>
      <c r="C376" s="74"/>
      <c r="D376" s="13"/>
      <c r="E376" s="13"/>
      <c r="F376" s="74"/>
      <c r="G376" s="9">
        <f t="shared" si="17"/>
        <v>80</v>
      </c>
      <c r="H376" s="9">
        <f t="shared" si="17"/>
        <v>80</v>
      </c>
      <c r="I376" s="9">
        <f t="shared" si="17"/>
        <v>80</v>
      </c>
    </row>
    <row r="377" spans="1:9" ht="37.5">
      <c r="A377" s="73" t="s">
        <v>92</v>
      </c>
      <c r="B377" s="74" t="s">
        <v>308</v>
      </c>
      <c r="C377" s="74">
        <v>546</v>
      </c>
      <c r="D377" s="13" t="s">
        <v>118</v>
      </c>
      <c r="E377" s="13" t="s">
        <v>155</v>
      </c>
      <c r="F377" s="74">
        <v>240</v>
      </c>
      <c r="G377" s="9">
        <v>80</v>
      </c>
      <c r="H377" s="9">
        <v>80</v>
      </c>
      <c r="I377" s="9">
        <v>80</v>
      </c>
    </row>
    <row r="378" spans="1:9" ht="40.5" customHeight="1">
      <c r="A378" s="73" t="s">
        <v>499</v>
      </c>
      <c r="B378" s="86" t="s">
        <v>547</v>
      </c>
      <c r="C378" s="74"/>
      <c r="D378" s="13"/>
      <c r="E378" s="13"/>
      <c r="F378" s="74"/>
      <c r="G378" s="9">
        <f>G379+G381</f>
        <v>502</v>
      </c>
      <c r="H378" s="9">
        <f>H379+H381</f>
        <v>395</v>
      </c>
      <c r="I378" s="9">
        <f>I379+I381</f>
        <v>480.8</v>
      </c>
    </row>
    <row r="379" spans="1:9" ht="18.75">
      <c r="A379" s="73" t="s">
        <v>498</v>
      </c>
      <c r="B379" s="86" t="s">
        <v>617</v>
      </c>
      <c r="C379" s="74"/>
      <c r="D379" s="13"/>
      <c r="E379" s="13"/>
      <c r="F379" s="74"/>
      <c r="G379" s="9">
        <f>G380</f>
        <v>452</v>
      </c>
      <c r="H379" s="9">
        <f>H380</f>
        <v>345</v>
      </c>
      <c r="I379" s="9">
        <f>I380</f>
        <v>430.8</v>
      </c>
    </row>
    <row r="380" spans="1:9" ht="37.5">
      <c r="A380" s="73" t="s">
        <v>92</v>
      </c>
      <c r="B380" s="86" t="s">
        <v>617</v>
      </c>
      <c r="C380" s="74">
        <v>546</v>
      </c>
      <c r="D380" s="13" t="s">
        <v>119</v>
      </c>
      <c r="E380" s="13" t="s">
        <v>168</v>
      </c>
      <c r="F380" s="74">
        <v>240</v>
      </c>
      <c r="G380" s="9">
        <v>452</v>
      </c>
      <c r="H380" s="9">
        <v>345</v>
      </c>
      <c r="I380" s="9">
        <v>430.8</v>
      </c>
    </row>
    <row r="381" spans="1:9" ht="18.75">
      <c r="A381" s="73" t="s">
        <v>532</v>
      </c>
      <c r="B381" s="86" t="s">
        <v>548</v>
      </c>
      <c r="C381" s="74"/>
      <c r="D381" s="13"/>
      <c r="E381" s="13"/>
      <c r="F381" s="74"/>
      <c r="G381" s="9">
        <f>G382</f>
        <v>50</v>
      </c>
      <c r="H381" s="9">
        <f>H382</f>
        <v>50</v>
      </c>
      <c r="I381" s="9">
        <f>I382</f>
        <v>50</v>
      </c>
    </row>
    <row r="382" spans="1:9" ht="37.5">
      <c r="A382" s="73" t="s">
        <v>92</v>
      </c>
      <c r="B382" s="86" t="s">
        <v>548</v>
      </c>
      <c r="C382" s="74">
        <v>546</v>
      </c>
      <c r="D382" s="13" t="s">
        <v>119</v>
      </c>
      <c r="E382" s="13" t="s">
        <v>168</v>
      </c>
      <c r="F382" s="74">
        <v>240</v>
      </c>
      <c r="G382" s="9">
        <v>50</v>
      </c>
      <c r="H382" s="9">
        <v>50</v>
      </c>
      <c r="I382" s="9">
        <v>50</v>
      </c>
    </row>
    <row r="383" spans="1:9" ht="56.25">
      <c r="A383" s="73" t="s">
        <v>578</v>
      </c>
      <c r="B383" s="86" t="s">
        <v>335</v>
      </c>
      <c r="C383" s="74"/>
      <c r="D383" s="13"/>
      <c r="E383" s="13"/>
      <c r="F383" s="74"/>
      <c r="G383" s="9">
        <f aca="true" t="shared" si="18" ref="G383:I385">G384</f>
        <v>990.9</v>
      </c>
      <c r="H383" s="9">
        <f t="shared" si="18"/>
        <v>991</v>
      </c>
      <c r="I383" s="9">
        <f t="shared" si="18"/>
        <v>991</v>
      </c>
    </row>
    <row r="384" spans="1:9" ht="57.75" customHeight="1">
      <c r="A384" s="73" t="s">
        <v>336</v>
      </c>
      <c r="B384" s="86" t="s">
        <v>495</v>
      </c>
      <c r="C384" s="74"/>
      <c r="D384" s="13"/>
      <c r="E384" s="13"/>
      <c r="F384" s="74"/>
      <c r="G384" s="9">
        <f t="shared" si="18"/>
        <v>990.9</v>
      </c>
      <c r="H384" s="9">
        <f t="shared" si="18"/>
        <v>991</v>
      </c>
      <c r="I384" s="9">
        <f t="shared" si="18"/>
        <v>991</v>
      </c>
    </row>
    <row r="385" spans="1:9" ht="37.5">
      <c r="A385" s="73" t="s">
        <v>594</v>
      </c>
      <c r="B385" s="86" t="s">
        <v>497</v>
      </c>
      <c r="C385" s="74"/>
      <c r="D385" s="13"/>
      <c r="E385" s="13"/>
      <c r="F385" s="74"/>
      <c r="G385" s="9">
        <f t="shared" si="18"/>
        <v>990.9</v>
      </c>
      <c r="H385" s="9">
        <f t="shared" si="18"/>
        <v>991</v>
      </c>
      <c r="I385" s="9">
        <f t="shared" si="18"/>
        <v>991</v>
      </c>
    </row>
    <row r="386" spans="1:9" ht="56.25">
      <c r="A386" s="73" t="s">
        <v>412</v>
      </c>
      <c r="B386" s="86" t="s">
        <v>497</v>
      </c>
      <c r="C386" s="74">
        <v>546</v>
      </c>
      <c r="D386" s="13" t="s">
        <v>119</v>
      </c>
      <c r="E386" s="13" t="s">
        <v>168</v>
      </c>
      <c r="F386" s="74">
        <v>810</v>
      </c>
      <c r="G386" s="9">
        <v>990.9</v>
      </c>
      <c r="H386" s="9">
        <v>991</v>
      </c>
      <c r="I386" s="9">
        <v>991</v>
      </c>
    </row>
    <row r="387" spans="1:9" ht="37.5">
      <c r="A387" s="8" t="s">
        <v>577</v>
      </c>
      <c r="B387" s="74" t="s">
        <v>565</v>
      </c>
      <c r="C387" s="74"/>
      <c r="D387" s="13"/>
      <c r="E387" s="13"/>
      <c r="F387" s="74"/>
      <c r="G387" s="9">
        <f>G388</f>
        <v>2723.7</v>
      </c>
      <c r="H387" s="9">
        <f aca="true" t="shared" si="19" ref="H387:I389">H388</f>
        <v>2723.7</v>
      </c>
      <c r="I387" s="9">
        <f t="shared" si="19"/>
        <v>2723.7</v>
      </c>
    </row>
    <row r="388" spans="1:9" ht="37.5">
      <c r="A388" s="8" t="s">
        <v>566</v>
      </c>
      <c r="B388" s="74" t="s">
        <v>567</v>
      </c>
      <c r="C388" s="74"/>
      <c r="D388" s="13"/>
      <c r="E388" s="13"/>
      <c r="F388" s="74"/>
      <c r="G388" s="9">
        <f>G389</f>
        <v>2723.7</v>
      </c>
      <c r="H388" s="9">
        <f t="shared" si="19"/>
        <v>2723.7</v>
      </c>
      <c r="I388" s="9">
        <f t="shared" si="19"/>
        <v>2723.7</v>
      </c>
    </row>
    <row r="389" spans="1:9" ht="56.25">
      <c r="A389" s="8" t="s">
        <v>568</v>
      </c>
      <c r="B389" s="86" t="s">
        <v>569</v>
      </c>
      <c r="C389" s="74"/>
      <c r="D389" s="13"/>
      <c r="E389" s="13"/>
      <c r="F389" s="74"/>
      <c r="G389" s="9">
        <f>G390</f>
        <v>2723.7</v>
      </c>
      <c r="H389" s="9">
        <f t="shared" si="19"/>
        <v>2723.7</v>
      </c>
      <c r="I389" s="9">
        <f t="shared" si="19"/>
        <v>2723.7</v>
      </c>
    </row>
    <row r="390" spans="1:9" ht="37.5">
      <c r="A390" s="73" t="s">
        <v>92</v>
      </c>
      <c r="B390" s="118" t="s">
        <v>569</v>
      </c>
      <c r="C390" s="74">
        <v>546</v>
      </c>
      <c r="D390" s="13" t="s">
        <v>119</v>
      </c>
      <c r="E390" s="13" t="s">
        <v>131</v>
      </c>
      <c r="F390" s="74">
        <v>240</v>
      </c>
      <c r="G390" s="9">
        <v>2723.7</v>
      </c>
      <c r="H390" s="9">
        <v>2723.7</v>
      </c>
      <c r="I390" s="9">
        <v>2723.7</v>
      </c>
    </row>
    <row r="391" spans="1:9" ht="56.25">
      <c r="A391" s="70" t="s">
        <v>584</v>
      </c>
      <c r="B391" s="144" t="s">
        <v>101</v>
      </c>
      <c r="C391" s="144"/>
      <c r="D391" s="10"/>
      <c r="E391" s="10"/>
      <c r="F391" s="10"/>
      <c r="G391" s="11">
        <f>G392</f>
        <v>12408.7</v>
      </c>
      <c r="H391" s="11">
        <f>H392</f>
        <v>0</v>
      </c>
      <c r="I391" s="11">
        <f>I392</f>
        <v>0</v>
      </c>
    </row>
    <row r="392" spans="1:9" ht="56.25">
      <c r="A392" s="73" t="s">
        <v>675</v>
      </c>
      <c r="B392" s="74" t="s">
        <v>674</v>
      </c>
      <c r="C392" s="74"/>
      <c r="D392" s="13"/>
      <c r="E392" s="109"/>
      <c r="F392" s="13"/>
      <c r="G392" s="9">
        <f aca="true" t="shared" si="20" ref="G392:I393">G393</f>
        <v>12408.7</v>
      </c>
      <c r="H392" s="9">
        <f t="shared" si="20"/>
        <v>0</v>
      </c>
      <c r="I392" s="9">
        <f t="shared" si="20"/>
        <v>0</v>
      </c>
    </row>
    <row r="393" spans="1:9" ht="37.5">
      <c r="A393" s="31" t="s">
        <v>676</v>
      </c>
      <c r="B393" s="74" t="s">
        <v>677</v>
      </c>
      <c r="C393" s="74"/>
      <c r="D393" s="13"/>
      <c r="E393" s="109"/>
      <c r="F393" s="13"/>
      <c r="G393" s="9">
        <f>G394+G395</f>
        <v>12408.7</v>
      </c>
      <c r="H393" s="9">
        <f t="shared" si="20"/>
        <v>0</v>
      </c>
      <c r="I393" s="9">
        <f t="shared" si="20"/>
        <v>0</v>
      </c>
    </row>
    <row r="394" spans="1:9" ht="18.75">
      <c r="A394" s="73" t="s">
        <v>187</v>
      </c>
      <c r="B394" s="74" t="s">
        <v>677</v>
      </c>
      <c r="C394" s="74">
        <v>115</v>
      </c>
      <c r="D394" s="13" t="s">
        <v>127</v>
      </c>
      <c r="E394" s="109" t="s">
        <v>118</v>
      </c>
      <c r="F394" s="13" t="s">
        <v>186</v>
      </c>
      <c r="G394" s="9">
        <v>8986.1</v>
      </c>
      <c r="H394" s="9"/>
      <c r="I394" s="9"/>
    </row>
    <row r="395" spans="1:9" ht="18.75">
      <c r="A395" s="73" t="s">
        <v>187</v>
      </c>
      <c r="B395" s="74" t="s">
        <v>677</v>
      </c>
      <c r="C395" s="74">
        <v>115</v>
      </c>
      <c r="D395" s="13" t="s">
        <v>140</v>
      </c>
      <c r="E395" s="109" t="s">
        <v>126</v>
      </c>
      <c r="F395" s="13" t="s">
        <v>186</v>
      </c>
      <c r="G395" s="9">
        <v>3422.6</v>
      </c>
      <c r="H395" s="9"/>
      <c r="I395" s="9"/>
    </row>
    <row r="396" spans="1:9" ht="75.75" customHeight="1">
      <c r="A396" s="70" t="s">
        <v>463</v>
      </c>
      <c r="B396" s="10" t="s">
        <v>111</v>
      </c>
      <c r="C396" s="10"/>
      <c r="D396" s="10"/>
      <c r="E396" s="10"/>
      <c r="F396" s="10"/>
      <c r="G396" s="11">
        <f>G397+G401</f>
        <v>45241.3</v>
      </c>
      <c r="H396" s="11">
        <f>H397+H401</f>
        <v>26830.4</v>
      </c>
      <c r="I396" s="11">
        <f>I397+I401</f>
        <v>27400.4</v>
      </c>
    </row>
    <row r="397" spans="1:9" ht="37.5">
      <c r="A397" s="73" t="s">
        <v>22</v>
      </c>
      <c r="B397" s="13" t="s">
        <v>112</v>
      </c>
      <c r="C397" s="13"/>
      <c r="D397" s="13"/>
      <c r="E397" s="13"/>
      <c r="F397" s="13"/>
      <c r="G397" s="9">
        <f>G398</f>
        <v>9887.8</v>
      </c>
      <c r="H397" s="9">
        <f>H398</f>
        <v>8821</v>
      </c>
      <c r="I397" s="9">
        <f>I398</f>
        <v>9321</v>
      </c>
    </row>
    <row r="398" spans="1:9" ht="37.5">
      <c r="A398" s="73" t="s">
        <v>338</v>
      </c>
      <c r="B398" s="13" t="s">
        <v>113</v>
      </c>
      <c r="C398" s="13"/>
      <c r="D398" s="13"/>
      <c r="E398" s="13"/>
      <c r="F398" s="13"/>
      <c r="G398" s="9">
        <f>G399+G400</f>
        <v>9887.8</v>
      </c>
      <c r="H398" s="9">
        <f>H399+H400</f>
        <v>8821</v>
      </c>
      <c r="I398" s="9">
        <f>I399+I400</f>
        <v>9321</v>
      </c>
    </row>
    <row r="399" spans="1:9" ht="37.5">
      <c r="A399" s="73" t="s">
        <v>92</v>
      </c>
      <c r="B399" s="13" t="s">
        <v>113</v>
      </c>
      <c r="C399" s="13" t="s">
        <v>310</v>
      </c>
      <c r="D399" s="13" t="s">
        <v>119</v>
      </c>
      <c r="E399" s="13" t="s">
        <v>123</v>
      </c>
      <c r="F399" s="13" t="s">
        <v>175</v>
      </c>
      <c r="G399" s="9">
        <f>2538.4+1528.4</f>
        <v>4066.8</v>
      </c>
      <c r="H399" s="9">
        <v>3000</v>
      </c>
      <c r="I399" s="9">
        <v>3500</v>
      </c>
    </row>
    <row r="400" spans="1:9" ht="18.75">
      <c r="A400" s="73" t="s">
        <v>222</v>
      </c>
      <c r="B400" s="13" t="s">
        <v>113</v>
      </c>
      <c r="C400" s="13" t="s">
        <v>310</v>
      </c>
      <c r="D400" s="13" t="s">
        <v>119</v>
      </c>
      <c r="E400" s="13" t="s">
        <v>123</v>
      </c>
      <c r="F400" s="13" t="s">
        <v>221</v>
      </c>
      <c r="G400" s="9">
        <v>5821</v>
      </c>
      <c r="H400" s="9">
        <v>5821</v>
      </c>
      <c r="I400" s="9">
        <v>5821</v>
      </c>
    </row>
    <row r="401" spans="1:9" ht="37.5">
      <c r="A401" s="120" t="s">
        <v>23</v>
      </c>
      <c r="B401" s="13" t="s">
        <v>114</v>
      </c>
      <c r="C401" s="13"/>
      <c r="D401" s="9"/>
      <c r="E401" s="13"/>
      <c r="F401" s="13"/>
      <c r="G401" s="9">
        <f>G402+G407+G405</f>
        <v>35353.5</v>
      </c>
      <c r="H401" s="9">
        <f>H402+H407+H405</f>
        <v>18009.4</v>
      </c>
      <c r="I401" s="9">
        <f>I402+I407+I405</f>
        <v>18079.4</v>
      </c>
    </row>
    <row r="402" spans="1:9" ht="24" customHeight="1">
      <c r="A402" s="73" t="s">
        <v>214</v>
      </c>
      <c r="B402" s="13" t="s">
        <v>115</v>
      </c>
      <c r="C402" s="13"/>
      <c r="D402" s="13"/>
      <c r="E402" s="13"/>
      <c r="F402" s="13"/>
      <c r="G402" s="9">
        <f>G403+G404</f>
        <v>4545.4</v>
      </c>
      <c r="H402" s="9">
        <f>H403+H404</f>
        <v>5815.9</v>
      </c>
      <c r="I402" s="9">
        <f>I403+I404</f>
        <v>5885.9</v>
      </c>
    </row>
    <row r="403" spans="1:9" ht="37.5">
      <c r="A403" s="73" t="s">
        <v>92</v>
      </c>
      <c r="B403" s="13" t="s">
        <v>115</v>
      </c>
      <c r="C403" s="13" t="s">
        <v>310</v>
      </c>
      <c r="D403" s="13" t="s">
        <v>119</v>
      </c>
      <c r="E403" s="13" t="s">
        <v>123</v>
      </c>
      <c r="F403" s="13" t="s">
        <v>175</v>
      </c>
      <c r="G403" s="9">
        <v>2295.4</v>
      </c>
      <c r="H403" s="9">
        <v>5815.9</v>
      </c>
      <c r="I403" s="9">
        <v>5885.9</v>
      </c>
    </row>
    <row r="404" spans="1:9" ht="18.75">
      <c r="A404" s="73" t="s">
        <v>222</v>
      </c>
      <c r="B404" s="13" t="s">
        <v>115</v>
      </c>
      <c r="C404" s="13" t="s">
        <v>310</v>
      </c>
      <c r="D404" s="13" t="s">
        <v>119</v>
      </c>
      <c r="E404" s="13" t="s">
        <v>123</v>
      </c>
      <c r="F404" s="13" t="s">
        <v>221</v>
      </c>
      <c r="G404" s="9">
        <v>2250</v>
      </c>
      <c r="H404" s="9">
        <v>0</v>
      </c>
      <c r="I404" s="9">
        <v>0</v>
      </c>
    </row>
    <row r="405" spans="1:9" ht="37.5" customHeight="1">
      <c r="A405" s="73" t="s">
        <v>342</v>
      </c>
      <c r="B405" s="13" t="s">
        <v>396</v>
      </c>
      <c r="C405" s="13"/>
      <c r="D405" s="13"/>
      <c r="E405" s="13"/>
      <c r="F405" s="13"/>
      <c r="G405" s="9">
        <f>G406</f>
        <v>29070.6</v>
      </c>
      <c r="H405" s="9">
        <f>H406</f>
        <v>10456</v>
      </c>
      <c r="I405" s="9">
        <f>I406</f>
        <v>10456</v>
      </c>
    </row>
    <row r="406" spans="1:9" ht="18.75">
      <c r="A406" s="73" t="s">
        <v>222</v>
      </c>
      <c r="B406" s="13" t="s">
        <v>396</v>
      </c>
      <c r="C406" s="13" t="s">
        <v>310</v>
      </c>
      <c r="D406" s="13" t="s">
        <v>119</v>
      </c>
      <c r="E406" s="13" t="s">
        <v>123</v>
      </c>
      <c r="F406" s="13" t="s">
        <v>221</v>
      </c>
      <c r="G406" s="9">
        <v>29070.6</v>
      </c>
      <c r="H406" s="9">
        <v>10456</v>
      </c>
      <c r="I406" s="9">
        <v>10456</v>
      </c>
    </row>
    <row r="407" spans="1:9" ht="75">
      <c r="A407" s="73" t="s">
        <v>341</v>
      </c>
      <c r="B407" s="13" t="s">
        <v>339</v>
      </c>
      <c r="C407" s="13"/>
      <c r="D407" s="13"/>
      <c r="E407" s="13"/>
      <c r="F407" s="13"/>
      <c r="G407" s="9">
        <f>G408</f>
        <v>1737.5</v>
      </c>
      <c r="H407" s="9">
        <f>H408</f>
        <v>1737.5</v>
      </c>
      <c r="I407" s="9">
        <f>I408</f>
        <v>1737.5</v>
      </c>
    </row>
    <row r="408" spans="1:9" ht="18.75">
      <c r="A408" s="73" t="s">
        <v>222</v>
      </c>
      <c r="B408" s="13" t="s">
        <v>339</v>
      </c>
      <c r="C408" s="13" t="s">
        <v>310</v>
      </c>
      <c r="D408" s="13" t="s">
        <v>119</v>
      </c>
      <c r="E408" s="13" t="s">
        <v>123</v>
      </c>
      <c r="F408" s="13" t="s">
        <v>221</v>
      </c>
      <c r="G408" s="9">
        <v>1737.5</v>
      </c>
      <c r="H408" s="9">
        <v>1737.5</v>
      </c>
      <c r="I408" s="9">
        <v>1737.5</v>
      </c>
    </row>
    <row r="409" spans="1:9" ht="56.25">
      <c r="A409" s="70" t="s">
        <v>476</v>
      </c>
      <c r="B409" s="10" t="s">
        <v>246</v>
      </c>
      <c r="C409" s="10"/>
      <c r="D409" s="10"/>
      <c r="E409" s="10"/>
      <c r="F409" s="10"/>
      <c r="G409" s="11">
        <f>G410+G415+G419+G424</f>
        <v>401.99999999999994</v>
      </c>
      <c r="H409" s="11">
        <f>H410+H415+H419+H424</f>
        <v>308.5</v>
      </c>
      <c r="I409" s="11">
        <f>I410+I415+I419+I424</f>
        <v>308.5</v>
      </c>
    </row>
    <row r="410" spans="1:9" ht="37.5">
      <c r="A410" s="73" t="s">
        <v>247</v>
      </c>
      <c r="B410" s="13" t="s">
        <v>478</v>
      </c>
      <c r="C410" s="13"/>
      <c r="D410" s="13"/>
      <c r="E410" s="13"/>
      <c r="F410" s="13"/>
      <c r="G410" s="9">
        <f>G411</f>
        <v>200</v>
      </c>
      <c r="H410" s="9">
        <f>H411</f>
        <v>179.20000000000002</v>
      </c>
      <c r="I410" s="9">
        <f>I411</f>
        <v>179.20000000000002</v>
      </c>
    </row>
    <row r="411" spans="1:9" ht="18.75">
      <c r="A411" s="73" t="s">
        <v>176</v>
      </c>
      <c r="B411" s="13" t="s">
        <v>479</v>
      </c>
      <c r="C411" s="13"/>
      <c r="D411" s="13"/>
      <c r="E411" s="13"/>
      <c r="F411" s="13"/>
      <c r="G411" s="9">
        <f>G412+G413+G414</f>
        <v>200</v>
      </c>
      <c r="H411" s="9">
        <f>H412+H413+H414</f>
        <v>179.20000000000002</v>
      </c>
      <c r="I411" s="9">
        <f>I412+I413+I414</f>
        <v>179.20000000000002</v>
      </c>
    </row>
    <row r="412" spans="1:9" ht="18.75">
      <c r="A412" s="73" t="s">
        <v>187</v>
      </c>
      <c r="B412" s="13" t="s">
        <v>479</v>
      </c>
      <c r="C412" s="13" t="s">
        <v>328</v>
      </c>
      <c r="D412" s="13" t="s">
        <v>127</v>
      </c>
      <c r="E412" s="13" t="s">
        <v>127</v>
      </c>
      <c r="F412" s="13" t="s">
        <v>186</v>
      </c>
      <c r="G412" s="9">
        <v>16</v>
      </c>
      <c r="H412" s="9">
        <v>31.9</v>
      </c>
      <c r="I412" s="9">
        <v>31.9</v>
      </c>
    </row>
    <row r="413" spans="1:9" ht="18.75">
      <c r="A413" s="73" t="s">
        <v>187</v>
      </c>
      <c r="B413" s="13" t="s">
        <v>479</v>
      </c>
      <c r="C413" s="13" t="s">
        <v>329</v>
      </c>
      <c r="D413" s="13" t="s">
        <v>127</v>
      </c>
      <c r="E413" s="13" t="s">
        <v>127</v>
      </c>
      <c r="F413" s="13" t="s">
        <v>186</v>
      </c>
      <c r="G413" s="9">
        <v>140.8</v>
      </c>
      <c r="H413" s="9">
        <v>140.8</v>
      </c>
      <c r="I413" s="9">
        <v>140.8</v>
      </c>
    </row>
    <row r="414" spans="1:9" ht="37.5">
      <c r="A414" s="73" t="s">
        <v>92</v>
      </c>
      <c r="B414" s="13" t="s">
        <v>479</v>
      </c>
      <c r="C414" s="13" t="s">
        <v>310</v>
      </c>
      <c r="D414" s="13" t="s">
        <v>127</v>
      </c>
      <c r="E414" s="13" t="s">
        <v>127</v>
      </c>
      <c r="F414" s="13" t="s">
        <v>175</v>
      </c>
      <c r="G414" s="9">
        <v>43.2</v>
      </c>
      <c r="H414" s="9">
        <v>6.5</v>
      </c>
      <c r="I414" s="9">
        <v>6.5</v>
      </c>
    </row>
    <row r="415" spans="1:15" ht="37.5">
      <c r="A415" s="73" t="s">
        <v>477</v>
      </c>
      <c r="B415" s="13" t="s">
        <v>248</v>
      </c>
      <c r="C415" s="13"/>
      <c r="D415" s="13"/>
      <c r="E415" s="13"/>
      <c r="F415" s="13"/>
      <c r="G415" s="9">
        <f>G416</f>
        <v>14.6</v>
      </c>
      <c r="H415" s="9">
        <f>H416</f>
        <v>14.6</v>
      </c>
      <c r="I415" s="9">
        <f>I416</f>
        <v>14.6</v>
      </c>
      <c r="O415" s="19" t="s">
        <v>165</v>
      </c>
    </row>
    <row r="416" spans="1:9" ht="18.75">
      <c r="A416" s="73" t="s">
        <v>176</v>
      </c>
      <c r="B416" s="13" t="s">
        <v>249</v>
      </c>
      <c r="C416" s="13"/>
      <c r="D416" s="13"/>
      <c r="E416" s="13"/>
      <c r="F416" s="13"/>
      <c r="G416" s="9">
        <f>G418+G417</f>
        <v>14.6</v>
      </c>
      <c r="H416" s="9">
        <f>H418+H417</f>
        <v>14.6</v>
      </c>
      <c r="I416" s="9">
        <f>I418+I417</f>
        <v>14.6</v>
      </c>
    </row>
    <row r="417" spans="1:9" ht="18.75">
      <c r="A417" s="73" t="s">
        <v>187</v>
      </c>
      <c r="B417" s="13" t="s">
        <v>249</v>
      </c>
      <c r="C417" s="13" t="s">
        <v>328</v>
      </c>
      <c r="D417" s="13" t="s">
        <v>127</v>
      </c>
      <c r="E417" s="13" t="s">
        <v>127</v>
      </c>
      <c r="F417" s="13" t="s">
        <v>186</v>
      </c>
      <c r="G417" s="9">
        <v>11</v>
      </c>
      <c r="H417" s="9">
        <v>11</v>
      </c>
      <c r="I417" s="9">
        <v>11</v>
      </c>
    </row>
    <row r="418" spans="1:9" ht="18.75">
      <c r="A418" s="73" t="s">
        <v>187</v>
      </c>
      <c r="B418" s="13" t="s">
        <v>249</v>
      </c>
      <c r="C418" s="13" t="s">
        <v>329</v>
      </c>
      <c r="D418" s="13" t="s">
        <v>127</v>
      </c>
      <c r="E418" s="13" t="s">
        <v>127</v>
      </c>
      <c r="F418" s="13" t="s">
        <v>186</v>
      </c>
      <c r="G418" s="9">
        <v>3.6</v>
      </c>
      <c r="H418" s="9">
        <v>3.6</v>
      </c>
      <c r="I418" s="9">
        <v>3.6</v>
      </c>
    </row>
    <row r="419" spans="1:9" ht="57" customHeight="1">
      <c r="A419" s="73" t="s">
        <v>31</v>
      </c>
      <c r="B419" s="13" t="s">
        <v>250</v>
      </c>
      <c r="C419" s="13"/>
      <c r="D419" s="13"/>
      <c r="E419" s="13"/>
      <c r="F419" s="13"/>
      <c r="G419" s="9">
        <f>G420</f>
        <v>133.2</v>
      </c>
      <c r="H419" s="9">
        <f>H420</f>
        <v>60.5</v>
      </c>
      <c r="I419" s="9">
        <f>I420</f>
        <v>60.5</v>
      </c>
    </row>
    <row r="420" spans="1:9" ht="18.75">
      <c r="A420" s="73" t="s">
        <v>176</v>
      </c>
      <c r="B420" s="13" t="s">
        <v>251</v>
      </c>
      <c r="C420" s="13"/>
      <c r="D420" s="13"/>
      <c r="E420" s="13"/>
      <c r="F420" s="13"/>
      <c r="G420" s="9">
        <f>G421+G422+G423</f>
        <v>133.2</v>
      </c>
      <c r="H420" s="9">
        <f>H421+H422+H423</f>
        <v>60.5</v>
      </c>
      <c r="I420" s="9">
        <f>I421+I422+I423</f>
        <v>60.5</v>
      </c>
    </row>
    <row r="421" spans="1:9" ht="18.75">
      <c r="A421" s="73" t="s">
        <v>187</v>
      </c>
      <c r="B421" s="13" t="s">
        <v>251</v>
      </c>
      <c r="C421" s="13" t="s">
        <v>328</v>
      </c>
      <c r="D421" s="13" t="s">
        <v>127</v>
      </c>
      <c r="E421" s="13" t="s">
        <v>127</v>
      </c>
      <c r="F421" s="13" t="s">
        <v>186</v>
      </c>
      <c r="G421" s="9">
        <v>42.9</v>
      </c>
      <c r="H421" s="9">
        <v>27</v>
      </c>
      <c r="I421" s="9">
        <v>27</v>
      </c>
    </row>
    <row r="422" spans="1:9" ht="18.75">
      <c r="A422" s="73" t="s">
        <v>187</v>
      </c>
      <c r="B422" s="13" t="s">
        <v>251</v>
      </c>
      <c r="C422" s="13" t="s">
        <v>329</v>
      </c>
      <c r="D422" s="13" t="s">
        <v>127</v>
      </c>
      <c r="E422" s="13" t="s">
        <v>127</v>
      </c>
      <c r="F422" s="13" t="s">
        <v>186</v>
      </c>
      <c r="G422" s="9">
        <v>15</v>
      </c>
      <c r="H422" s="9">
        <v>15</v>
      </c>
      <c r="I422" s="9">
        <v>15</v>
      </c>
    </row>
    <row r="423" spans="1:9" ht="37.5">
      <c r="A423" s="73" t="s">
        <v>92</v>
      </c>
      <c r="B423" s="13" t="s">
        <v>251</v>
      </c>
      <c r="C423" s="13" t="s">
        <v>310</v>
      </c>
      <c r="D423" s="13" t="s">
        <v>127</v>
      </c>
      <c r="E423" s="13" t="s">
        <v>127</v>
      </c>
      <c r="F423" s="13" t="s">
        <v>175</v>
      </c>
      <c r="G423" s="9">
        <v>75.3</v>
      </c>
      <c r="H423" s="9">
        <v>18.5</v>
      </c>
      <c r="I423" s="9">
        <v>18.5</v>
      </c>
    </row>
    <row r="424" spans="1:9" ht="58.5" customHeight="1">
      <c r="A424" s="73" t="s">
        <v>254</v>
      </c>
      <c r="B424" s="13" t="s">
        <v>252</v>
      </c>
      <c r="C424" s="13"/>
      <c r="D424" s="13"/>
      <c r="E424" s="13"/>
      <c r="F424" s="13"/>
      <c r="G424" s="9">
        <f>G425</f>
        <v>54.2</v>
      </c>
      <c r="H424" s="9">
        <f>H425</f>
        <v>54.2</v>
      </c>
      <c r="I424" s="9">
        <f>I425</f>
        <v>54.2</v>
      </c>
    </row>
    <row r="425" spans="1:9" ht="18.75">
      <c r="A425" s="73" t="s">
        <v>176</v>
      </c>
      <c r="B425" s="13" t="s">
        <v>253</v>
      </c>
      <c r="C425" s="13"/>
      <c r="D425" s="13"/>
      <c r="E425" s="13"/>
      <c r="F425" s="13"/>
      <c r="G425" s="9">
        <f>G426+G427</f>
        <v>54.2</v>
      </c>
      <c r="H425" s="9">
        <f>H426+H427</f>
        <v>54.2</v>
      </c>
      <c r="I425" s="9">
        <f>I426+I427</f>
        <v>54.2</v>
      </c>
    </row>
    <row r="426" spans="1:9" ht="18.75">
      <c r="A426" s="73" t="s">
        <v>187</v>
      </c>
      <c r="B426" s="13" t="s">
        <v>253</v>
      </c>
      <c r="C426" s="13" t="s">
        <v>328</v>
      </c>
      <c r="D426" s="13" t="s">
        <v>127</v>
      </c>
      <c r="E426" s="13" t="s">
        <v>127</v>
      </c>
      <c r="F426" s="13" t="s">
        <v>186</v>
      </c>
      <c r="G426" s="9">
        <v>12</v>
      </c>
      <c r="H426" s="9">
        <v>12</v>
      </c>
      <c r="I426" s="9">
        <v>12</v>
      </c>
    </row>
    <row r="427" spans="1:9" ht="18.75">
      <c r="A427" s="73" t="s">
        <v>187</v>
      </c>
      <c r="B427" s="13" t="s">
        <v>253</v>
      </c>
      <c r="C427" s="13" t="s">
        <v>329</v>
      </c>
      <c r="D427" s="13" t="s">
        <v>127</v>
      </c>
      <c r="E427" s="13" t="s">
        <v>127</v>
      </c>
      <c r="F427" s="13" t="s">
        <v>186</v>
      </c>
      <c r="G427" s="9">
        <v>42.2</v>
      </c>
      <c r="H427" s="9">
        <v>42.2</v>
      </c>
      <c r="I427" s="9">
        <v>42.2</v>
      </c>
    </row>
    <row r="428" spans="1:9" ht="56.25">
      <c r="A428" s="70" t="s">
        <v>464</v>
      </c>
      <c r="B428" s="144" t="s">
        <v>269</v>
      </c>
      <c r="C428" s="144"/>
      <c r="D428" s="10"/>
      <c r="E428" s="10"/>
      <c r="F428" s="10"/>
      <c r="G428" s="11">
        <f>G429+G434+G439+G443+G449</f>
        <v>91312.29999999999</v>
      </c>
      <c r="H428" s="11">
        <f>H429+H434+H439+H443+H449</f>
        <v>77068.7</v>
      </c>
      <c r="I428" s="11">
        <f>I429+I434+I439+I443+I449</f>
        <v>78552.59999999999</v>
      </c>
    </row>
    <row r="429" spans="1:9" ht="37.5" customHeight="1">
      <c r="A429" s="73" t="s">
        <v>272</v>
      </c>
      <c r="B429" s="74" t="s">
        <v>465</v>
      </c>
      <c r="C429" s="74"/>
      <c r="D429" s="13"/>
      <c r="E429" s="13"/>
      <c r="F429" s="13"/>
      <c r="G429" s="9">
        <f>G430+G432</f>
        <v>16977.8</v>
      </c>
      <c r="H429" s="9">
        <f>H430+H432</f>
        <v>15502.2</v>
      </c>
      <c r="I429" s="9">
        <f>I430+I432</f>
        <v>17148.7</v>
      </c>
    </row>
    <row r="430" spans="1:9" ht="37.5">
      <c r="A430" s="78" t="s">
        <v>467</v>
      </c>
      <c r="B430" s="74" t="s">
        <v>466</v>
      </c>
      <c r="C430" s="74"/>
      <c r="D430" s="13"/>
      <c r="E430" s="13"/>
      <c r="F430" s="13"/>
      <c r="G430" s="9">
        <f>G431</f>
        <v>13401.4</v>
      </c>
      <c r="H430" s="9">
        <f>H431</f>
        <v>11803.4</v>
      </c>
      <c r="I430" s="9">
        <f>I431</f>
        <v>13302.2</v>
      </c>
    </row>
    <row r="431" spans="1:9" ht="18.75">
      <c r="A431" s="73" t="s">
        <v>190</v>
      </c>
      <c r="B431" s="74" t="s">
        <v>466</v>
      </c>
      <c r="C431" s="13" t="s">
        <v>152</v>
      </c>
      <c r="D431" s="13" t="s">
        <v>143</v>
      </c>
      <c r="E431" s="13" t="s">
        <v>118</v>
      </c>
      <c r="F431" s="13" t="s">
        <v>197</v>
      </c>
      <c r="G431" s="80">
        <v>13401.4</v>
      </c>
      <c r="H431" s="9">
        <v>11803.4</v>
      </c>
      <c r="I431" s="9">
        <v>13302.2</v>
      </c>
    </row>
    <row r="432" spans="1:9" ht="135" customHeight="1">
      <c r="A432" s="73" t="s">
        <v>390</v>
      </c>
      <c r="B432" s="74" t="s">
        <v>468</v>
      </c>
      <c r="C432" s="74"/>
      <c r="D432" s="13"/>
      <c r="E432" s="13"/>
      <c r="F432" s="13"/>
      <c r="G432" s="9">
        <f>G433</f>
        <v>3576.4</v>
      </c>
      <c r="H432" s="9">
        <f>H433</f>
        <v>3698.8</v>
      </c>
      <c r="I432" s="9">
        <f>I433</f>
        <v>3846.5</v>
      </c>
    </row>
    <row r="433" spans="1:9" ht="24" customHeight="1">
      <c r="A433" s="73" t="s">
        <v>190</v>
      </c>
      <c r="B433" s="74" t="s">
        <v>468</v>
      </c>
      <c r="C433" s="13" t="s">
        <v>152</v>
      </c>
      <c r="D433" s="13" t="s">
        <v>143</v>
      </c>
      <c r="E433" s="13" t="s">
        <v>118</v>
      </c>
      <c r="F433" s="13" t="s">
        <v>197</v>
      </c>
      <c r="G433" s="80">
        <v>3576.4</v>
      </c>
      <c r="H433" s="9">
        <v>3698.8</v>
      </c>
      <c r="I433" s="9">
        <v>3846.5</v>
      </c>
    </row>
    <row r="434" spans="1:9" ht="37.5">
      <c r="A434" s="73" t="s">
        <v>274</v>
      </c>
      <c r="B434" s="74" t="s">
        <v>273</v>
      </c>
      <c r="C434" s="74"/>
      <c r="D434" s="13"/>
      <c r="E434" s="13"/>
      <c r="F434" s="13"/>
      <c r="G434" s="9">
        <f>G435+G437</f>
        <v>46941.1</v>
      </c>
      <c r="H434" s="9">
        <f>H435+H437</f>
        <v>33626.7</v>
      </c>
      <c r="I434" s="9">
        <f>I435+I437</f>
        <v>33271.5</v>
      </c>
    </row>
    <row r="435" spans="1:9" ht="38.25" customHeight="1">
      <c r="A435" s="73" t="s">
        <v>470</v>
      </c>
      <c r="B435" s="74" t="s">
        <v>469</v>
      </c>
      <c r="C435" s="74"/>
      <c r="D435" s="13"/>
      <c r="E435" s="13"/>
      <c r="F435" s="13"/>
      <c r="G435" s="9">
        <f>G436</f>
        <v>35342.7</v>
      </c>
      <c r="H435" s="9">
        <f>H436</f>
        <v>22028.3</v>
      </c>
      <c r="I435" s="9">
        <f>I436</f>
        <v>21673.1</v>
      </c>
    </row>
    <row r="436" spans="1:9" ht="18.75">
      <c r="A436" s="73" t="s">
        <v>199</v>
      </c>
      <c r="B436" s="74" t="s">
        <v>469</v>
      </c>
      <c r="C436" s="13" t="s">
        <v>152</v>
      </c>
      <c r="D436" s="13" t="s">
        <v>143</v>
      </c>
      <c r="E436" s="13" t="s">
        <v>122</v>
      </c>
      <c r="F436" s="13" t="s">
        <v>197</v>
      </c>
      <c r="G436" s="9">
        <f>19262.7+80+16000</f>
        <v>35342.7</v>
      </c>
      <c r="H436" s="9">
        <v>22028.3</v>
      </c>
      <c r="I436" s="9">
        <v>21673.1</v>
      </c>
    </row>
    <row r="437" spans="1:9" ht="83.25" customHeight="1">
      <c r="A437" s="78" t="s">
        <v>536</v>
      </c>
      <c r="B437" s="74" t="s">
        <v>537</v>
      </c>
      <c r="C437" s="13"/>
      <c r="D437" s="13"/>
      <c r="E437" s="13"/>
      <c r="F437" s="13"/>
      <c r="G437" s="9">
        <f>G438</f>
        <v>11598.4</v>
      </c>
      <c r="H437" s="9">
        <f>H438</f>
        <v>11598.4</v>
      </c>
      <c r="I437" s="9">
        <f>I438</f>
        <v>11598.4</v>
      </c>
    </row>
    <row r="438" spans="1:9" ht="18.75">
      <c r="A438" s="73" t="s">
        <v>199</v>
      </c>
      <c r="B438" s="74" t="s">
        <v>537</v>
      </c>
      <c r="C438" s="13" t="s">
        <v>152</v>
      </c>
      <c r="D438" s="13" t="s">
        <v>143</v>
      </c>
      <c r="E438" s="13" t="s">
        <v>122</v>
      </c>
      <c r="F438" s="13" t="s">
        <v>197</v>
      </c>
      <c r="G438" s="9">
        <v>11598.4</v>
      </c>
      <c r="H438" s="9">
        <v>11598.4</v>
      </c>
      <c r="I438" s="9">
        <v>11598.4</v>
      </c>
    </row>
    <row r="439" spans="1:9" ht="75">
      <c r="A439" s="73" t="s">
        <v>472</v>
      </c>
      <c r="B439" s="74" t="s">
        <v>271</v>
      </c>
      <c r="C439" s="74"/>
      <c r="D439" s="13"/>
      <c r="E439" s="13"/>
      <c r="F439" s="13"/>
      <c r="G439" s="9">
        <f>G440</f>
        <v>219.9</v>
      </c>
      <c r="H439" s="9">
        <f>H440</f>
        <v>219.9</v>
      </c>
      <c r="I439" s="9">
        <f>I440</f>
        <v>219.9</v>
      </c>
    </row>
    <row r="440" spans="1:9" ht="37.5">
      <c r="A440" s="73" t="s">
        <v>26</v>
      </c>
      <c r="B440" s="74" t="s">
        <v>471</v>
      </c>
      <c r="C440" s="74"/>
      <c r="D440" s="13"/>
      <c r="E440" s="13"/>
      <c r="F440" s="13"/>
      <c r="G440" s="9">
        <f>G441+G442</f>
        <v>219.9</v>
      </c>
      <c r="H440" s="9">
        <f>H441+H442</f>
        <v>219.9</v>
      </c>
      <c r="I440" s="9">
        <f>I441+I442</f>
        <v>219.9</v>
      </c>
    </row>
    <row r="441" spans="1:9" ht="37.5">
      <c r="A441" s="73" t="s">
        <v>171</v>
      </c>
      <c r="B441" s="74" t="s">
        <v>471</v>
      </c>
      <c r="C441" s="13" t="s">
        <v>152</v>
      </c>
      <c r="D441" s="13" t="s">
        <v>118</v>
      </c>
      <c r="E441" s="13" t="s">
        <v>134</v>
      </c>
      <c r="F441" s="13" t="s">
        <v>172</v>
      </c>
      <c r="G441" s="9">
        <v>153.9</v>
      </c>
      <c r="H441" s="9">
        <v>153.9</v>
      </c>
      <c r="I441" s="9">
        <v>153.9</v>
      </c>
    </row>
    <row r="442" spans="1:9" ht="37.5">
      <c r="A442" s="73" t="s">
        <v>92</v>
      </c>
      <c r="B442" s="74" t="s">
        <v>471</v>
      </c>
      <c r="C442" s="13" t="s">
        <v>152</v>
      </c>
      <c r="D442" s="13" t="s">
        <v>118</v>
      </c>
      <c r="E442" s="13" t="s">
        <v>134</v>
      </c>
      <c r="F442" s="13" t="s">
        <v>175</v>
      </c>
      <c r="G442" s="9">
        <v>66</v>
      </c>
      <c r="H442" s="9">
        <v>66</v>
      </c>
      <c r="I442" s="9">
        <v>66</v>
      </c>
    </row>
    <row r="443" spans="1:9" ht="56.25">
      <c r="A443" s="73" t="s">
        <v>404</v>
      </c>
      <c r="B443" s="74" t="s">
        <v>67</v>
      </c>
      <c r="C443" s="74"/>
      <c r="D443" s="13"/>
      <c r="E443" s="13"/>
      <c r="F443" s="13"/>
      <c r="G443" s="9">
        <f>G444+G447</f>
        <v>8836</v>
      </c>
      <c r="H443" s="9">
        <f>H444+H447</f>
        <v>8955</v>
      </c>
      <c r="I443" s="9">
        <f>I444+I447</f>
        <v>9086.1</v>
      </c>
    </row>
    <row r="444" spans="1:9" ht="39.75" customHeight="1">
      <c r="A444" s="73" t="s">
        <v>185</v>
      </c>
      <c r="B444" s="74" t="s">
        <v>473</v>
      </c>
      <c r="C444" s="74"/>
      <c r="D444" s="13"/>
      <c r="E444" s="13"/>
      <c r="F444" s="13"/>
      <c r="G444" s="9">
        <f>G445+G446</f>
        <v>6988.700000000001</v>
      </c>
      <c r="H444" s="9">
        <f>H445+H446</f>
        <v>7107.700000000001</v>
      </c>
      <c r="I444" s="9">
        <f>I445+I446</f>
        <v>7238.8</v>
      </c>
    </row>
    <row r="445" spans="1:9" ht="37.5">
      <c r="A445" s="73" t="s">
        <v>171</v>
      </c>
      <c r="B445" s="74" t="s">
        <v>473</v>
      </c>
      <c r="C445" s="13" t="s">
        <v>152</v>
      </c>
      <c r="D445" s="13" t="s">
        <v>118</v>
      </c>
      <c r="E445" s="13" t="s">
        <v>134</v>
      </c>
      <c r="F445" s="13" t="s">
        <v>172</v>
      </c>
      <c r="G445" s="80">
        <f>5796.8+35</f>
        <v>5831.8</v>
      </c>
      <c r="H445" s="80">
        <v>5796.8</v>
      </c>
      <c r="I445" s="80">
        <v>5796.8</v>
      </c>
    </row>
    <row r="446" spans="1:9" ht="37.5">
      <c r="A446" s="73" t="s">
        <v>92</v>
      </c>
      <c r="B446" s="74" t="s">
        <v>473</v>
      </c>
      <c r="C446" s="13" t="s">
        <v>152</v>
      </c>
      <c r="D446" s="13" t="s">
        <v>118</v>
      </c>
      <c r="E446" s="13" t="s">
        <v>134</v>
      </c>
      <c r="F446" s="13" t="s">
        <v>175</v>
      </c>
      <c r="G446" s="80">
        <f>1191.9-35</f>
        <v>1156.9</v>
      </c>
      <c r="H446" s="80">
        <v>1310.9</v>
      </c>
      <c r="I446" s="80">
        <v>1442</v>
      </c>
    </row>
    <row r="447" spans="1:9" ht="56.25">
      <c r="A447" s="78" t="s">
        <v>437</v>
      </c>
      <c r="B447" s="74" t="s">
        <v>550</v>
      </c>
      <c r="C447" s="13"/>
      <c r="D447" s="13"/>
      <c r="E447" s="13"/>
      <c r="F447" s="13"/>
      <c r="G447" s="80">
        <f>G448</f>
        <v>1847.3</v>
      </c>
      <c r="H447" s="80">
        <f>H448</f>
        <v>1847.3</v>
      </c>
      <c r="I447" s="80">
        <f>I448</f>
        <v>1847.3</v>
      </c>
    </row>
    <row r="448" spans="1:9" ht="37.5">
      <c r="A448" s="73" t="s">
        <v>171</v>
      </c>
      <c r="B448" s="74" t="s">
        <v>550</v>
      </c>
      <c r="C448" s="13" t="s">
        <v>152</v>
      </c>
      <c r="D448" s="13" t="s">
        <v>118</v>
      </c>
      <c r="E448" s="13" t="s">
        <v>134</v>
      </c>
      <c r="F448" s="13" t="s">
        <v>172</v>
      </c>
      <c r="G448" s="80">
        <v>1847.3</v>
      </c>
      <c r="H448" s="9">
        <v>1847.3</v>
      </c>
      <c r="I448" s="9">
        <v>1847.3</v>
      </c>
    </row>
    <row r="449" spans="1:9" ht="56.25" customHeight="1">
      <c r="A449" s="73" t="s">
        <v>549</v>
      </c>
      <c r="B449" s="74" t="s">
        <v>270</v>
      </c>
      <c r="C449" s="13"/>
      <c r="D449" s="13"/>
      <c r="E449" s="13"/>
      <c r="F449" s="13"/>
      <c r="G449" s="9">
        <f>G450+G454+G457</f>
        <v>18337.5</v>
      </c>
      <c r="H449" s="9">
        <f>H450+H454+H457</f>
        <v>18764.899999999998</v>
      </c>
      <c r="I449" s="9">
        <f>I450+I454+I457</f>
        <v>18826.399999999998</v>
      </c>
    </row>
    <row r="450" spans="1:9" ht="18.75">
      <c r="A450" s="81" t="s">
        <v>337</v>
      </c>
      <c r="B450" s="74" t="s">
        <v>474</v>
      </c>
      <c r="C450" s="13"/>
      <c r="D450" s="13"/>
      <c r="E450" s="13"/>
      <c r="F450" s="13"/>
      <c r="G450" s="9">
        <f>G451+G452+G453</f>
        <v>13505</v>
      </c>
      <c r="H450" s="9">
        <f>H451+H452+H453</f>
        <v>13932.4</v>
      </c>
      <c r="I450" s="9">
        <f>I451+I452+I453</f>
        <v>13993.9</v>
      </c>
    </row>
    <row r="451" spans="1:9" ht="18.75">
      <c r="A451" s="73" t="s">
        <v>618</v>
      </c>
      <c r="B451" s="74" t="s">
        <v>474</v>
      </c>
      <c r="C451" s="13" t="s">
        <v>310</v>
      </c>
      <c r="D451" s="13" t="s">
        <v>118</v>
      </c>
      <c r="E451" s="13" t="s">
        <v>155</v>
      </c>
      <c r="F451" s="13" t="s">
        <v>150</v>
      </c>
      <c r="G451" s="9">
        <v>12653</v>
      </c>
      <c r="H451" s="9">
        <v>12580.4</v>
      </c>
      <c r="I451" s="9">
        <v>12641.9</v>
      </c>
    </row>
    <row r="452" spans="1:9" ht="37.5">
      <c r="A452" s="73" t="s">
        <v>92</v>
      </c>
      <c r="B452" s="74" t="s">
        <v>474</v>
      </c>
      <c r="C452" s="13" t="s">
        <v>310</v>
      </c>
      <c r="D452" s="13" t="s">
        <v>118</v>
      </c>
      <c r="E452" s="13" t="s">
        <v>155</v>
      </c>
      <c r="F452" s="13" t="s">
        <v>175</v>
      </c>
      <c r="G452" s="9">
        <v>851.9</v>
      </c>
      <c r="H452" s="82">
        <v>1351.9</v>
      </c>
      <c r="I452" s="82">
        <v>1351.9</v>
      </c>
    </row>
    <row r="453" spans="1:9" ht="24" customHeight="1">
      <c r="A453" s="73" t="s">
        <v>173</v>
      </c>
      <c r="B453" s="74" t="s">
        <v>474</v>
      </c>
      <c r="C453" s="13" t="s">
        <v>310</v>
      </c>
      <c r="D453" s="13" t="s">
        <v>118</v>
      </c>
      <c r="E453" s="13" t="s">
        <v>155</v>
      </c>
      <c r="F453" s="13" t="s">
        <v>174</v>
      </c>
      <c r="G453" s="9">
        <v>0.1</v>
      </c>
      <c r="H453" s="9">
        <v>0.1</v>
      </c>
      <c r="I453" s="9">
        <v>0.1</v>
      </c>
    </row>
    <row r="454" spans="1:9" ht="42" customHeight="1">
      <c r="A454" s="73" t="s">
        <v>373</v>
      </c>
      <c r="B454" s="74" t="s">
        <v>475</v>
      </c>
      <c r="C454" s="13"/>
      <c r="D454" s="13"/>
      <c r="E454" s="13"/>
      <c r="F454" s="13"/>
      <c r="G454" s="9">
        <f>G455+G456</f>
        <v>2200.3999999999996</v>
      </c>
      <c r="H454" s="9">
        <f>H455+H456</f>
        <v>2200.3999999999996</v>
      </c>
      <c r="I454" s="9">
        <f>I455+I456</f>
        <v>2200.3999999999996</v>
      </c>
    </row>
    <row r="455" spans="1:9" ht="18.75">
      <c r="A455" s="73" t="s">
        <v>618</v>
      </c>
      <c r="B455" s="74" t="s">
        <v>475</v>
      </c>
      <c r="C455" s="13" t="s">
        <v>310</v>
      </c>
      <c r="D455" s="13" t="s">
        <v>118</v>
      </c>
      <c r="E455" s="13" t="s">
        <v>155</v>
      </c>
      <c r="F455" s="13" t="s">
        <v>150</v>
      </c>
      <c r="G455" s="9">
        <v>2115.2</v>
      </c>
      <c r="H455" s="9">
        <v>2115.2</v>
      </c>
      <c r="I455" s="9">
        <v>2115.2</v>
      </c>
    </row>
    <row r="456" spans="1:9" ht="37.5">
      <c r="A456" s="73" t="s">
        <v>92</v>
      </c>
      <c r="B456" s="74" t="s">
        <v>475</v>
      </c>
      <c r="C456" s="13" t="s">
        <v>310</v>
      </c>
      <c r="D456" s="13" t="s">
        <v>118</v>
      </c>
      <c r="E456" s="13" t="s">
        <v>155</v>
      </c>
      <c r="F456" s="13" t="s">
        <v>175</v>
      </c>
      <c r="G456" s="9">
        <v>85.2</v>
      </c>
      <c r="H456" s="9">
        <v>85.2</v>
      </c>
      <c r="I456" s="9">
        <v>85.2</v>
      </c>
    </row>
    <row r="457" spans="1:9" ht="56.25">
      <c r="A457" s="78" t="s">
        <v>437</v>
      </c>
      <c r="B457" s="74" t="s">
        <v>571</v>
      </c>
      <c r="C457" s="13"/>
      <c r="D457" s="13"/>
      <c r="E457" s="13"/>
      <c r="F457" s="13"/>
      <c r="G457" s="9">
        <f>G458</f>
        <v>2632.1</v>
      </c>
      <c r="H457" s="9">
        <f>H458</f>
        <v>2632.1</v>
      </c>
      <c r="I457" s="9">
        <f>I458</f>
        <v>2632.1</v>
      </c>
    </row>
    <row r="458" spans="1:9" ht="18.75">
      <c r="A458" s="73" t="s">
        <v>618</v>
      </c>
      <c r="B458" s="74" t="s">
        <v>571</v>
      </c>
      <c r="C458" s="13" t="s">
        <v>310</v>
      </c>
      <c r="D458" s="13" t="s">
        <v>118</v>
      </c>
      <c r="E458" s="13" t="s">
        <v>155</v>
      </c>
      <c r="F458" s="13" t="s">
        <v>150</v>
      </c>
      <c r="G458" s="9">
        <v>2632.1</v>
      </c>
      <c r="H458" s="9">
        <v>2632.1</v>
      </c>
      <c r="I458" s="9">
        <v>2632.1</v>
      </c>
    </row>
    <row r="459" spans="1:9" ht="56.25">
      <c r="A459" s="70" t="s">
        <v>488</v>
      </c>
      <c r="B459" s="144" t="s">
        <v>267</v>
      </c>
      <c r="C459" s="10"/>
      <c r="D459" s="10"/>
      <c r="E459" s="10"/>
      <c r="F459" s="10"/>
      <c r="G459" s="11">
        <f>G460+G465</f>
        <v>549.7</v>
      </c>
      <c r="H459" s="11">
        <f>H460+H465</f>
        <v>938</v>
      </c>
      <c r="I459" s="11">
        <f>I460+I465</f>
        <v>938</v>
      </c>
    </row>
    <row r="460" spans="1:9" ht="37.5">
      <c r="A460" s="73" t="s">
        <v>541</v>
      </c>
      <c r="B460" s="74" t="s">
        <v>27</v>
      </c>
      <c r="C460" s="13"/>
      <c r="D460" s="13"/>
      <c r="E460" s="13"/>
      <c r="F460" s="13"/>
      <c r="G460" s="9">
        <f>G461+G463</f>
        <v>111.7</v>
      </c>
      <c r="H460" s="9">
        <f>H461+H463</f>
        <v>500</v>
      </c>
      <c r="I460" s="9">
        <f>I461+I463</f>
        <v>500</v>
      </c>
    </row>
    <row r="461" spans="1:9" ht="27" customHeight="1">
      <c r="A461" s="73" t="s">
        <v>224</v>
      </c>
      <c r="B461" s="74" t="s">
        <v>28</v>
      </c>
      <c r="C461" s="13"/>
      <c r="D461" s="13"/>
      <c r="E461" s="13"/>
      <c r="F461" s="13"/>
      <c r="G461" s="9">
        <f>G462</f>
        <v>0</v>
      </c>
      <c r="H461" s="9">
        <f>H462</f>
        <v>500</v>
      </c>
      <c r="I461" s="9">
        <f>I462</f>
        <v>500</v>
      </c>
    </row>
    <row r="462" spans="1:9" ht="18.75">
      <c r="A462" s="73" t="s">
        <v>343</v>
      </c>
      <c r="B462" s="74" t="s">
        <v>28</v>
      </c>
      <c r="C462" s="13" t="s">
        <v>310</v>
      </c>
      <c r="D462" s="13" t="s">
        <v>126</v>
      </c>
      <c r="E462" s="13" t="s">
        <v>118</v>
      </c>
      <c r="F462" s="13" t="s">
        <v>180</v>
      </c>
      <c r="G462" s="9">
        <v>0</v>
      </c>
      <c r="H462" s="9">
        <v>500</v>
      </c>
      <c r="I462" s="9">
        <v>500</v>
      </c>
    </row>
    <row r="463" spans="1:9" ht="18.75">
      <c r="A463" s="73" t="s">
        <v>297</v>
      </c>
      <c r="B463" s="74" t="s">
        <v>716</v>
      </c>
      <c r="C463" s="13"/>
      <c r="D463" s="13"/>
      <c r="E463" s="13"/>
      <c r="F463" s="13"/>
      <c r="G463" s="9">
        <f>G464</f>
        <v>111.7</v>
      </c>
      <c r="H463" s="9">
        <f>H464</f>
        <v>0</v>
      </c>
      <c r="I463" s="9">
        <f>I464</f>
        <v>0</v>
      </c>
    </row>
    <row r="464" spans="1:9" ht="37.5">
      <c r="A464" s="73" t="s">
        <v>92</v>
      </c>
      <c r="B464" s="74" t="s">
        <v>716</v>
      </c>
      <c r="C464" s="13" t="s">
        <v>310</v>
      </c>
      <c r="D464" s="13" t="s">
        <v>126</v>
      </c>
      <c r="E464" s="13" t="s">
        <v>118</v>
      </c>
      <c r="F464" s="13" t="s">
        <v>175</v>
      </c>
      <c r="G464" s="9">
        <v>111.7</v>
      </c>
      <c r="H464" s="9">
        <v>0</v>
      </c>
      <c r="I464" s="9">
        <v>0</v>
      </c>
    </row>
    <row r="465" spans="1:9" ht="38.25" customHeight="1">
      <c r="A465" s="73" t="s">
        <v>542</v>
      </c>
      <c r="B465" s="74" t="s">
        <v>301</v>
      </c>
      <c r="C465" s="13"/>
      <c r="D465" s="13"/>
      <c r="E465" s="13"/>
      <c r="F465" s="13"/>
      <c r="G465" s="9">
        <f>G466</f>
        <v>438</v>
      </c>
      <c r="H465" s="9">
        <f>H466</f>
        <v>438</v>
      </c>
      <c r="I465" s="9">
        <f>I466</f>
        <v>438</v>
      </c>
    </row>
    <row r="466" spans="1:9" ht="25.5" customHeight="1">
      <c r="A466" s="73" t="s">
        <v>224</v>
      </c>
      <c r="B466" s="74" t="s">
        <v>302</v>
      </c>
      <c r="C466" s="13"/>
      <c r="D466" s="13"/>
      <c r="E466" s="13"/>
      <c r="F466" s="13"/>
      <c r="G466" s="9">
        <f>G467+G470+G469+G468</f>
        <v>438</v>
      </c>
      <c r="H466" s="9">
        <f>H467+H470+H469+H468</f>
        <v>438</v>
      </c>
      <c r="I466" s="9">
        <f>I467+I470+I469+I468</f>
        <v>438</v>
      </c>
    </row>
    <row r="467" spans="1:9" ht="37.5">
      <c r="A467" s="73" t="s">
        <v>92</v>
      </c>
      <c r="B467" s="74" t="s">
        <v>302</v>
      </c>
      <c r="C467" s="13" t="s">
        <v>310</v>
      </c>
      <c r="D467" s="13" t="s">
        <v>123</v>
      </c>
      <c r="E467" s="13" t="s">
        <v>123</v>
      </c>
      <c r="F467" s="13" t="s">
        <v>175</v>
      </c>
      <c r="G467" s="9">
        <v>120</v>
      </c>
      <c r="H467" s="9">
        <v>120</v>
      </c>
      <c r="I467" s="9">
        <v>120</v>
      </c>
    </row>
    <row r="468" spans="1:9" ht="37.5">
      <c r="A468" s="73" t="s">
        <v>217</v>
      </c>
      <c r="B468" s="74" t="s">
        <v>302</v>
      </c>
      <c r="C468" s="13" t="s">
        <v>310</v>
      </c>
      <c r="D468" s="13" t="s">
        <v>123</v>
      </c>
      <c r="E468" s="13" t="s">
        <v>123</v>
      </c>
      <c r="F468" s="13" t="s">
        <v>216</v>
      </c>
      <c r="G468" s="9">
        <v>144</v>
      </c>
      <c r="H468" s="9">
        <v>144</v>
      </c>
      <c r="I468" s="9">
        <v>144</v>
      </c>
    </row>
    <row r="469" spans="1:9" ht="22.5" customHeight="1">
      <c r="A469" s="73" t="s">
        <v>305</v>
      </c>
      <c r="B469" s="74" t="s">
        <v>302</v>
      </c>
      <c r="C469" s="13" t="s">
        <v>310</v>
      </c>
      <c r="D469" s="13" t="s">
        <v>123</v>
      </c>
      <c r="E469" s="13" t="s">
        <v>123</v>
      </c>
      <c r="F469" s="13" t="s">
        <v>304</v>
      </c>
      <c r="G469" s="9">
        <v>144</v>
      </c>
      <c r="H469" s="9">
        <v>144</v>
      </c>
      <c r="I469" s="9">
        <v>144</v>
      </c>
    </row>
    <row r="470" spans="1:9" ht="27" customHeight="1">
      <c r="A470" s="73" t="s">
        <v>181</v>
      </c>
      <c r="B470" s="74" t="s">
        <v>302</v>
      </c>
      <c r="C470" s="13" t="s">
        <v>310</v>
      </c>
      <c r="D470" s="13" t="s">
        <v>123</v>
      </c>
      <c r="E470" s="13" t="s">
        <v>123</v>
      </c>
      <c r="F470" s="13" t="s">
        <v>177</v>
      </c>
      <c r="G470" s="9">
        <v>30</v>
      </c>
      <c r="H470" s="9">
        <v>30</v>
      </c>
      <c r="I470" s="9">
        <v>30</v>
      </c>
    </row>
    <row r="471" spans="1:9" ht="63" customHeight="1">
      <c r="A471" s="70" t="s">
        <v>555</v>
      </c>
      <c r="B471" s="144" t="s">
        <v>406</v>
      </c>
      <c r="C471" s="10"/>
      <c r="D471" s="10"/>
      <c r="E471" s="10"/>
      <c r="F471" s="10"/>
      <c r="G471" s="11">
        <f aca="true" t="shared" si="21" ref="G471:I473">G472</f>
        <v>1792.2</v>
      </c>
      <c r="H471" s="11">
        <f t="shared" si="21"/>
        <v>1819.6</v>
      </c>
      <c r="I471" s="11">
        <f t="shared" si="21"/>
        <v>1959.9</v>
      </c>
    </row>
    <row r="472" spans="1:17" ht="42" customHeight="1">
      <c r="A472" s="97" t="s">
        <v>500</v>
      </c>
      <c r="B472" s="74" t="s">
        <v>408</v>
      </c>
      <c r="C472" s="10"/>
      <c r="D472" s="10"/>
      <c r="E472" s="10"/>
      <c r="F472" s="10"/>
      <c r="G472" s="9">
        <f t="shared" si="21"/>
        <v>1792.2</v>
      </c>
      <c r="H472" s="9">
        <f t="shared" si="21"/>
        <v>1819.6</v>
      </c>
      <c r="I472" s="9">
        <f t="shared" si="21"/>
        <v>1959.9</v>
      </c>
      <c r="J472" s="167"/>
      <c r="K472" s="168"/>
      <c r="L472" s="168"/>
      <c r="M472" s="168"/>
      <c r="N472" s="168"/>
      <c r="O472" s="168"/>
      <c r="P472" s="168"/>
      <c r="Q472" s="168"/>
    </row>
    <row r="473" spans="1:9" ht="37.5">
      <c r="A473" s="73" t="s">
        <v>407</v>
      </c>
      <c r="B473" s="74" t="s">
        <v>409</v>
      </c>
      <c r="C473" s="13"/>
      <c r="D473" s="13"/>
      <c r="E473" s="13"/>
      <c r="F473" s="13"/>
      <c r="G473" s="9">
        <f t="shared" si="21"/>
        <v>1792.2</v>
      </c>
      <c r="H473" s="9">
        <f t="shared" si="21"/>
        <v>1819.6</v>
      </c>
      <c r="I473" s="9">
        <f t="shared" si="21"/>
        <v>1959.9</v>
      </c>
    </row>
    <row r="474" spans="1:9" ht="37.5">
      <c r="A474" s="73" t="s">
        <v>92</v>
      </c>
      <c r="B474" s="74" t="s">
        <v>409</v>
      </c>
      <c r="C474" s="13" t="s">
        <v>310</v>
      </c>
      <c r="D474" s="13" t="s">
        <v>126</v>
      </c>
      <c r="E474" s="13" t="s">
        <v>121</v>
      </c>
      <c r="F474" s="13" t="s">
        <v>175</v>
      </c>
      <c r="G474" s="9">
        <v>1792.2</v>
      </c>
      <c r="H474" s="9">
        <v>1819.6</v>
      </c>
      <c r="I474" s="9">
        <v>1959.9</v>
      </c>
    </row>
    <row r="475" spans="1:9" ht="62.25" customHeight="1">
      <c r="A475" s="70" t="s">
        <v>527</v>
      </c>
      <c r="B475" s="144" t="s">
        <v>525</v>
      </c>
      <c r="C475" s="10"/>
      <c r="D475" s="10"/>
      <c r="E475" s="10"/>
      <c r="F475" s="10"/>
      <c r="G475" s="11">
        <f aca="true" t="shared" si="22" ref="G475:I477">G476</f>
        <v>477.6</v>
      </c>
      <c r="H475" s="11">
        <f t="shared" si="22"/>
        <v>377.6</v>
      </c>
      <c r="I475" s="11">
        <f t="shared" si="22"/>
        <v>377.6</v>
      </c>
    </row>
    <row r="476" spans="1:9" ht="18.75">
      <c r="A476" s="73" t="s">
        <v>526</v>
      </c>
      <c r="B476" s="74" t="s">
        <v>528</v>
      </c>
      <c r="C476" s="13"/>
      <c r="D476" s="13"/>
      <c r="E476" s="13"/>
      <c r="F476" s="13"/>
      <c r="G476" s="9">
        <f>G477</f>
        <v>477.6</v>
      </c>
      <c r="H476" s="9">
        <f t="shared" si="22"/>
        <v>377.6</v>
      </c>
      <c r="I476" s="9">
        <f t="shared" si="22"/>
        <v>377.6</v>
      </c>
    </row>
    <row r="477" spans="1:9" ht="37.5">
      <c r="A477" s="73" t="s">
        <v>533</v>
      </c>
      <c r="B477" s="74" t="s">
        <v>531</v>
      </c>
      <c r="C477" s="13"/>
      <c r="D477" s="13"/>
      <c r="E477" s="13"/>
      <c r="F477" s="13"/>
      <c r="G477" s="9">
        <f>G478</f>
        <v>477.6</v>
      </c>
      <c r="H477" s="9">
        <f t="shared" si="22"/>
        <v>377.6</v>
      </c>
      <c r="I477" s="9">
        <f t="shared" si="22"/>
        <v>377.6</v>
      </c>
    </row>
    <row r="478" spans="1:9" ht="38.25" customHeight="1">
      <c r="A478" s="73" t="s">
        <v>91</v>
      </c>
      <c r="B478" s="74" t="s">
        <v>531</v>
      </c>
      <c r="C478" s="13" t="s">
        <v>310</v>
      </c>
      <c r="D478" s="13" t="s">
        <v>124</v>
      </c>
      <c r="E478" s="13" t="s">
        <v>134</v>
      </c>
      <c r="F478" s="13" t="s">
        <v>184</v>
      </c>
      <c r="G478" s="9">
        <v>477.6</v>
      </c>
      <c r="H478" s="9">
        <v>377.6</v>
      </c>
      <c r="I478" s="9">
        <v>377.6</v>
      </c>
    </row>
    <row r="479" spans="1:9" ht="38.25" customHeight="1">
      <c r="A479" s="131" t="s">
        <v>562</v>
      </c>
      <c r="B479" s="32" t="s">
        <v>556</v>
      </c>
      <c r="C479" s="10"/>
      <c r="D479" s="10"/>
      <c r="E479" s="10"/>
      <c r="F479" s="10"/>
      <c r="G479" s="11">
        <f aca="true" t="shared" si="23" ref="G479:I481">G480</f>
        <v>56</v>
      </c>
      <c r="H479" s="11">
        <f t="shared" si="23"/>
        <v>50</v>
      </c>
      <c r="I479" s="11">
        <f t="shared" si="23"/>
        <v>50</v>
      </c>
    </row>
    <row r="480" spans="1:9" ht="38.25" customHeight="1">
      <c r="A480" s="84" t="s">
        <v>563</v>
      </c>
      <c r="B480" s="119" t="s">
        <v>557</v>
      </c>
      <c r="C480" s="13"/>
      <c r="D480" s="13"/>
      <c r="E480" s="13"/>
      <c r="F480" s="13"/>
      <c r="G480" s="9">
        <f t="shared" si="23"/>
        <v>56</v>
      </c>
      <c r="H480" s="9">
        <f t="shared" si="23"/>
        <v>50</v>
      </c>
      <c r="I480" s="9">
        <f t="shared" si="23"/>
        <v>50</v>
      </c>
    </row>
    <row r="481" spans="1:9" ht="27.75" customHeight="1">
      <c r="A481" s="84" t="s">
        <v>610</v>
      </c>
      <c r="B481" s="13" t="s">
        <v>609</v>
      </c>
      <c r="C481" s="74"/>
      <c r="D481" s="13"/>
      <c r="E481" s="13"/>
      <c r="F481" s="13"/>
      <c r="G481" s="9">
        <f t="shared" si="23"/>
        <v>56</v>
      </c>
      <c r="H481" s="9">
        <f t="shared" si="23"/>
        <v>50</v>
      </c>
      <c r="I481" s="9">
        <f t="shared" si="23"/>
        <v>50</v>
      </c>
    </row>
    <row r="482" spans="1:9" ht="40.5" customHeight="1">
      <c r="A482" s="73" t="s">
        <v>92</v>
      </c>
      <c r="B482" s="13" t="s">
        <v>609</v>
      </c>
      <c r="C482" s="74">
        <v>546</v>
      </c>
      <c r="D482" s="13" t="s">
        <v>118</v>
      </c>
      <c r="E482" s="13" t="s">
        <v>155</v>
      </c>
      <c r="F482" s="13" t="s">
        <v>175</v>
      </c>
      <c r="G482" s="9">
        <v>56</v>
      </c>
      <c r="H482" s="9">
        <v>50</v>
      </c>
      <c r="I482" s="9">
        <v>50</v>
      </c>
    </row>
    <row r="483" spans="1:9" ht="58.5" customHeight="1">
      <c r="A483" s="70" t="s">
        <v>636</v>
      </c>
      <c r="B483" s="32" t="s">
        <v>637</v>
      </c>
      <c r="C483" s="13"/>
      <c r="D483" s="13"/>
      <c r="E483" s="13"/>
      <c r="F483" s="13"/>
      <c r="G483" s="11">
        <f>G484+G489+G512</f>
        <v>32957.100000000006</v>
      </c>
      <c r="H483" s="11">
        <f>H484+H489+H512</f>
        <v>33468.49999999999</v>
      </c>
      <c r="I483" s="11">
        <f>I484+I489+I512</f>
        <v>34102.9</v>
      </c>
    </row>
    <row r="484" spans="1:9" ht="45" customHeight="1">
      <c r="A484" s="12" t="s">
        <v>638</v>
      </c>
      <c r="B484" s="74" t="s">
        <v>639</v>
      </c>
      <c r="C484" s="74"/>
      <c r="D484" s="13"/>
      <c r="E484" s="13"/>
      <c r="F484" s="13"/>
      <c r="G484" s="9">
        <f>G485+G487</f>
        <v>80.7</v>
      </c>
      <c r="H484" s="9">
        <f>H485+H487</f>
        <v>80.7</v>
      </c>
      <c r="I484" s="9">
        <f>I485+I487</f>
        <v>80.7</v>
      </c>
    </row>
    <row r="485" spans="1:9" ht="36.75" customHeight="1">
      <c r="A485" s="12" t="s">
        <v>185</v>
      </c>
      <c r="B485" s="74" t="s">
        <v>640</v>
      </c>
      <c r="C485" s="74"/>
      <c r="D485" s="13"/>
      <c r="E485" s="13"/>
      <c r="F485" s="13"/>
      <c r="G485" s="9">
        <f>G486</f>
        <v>65</v>
      </c>
      <c r="H485" s="9">
        <f>H486</f>
        <v>65</v>
      </c>
      <c r="I485" s="9">
        <f>I486</f>
        <v>65</v>
      </c>
    </row>
    <row r="486" spans="1:9" ht="41.25" customHeight="1">
      <c r="A486" s="12" t="s">
        <v>92</v>
      </c>
      <c r="B486" s="74" t="s">
        <v>640</v>
      </c>
      <c r="C486" s="74">
        <v>546</v>
      </c>
      <c r="D486" s="13" t="s">
        <v>118</v>
      </c>
      <c r="E486" s="13" t="s">
        <v>119</v>
      </c>
      <c r="F486" s="13" t="s">
        <v>175</v>
      </c>
      <c r="G486" s="9">
        <v>65</v>
      </c>
      <c r="H486" s="9">
        <v>65</v>
      </c>
      <c r="I486" s="9">
        <v>65</v>
      </c>
    </row>
    <row r="487" spans="1:9" ht="41.25" customHeight="1">
      <c r="A487" s="73" t="s">
        <v>378</v>
      </c>
      <c r="B487" s="74" t="s">
        <v>699</v>
      </c>
      <c r="C487" s="74"/>
      <c r="D487" s="13"/>
      <c r="E487" s="13"/>
      <c r="F487" s="13"/>
      <c r="G487" s="9">
        <f>G488</f>
        <v>15.7</v>
      </c>
      <c r="H487" s="9">
        <f>H488</f>
        <v>15.7</v>
      </c>
      <c r="I487" s="9">
        <f>I488</f>
        <v>15.7</v>
      </c>
    </row>
    <row r="488" spans="1:9" ht="41.25" customHeight="1">
      <c r="A488" s="73" t="s">
        <v>92</v>
      </c>
      <c r="B488" s="74" t="s">
        <v>699</v>
      </c>
      <c r="C488" s="74">
        <v>546</v>
      </c>
      <c r="D488" s="13" t="s">
        <v>118</v>
      </c>
      <c r="E488" s="13" t="s">
        <v>119</v>
      </c>
      <c r="F488" s="13" t="s">
        <v>175</v>
      </c>
      <c r="G488" s="9">
        <v>15.7</v>
      </c>
      <c r="H488" s="9">
        <v>15.7</v>
      </c>
      <c r="I488" s="9">
        <v>15.7</v>
      </c>
    </row>
    <row r="489" spans="1:9" ht="57" customHeight="1">
      <c r="A489" s="12" t="s">
        <v>641</v>
      </c>
      <c r="B489" s="74" t="s">
        <v>642</v>
      </c>
      <c r="C489" s="74"/>
      <c r="D489" s="13"/>
      <c r="E489" s="13"/>
      <c r="F489" s="13"/>
      <c r="G489" s="9">
        <f>G490+G494+G496+G498+G501+G509+G504</f>
        <v>32426.4</v>
      </c>
      <c r="H489" s="9">
        <f>H490+H494+H496+H498+H501+H509+H504</f>
        <v>32937.799999999996</v>
      </c>
      <c r="I489" s="9">
        <f>I490+I494+I496+I498+I501+I509+I504</f>
        <v>33572.200000000004</v>
      </c>
    </row>
    <row r="490" spans="1:9" ht="36.75" customHeight="1">
      <c r="A490" s="12" t="s">
        <v>185</v>
      </c>
      <c r="B490" s="74" t="s">
        <v>643</v>
      </c>
      <c r="C490" s="74"/>
      <c r="D490" s="13"/>
      <c r="E490" s="13"/>
      <c r="F490" s="13"/>
      <c r="G490" s="9">
        <f>G491+G492+G493</f>
        <v>25501.8</v>
      </c>
      <c r="H490" s="9">
        <f>H491+H492+H493</f>
        <v>26013.199999999997</v>
      </c>
      <c r="I490" s="9">
        <f>I491+I492+I493</f>
        <v>26647.6</v>
      </c>
    </row>
    <row r="491" spans="1:9" ht="37.5" customHeight="1">
      <c r="A491" s="12" t="s">
        <v>171</v>
      </c>
      <c r="B491" s="74" t="s">
        <v>643</v>
      </c>
      <c r="C491" s="74">
        <v>546</v>
      </c>
      <c r="D491" s="13" t="s">
        <v>118</v>
      </c>
      <c r="E491" s="13" t="s">
        <v>119</v>
      </c>
      <c r="F491" s="13" t="s">
        <v>172</v>
      </c>
      <c r="G491" s="9">
        <v>21344.3</v>
      </c>
      <c r="H491" s="9">
        <v>21344.3</v>
      </c>
      <c r="I491" s="9">
        <v>21344.3</v>
      </c>
    </row>
    <row r="492" spans="1:9" ht="42" customHeight="1">
      <c r="A492" s="12" t="s">
        <v>92</v>
      </c>
      <c r="B492" s="74" t="s">
        <v>643</v>
      </c>
      <c r="C492" s="74">
        <v>546</v>
      </c>
      <c r="D492" s="13" t="s">
        <v>118</v>
      </c>
      <c r="E492" s="13" t="s">
        <v>119</v>
      </c>
      <c r="F492" s="13" t="s">
        <v>175</v>
      </c>
      <c r="G492" s="9">
        <v>4057.5</v>
      </c>
      <c r="H492" s="9">
        <v>4568.9</v>
      </c>
      <c r="I492" s="9">
        <v>5203.3</v>
      </c>
    </row>
    <row r="493" spans="1:9" ht="27" customHeight="1">
      <c r="A493" s="12" t="s">
        <v>173</v>
      </c>
      <c r="B493" s="74" t="s">
        <v>643</v>
      </c>
      <c r="C493" s="74">
        <v>546</v>
      </c>
      <c r="D493" s="13" t="s">
        <v>118</v>
      </c>
      <c r="E493" s="13" t="s">
        <v>119</v>
      </c>
      <c r="F493" s="13" t="s">
        <v>174</v>
      </c>
      <c r="G493" s="9">
        <v>100</v>
      </c>
      <c r="H493" s="9">
        <v>100</v>
      </c>
      <c r="I493" s="9">
        <v>100</v>
      </c>
    </row>
    <row r="494" spans="1:9" ht="60" customHeight="1">
      <c r="A494" s="132" t="s">
        <v>437</v>
      </c>
      <c r="B494" s="74" t="s">
        <v>644</v>
      </c>
      <c r="C494" s="74"/>
      <c r="D494" s="13"/>
      <c r="E494" s="13"/>
      <c r="F494" s="13"/>
      <c r="G494" s="9">
        <f>G495</f>
        <v>6383.3</v>
      </c>
      <c r="H494" s="9">
        <f>H495</f>
        <v>6383.3</v>
      </c>
      <c r="I494" s="9">
        <f>I495</f>
        <v>6383.3</v>
      </c>
    </row>
    <row r="495" spans="1:9" ht="40.5" customHeight="1">
      <c r="A495" s="12" t="s">
        <v>171</v>
      </c>
      <c r="B495" s="74" t="s">
        <v>644</v>
      </c>
      <c r="C495" s="74">
        <v>546</v>
      </c>
      <c r="D495" s="13" t="s">
        <v>118</v>
      </c>
      <c r="E495" s="13" t="s">
        <v>119</v>
      </c>
      <c r="F495" s="13" t="s">
        <v>172</v>
      </c>
      <c r="G495" s="9">
        <v>6383.3</v>
      </c>
      <c r="H495" s="9">
        <v>6383.3</v>
      </c>
      <c r="I495" s="9">
        <v>6383.3</v>
      </c>
    </row>
    <row r="496" spans="1:9" ht="40.5" customHeight="1">
      <c r="A496" s="73" t="s">
        <v>378</v>
      </c>
      <c r="B496" s="74" t="s">
        <v>700</v>
      </c>
      <c r="C496" s="74"/>
      <c r="D496" s="13"/>
      <c r="E496" s="13"/>
      <c r="F496" s="13"/>
      <c r="G496" s="9">
        <f>G497</f>
        <v>36.4</v>
      </c>
      <c r="H496" s="9">
        <f>H497</f>
        <v>36.4</v>
      </c>
      <c r="I496" s="9">
        <f>I497</f>
        <v>36.4</v>
      </c>
    </row>
    <row r="497" spans="1:9" ht="40.5" customHeight="1">
      <c r="A497" s="73" t="s">
        <v>92</v>
      </c>
      <c r="B497" s="74" t="s">
        <v>700</v>
      </c>
      <c r="C497" s="74">
        <v>546</v>
      </c>
      <c r="D497" s="13" t="s">
        <v>118</v>
      </c>
      <c r="E497" s="13" t="s">
        <v>119</v>
      </c>
      <c r="F497" s="13" t="s">
        <v>175</v>
      </c>
      <c r="G497" s="9">
        <v>36.4</v>
      </c>
      <c r="H497" s="9">
        <v>36.4</v>
      </c>
      <c r="I497" s="9">
        <v>36.4</v>
      </c>
    </row>
    <row r="498" spans="1:9" ht="40.5" customHeight="1">
      <c r="A498" s="73" t="s">
        <v>606</v>
      </c>
      <c r="B498" s="74" t="s">
        <v>701</v>
      </c>
      <c r="C498" s="74"/>
      <c r="D498" s="13"/>
      <c r="E498" s="13"/>
      <c r="F498" s="13"/>
      <c r="G498" s="9">
        <f>G499+G500</f>
        <v>177.4</v>
      </c>
      <c r="H498" s="9">
        <f>H499+H500</f>
        <v>177.4</v>
      </c>
      <c r="I498" s="9">
        <f>I499+I500</f>
        <v>177.4</v>
      </c>
    </row>
    <row r="499" spans="1:9" ht="40.5" customHeight="1">
      <c r="A499" s="73" t="s">
        <v>171</v>
      </c>
      <c r="B499" s="74" t="s">
        <v>701</v>
      </c>
      <c r="C499" s="74">
        <v>546</v>
      </c>
      <c r="D499" s="13" t="s">
        <v>118</v>
      </c>
      <c r="E499" s="13" t="s">
        <v>119</v>
      </c>
      <c r="F499" s="13" t="s">
        <v>172</v>
      </c>
      <c r="G499" s="9">
        <v>124.2</v>
      </c>
      <c r="H499" s="9">
        <v>124.2</v>
      </c>
      <c r="I499" s="9">
        <v>124.2</v>
      </c>
    </row>
    <row r="500" spans="1:9" ht="40.5" customHeight="1">
      <c r="A500" s="73" t="s">
        <v>92</v>
      </c>
      <c r="B500" s="74" t="s">
        <v>701</v>
      </c>
      <c r="C500" s="74">
        <v>546</v>
      </c>
      <c r="D500" s="13" t="s">
        <v>118</v>
      </c>
      <c r="E500" s="13" t="s">
        <v>119</v>
      </c>
      <c r="F500" s="13" t="s">
        <v>175</v>
      </c>
      <c r="G500" s="9">
        <v>53.2</v>
      </c>
      <c r="H500" s="9">
        <v>53.2</v>
      </c>
      <c r="I500" s="9">
        <v>53.2</v>
      </c>
    </row>
    <row r="501" spans="1:9" ht="40.5" customHeight="1">
      <c r="A501" s="73" t="s">
        <v>605</v>
      </c>
      <c r="B501" s="74" t="s">
        <v>702</v>
      </c>
      <c r="C501" s="74"/>
      <c r="D501" s="13"/>
      <c r="E501" s="13"/>
      <c r="F501" s="13"/>
      <c r="G501" s="9">
        <f>G502+G503</f>
        <v>250.8</v>
      </c>
      <c r="H501" s="9">
        <f>H502+H503</f>
        <v>250.8</v>
      </c>
      <c r="I501" s="9">
        <f>I502+I503</f>
        <v>250.8</v>
      </c>
    </row>
    <row r="502" spans="1:9" ht="40.5" customHeight="1">
      <c r="A502" s="73" t="s">
        <v>171</v>
      </c>
      <c r="B502" s="74" t="s">
        <v>702</v>
      </c>
      <c r="C502" s="74">
        <v>546</v>
      </c>
      <c r="D502" s="13" t="s">
        <v>118</v>
      </c>
      <c r="E502" s="13" t="s">
        <v>119</v>
      </c>
      <c r="F502" s="13" t="s">
        <v>172</v>
      </c>
      <c r="G502" s="9">
        <v>175.5</v>
      </c>
      <c r="H502" s="9">
        <v>175.5</v>
      </c>
      <c r="I502" s="9">
        <v>175.5</v>
      </c>
    </row>
    <row r="503" spans="1:9" ht="40.5" customHeight="1">
      <c r="A503" s="73" t="s">
        <v>92</v>
      </c>
      <c r="B503" s="74" t="s">
        <v>702</v>
      </c>
      <c r="C503" s="74">
        <v>546</v>
      </c>
      <c r="D503" s="13" t="s">
        <v>118</v>
      </c>
      <c r="E503" s="13" t="s">
        <v>119</v>
      </c>
      <c r="F503" s="13" t="s">
        <v>175</v>
      </c>
      <c r="G503" s="9">
        <v>75.3</v>
      </c>
      <c r="H503" s="9">
        <v>75.3</v>
      </c>
      <c r="I503" s="9">
        <v>75.3</v>
      </c>
    </row>
    <row r="504" spans="1:9" ht="118.5" customHeight="1">
      <c r="A504" s="73" t="s">
        <v>707</v>
      </c>
      <c r="B504" s="74" t="s">
        <v>703</v>
      </c>
      <c r="C504" s="74"/>
      <c r="D504" s="13"/>
      <c r="E504" s="13"/>
      <c r="F504" s="13"/>
      <c r="G504" s="9">
        <f>G505+G506+G507+G508</f>
        <v>54.7</v>
      </c>
      <c r="H504" s="9">
        <f>H505+H506+H507+H508</f>
        <v>54.7</v>
      </c>
      <c r="I504" s="9">
        <f>I505+I506+I507+I508</f>
        <v>54.7</v>
      </c>
    </row>
    <row r="505" spans="1:9" ht="40.5" customHeight="1">
      <c r="A505" s="73" t="s">
        <v>171</v>
      </c>
      <c r="B505" s="74" t="s">
        <v>703</v>
      </c>
      <c r="C505" s="74">
        <v>546</v>
      </c>
      <c r="D505" s="13" t="s">
        <v>121</v>
      </c>
      <c r="E505" s="13" t="s">
        <v>123</v>
      </c>
      <c r="F505" s="13" t="s">
        <v>172</v>
      </c>
      <c r="G505" s="9">
        <v>19.2</v>
      </c>
      <c r="H505" s="9">
        <v>19.2</v>
      </c>
      <c r="I505" s="9">
        <v>19.2</v>
      </c>
    </row>
    <row r="506" spans="1:9" ht="40.5" customHeight="1">
      <c r="A506" s="73" t="s">
        <v>92</v>
      </c>
      <c r="B506" s="74" t="s">
        <v>703</v>
      </c>
      <c r="C506" s="74">
        <v>546</v>
      </c>
      <c r="D506" s="13" t="s">
        <v>121</v>
      </c>
      <c r="E506" s="13" t="s">
        <v>123</v>
      </c>
      <c r="F506" s="13" t="s">
        <v>175</v>
      </c>
      <c r="G506" s="9">
        <v>8.2</v>
      </c>
      <c r="H506" s="9">
        <v>8.2</v>
      </c>
      <c r="I506" s="9">
        <v>8.2</v>
      </c>
    </row>
    <row r="507" spans="1:9" ht="40.5" customHeight="1">
      <c r="A507" s="73" t="s">
        <v>171</v>
      </c>
      <c r="B507" s="74" t="s">
        <v>703</v>
      </c>
      <c r="C507" s="74">
        <v>546</v>
      </c>
      <c r="D507" s="13" t="s">
        <v>121</v>
      </c>
      <c r="E507" s="13" t="s">
        <v>124</v>
      </c>
      <c r="F507" s="13" t="s">
        <v>172</v>
      </c>
      <c r="G507" s="9">
        <v>19.1</v>
      </c>
      <c r="H507" s="9">
        <v>19.1</v>
      </c>
      <c r="I507" s="9">
        <v>19.1</v>
      </c>
    </row>
    <row r="508" spans="1:9" ht="40.5" customHeight="1">
      <c r="A508" s="73" t="s">
        <v>92</v>
      </c>
      <c r="B508" s="74" t="s">
        <v>703</v>
      </c>
      <c r="C508" s="74">
        <v>546</v>
      </c>
      <c r="D508" s="13" t="s">
        <v>121</v>
      </c>
      <c r="E508" s="13" t="s">
        <v>124</v>
      </c>
      <c r="F508" s="13" t="s">
        <v>175</v>
      </c>
      <c r="G508" s="9">
        <v>8.2</v>
      </c>
      <c r="H508" s="9">
        <v>8.2</v>
      </c>
      <c r="I508" s="9">
        <v>8.2</v>
      </c>
    </row>
    <row r="509" spans="1:9" ht="40.5" customHeight="1">
      <c r="A509" s="73" t="s">
        <v>424</v>
      </c>
      <c r="B509" s="13" t="s">
        <v>698</v>
      </c>
      <c r="C509" s="74"/>
      <c r="D509" s="13"/>
      <c r="E509" s="13"/>
      <c r="F509" s="13"/>
      <c r="G509" s="9">
        <f>G510+G511</f>
        <v>22</v>
      </c>
      <c r="H509" s="9">
        <f>H510+H511</f>
        <v>22</v>
      </c>
      <c r="I509" s="9">
        <f>I510+I511</f>
        <v>22</v>
      </c>
    </row>
    <row r="510" spans="1:9" ht="40.5" customHeight="1">
      <c r="A510" s="73" t="s">
        <v>171</v>
      </c>
      <c r="B510" s="13" t="s">
        <v>698</v>
      </c>
      <c r="C510" s="74">
        <v>546</v>
      </c>
      <c r="D510" s="13" t="s">
        <v>118</v>
      </c>
      <c r="E510" s="13" t="s">
        <v>119</v>
      </c>
      <c r="F510" s="13" t="s">
        <v>172</v>
      </c>
      <c r="G510" s="9">
        <v>16.3</v>
      </c>
      <c r="H510" s="9">
        <v>16.3</v>
      </c>
      <c r="I510" s="9">
        <v>16.3</v>
      </c>
    </row>
    <row r="511" spans="1:9" ht="40.5" customHeight="1">
      <c r="A511" s="73" t="s">
        <v>92</v>
      </c>
      <c r="B511" s="13" t="s">
        <v>698</v>
      </c>
      <c r="C511" s="74">
        <v>546</v>
      </c>
      <c r="D511" s="13" t="s">
        <v>118</v>
      </c>
      <c r="E511" s="13" t="s">
        <v>119</v>
      </c>
      <c r="F511" s="13" t="s">
        <v>175</v>
      </c>
      <c r="G511" s="9">
        <v>5.7</v>
      </c>
      <c r="H511" s="9">
        <v>5.7</v>
      </c>
      <c r="I511" s="9">
        <v>5.7</v>
      </c>
    </row>
    <row r="512" spans="1:9" ht="43.5" customHeight="1">
      <c r="A512" s="12" t="s">
        <v>645</v>
      </c>
      <c r="B512" s="74" t="s">
        <v>646</v>
      </c>
      <c r="C512" s="74"/>
      <c r="D512" s="13"/>
      <c r="E512" s="13"/>
      <c r="F512" s="13"/>
      <c r="G512" s="9">
        <f aca="true" t="shared" si="24" ref="G512:I513">G513</f>
        <v>450</v>
      </c>
      <c r="H512" s="9">
        <f t="shared" si="24"/>
        <v>450</v>
      </c>
      <c r="I512" s="9">
        <f t="shared" si="24"/>
        <v>450</v>
      </c>
    </row>
    <row r="513" spans="1:9" ht="36.75" customHeight="1">
      <c r="A513" s="12" t="s">
        <v>185</v>
      </c>
      <c r="B513" s="74" t="s">
        <v>647</v>
      </c>
      <c r="C513" s="74"/>
      <c r="D513" s="13"/>
      <c r="E513" s="13"/>
      <c r="F513" s="13"/>
      <c r="G513" s="9">
        <f t="shared" si="24"/>
        <v>450</v>
      </c>
      <c r="H513" s="9">
        <f t="shared" si="24"/>
        <v>450</v>
      </c>
      <c r="I513" s="9">
        <f t="shared" si="24"/>
        <v>450</v>
      </c>
    </row>
    <row r="514" spans="1:9" ht="40.5" customHeight="1">
      <c r="A514" s="12" t="s">
        <v>92</v>
      </c>
      <c r="B514" s="74" t="s">
        <v>647</v>
      </c>
      <c r="C514" s="74">
        <v>546</v>
      </c>
      <c r="D514" s="13" t="s">
        <v>118</v>
      </c>
      <c r="E514" s="13" t="s">
        <v>119</v>
      </c>
      <c r="F514" s="13" t="s">
        <v>175</v>
      </c>
      <c r="G514" s="9">
        <v>450</v>
      </c>
      <c r="H514" s="9">
        <v>450</v>
      </c>
      <c r="I514" s="9">
        <v>450</v>
      </c>
    </row>
    <row r="515" spans="1:9" ht="34.5" customHeight="1">
      <c r="A515" s="160" t="s">
        <v>137</v>
      </c>
      <c r="B515" s="160"/>
      <c r="C515" s="160"/>
      <c r="D515" s="160"/>
      <c r="E515" s="160"/>
      <c r="F515" s="160"/>
      <c r="G515" s="11">
        <f>G17+G61+G99+G146+G229+G326+G369+G391+G396+G409+G428+G459+G471+G475+G479+G483</f>
        <v>1041974.5999999999</v>
      </c>
      <c r="H515" s="11">
        <f>H17+H61+H99+H146+H229+H326+H369+H391+H396+H409+H428+H459+H471+H475+H479+H483</f>
        <v>888066.7999999999</v>
      </c>
      <c r="I515" s="11">
        <f>I17+I61+I99+I146+I229+I326+I369+I391+I396+I409+I428+I459+I471+I475+I479+I483</f>
        <v>848061.3000000002</v>
      </c>
    </row>
    <row r="536" spans="7:9" ht="18.75">
      <c r="G536" s="24"/>
      <c r="H536" s="24"/>
      <c r="I536" s="24"/>
    </row>
    <row r="537" spans="6:10" ht="20.25">
      <c r="F537" s="41"/>
      <c r="G537" s="42"/>
      <c r="H537" s="42"/>
      <c r="I537" s="42"/>
      <c r="J537" s="42"/>
    </row>
    <row r="538" spans="7:9" ht="18.75">
      <c r="G538" s="24"/>
      <c r="H538" s="24"/>
      <c r="I538" s="24"/>
    </row>
    <row r="539" spans="7:9" ht="18.75">
      <c r="G539" s="24"/>
      <c r="H539" s="24"/>
      <c r="I539" s="24"/>
    </row>
    <row r="540" spans="7:9" ht="18.75">
      <c r="G540" s="24"/>
      <c r="H540" s="24"/>
      <c r="I540" s="24"/>
    </row>
    <row r="541" spans="7:9" ht="18.75">
      <c r="G541" s="24"/>
      <c r="H541" s="24"/>
      <c r="I541" s="24"/>
    </row>
    <row r="542" spans="7:9" ht="18.75">
      <c r="G542" s="24"/>
      <c r="H542" s="24"/>
      <c r="I542" s="24"/>
    </row>
    <row r="543" spans="7:9" ht="18.75">
      <c r="G543" s="24"/>
      <c r="H543" s="24"/>
      <c r="I543" s="24"/>
    </row>
    <row r="544" spans="7:9" ht="18.75">
      <c r="G544" s="24"/>
      <c r="H544" s="24"/>
      <c r="I544" s="24"/>
    </row>
  </sheetData>
  <sheetProtection/>
  <autoFilter ref="G15:I515"/>
  <mergeCells count="19">
    <mergeCell ref="J472:Q472"/>
    <mergeCell ref="F5:I5"/>
    <mergeCell ref="F6:I6"/>
    <mergeCell ref="F7:I7"/>
    <mergeCell ref="F8:I8"/>
    <mergeCell ref="F9:I9"/>
    <mergeCell ref="A10:I11"/>
    <mergeCell ref="E14:E15"/>
    <mergeCell ref="F14:F15"/>
    <mergeCell ref="F2:O2"/>
    <mergeCell ref="F3:O3"/>
    <mergeCell ref="F4:O4"/>
    <mergeCell ref="G14:I14"/>
    <mergeCell ref="A12:I12"/>
    <mergeCell ref="A515:F515"/>
    <mergeCell ref="A14:A15"/>
    <mergeCell ref="B14:B15"/>
    <mergeCell ref="C14:C15"/>
    <mergeCell ref="D14:D15"/>
  </mergeCells>
  <printOptions horizontalCentered="1"/>
  <pageMargins left="0.5905511811023623" right="0.1968503937007874" top="0.5905511811023623" bottom="0.5905511811023623" header="0" footer="0"/>
  <pageSetup fitToHeight="13" fitToWidth="1" horizontalDpi="600" verticalDpi="600" orientation="portrait" paperSize="9" scale="47" r:id="rId1"/>
  <rowBreaks count="1" manualBreakCount="1">
    <brk id="4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2022-06-30T14:26:13Z</cp:lastPrinted>
  <dcterms:created xsi:type="dcterms:W3CDTF">2004-11-04T07:33:42Z</dcterms:created>
  <dcterms:modified xsi:type="dcterms:W3CDTF">2022-06-30T14:26:16Z</dcterms:modified>
  <cp:category/>
  <cp:version/>
  <cp:contentType/>
  <cp:contentStatus/>
</cp:coreProperties>
</file>