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ходы" sheetId="4" r:id="rId1"/>
  </sheets>
  <definedNames>
    <definedName name="_xlnm.Print_Area" localSheetId="0">расходы!$A$1:$S$63</definedName>
  </definedNames>
  <calcPr calcId="124519"/>
</workbook>
</file>

<file path=xl/calcChain.xml><?xml version="1.0" encoding="utf-8"?>
<calcChain xmlns="http://schemas.openxmlformats.org/spreadsheetml/2006/main">
  <c r="M61" i="4"/>
  <c r="Q10"/>
  <c r="R10"/>
  <c r="S10"/>
  <c r="Q11"/>
  <c r="R11"/>
  <c r="S11"/>
  <c r="Q12"/>
  <c r="R12"/>
  <c r="S12"/>
  <c r="Q13"/>
  <c r="R13"/>
  <c r="S13"/>
  <c r="Q14"/>
  <c r="R14"/>
  <c r="S14"/>
  <c r="Q15"/>
  <c r="R15"/>
  <c r="Q16"/>
  <c r="R16"/>
  <c r="S16"/>
  <c r="Q17"/>
  <c r="R17"/>
  <c r="Q18"/>
  <c r="R18"/>
  <c r="Q19"/>
  <c r="R19"/>
  <c r="S19"/>
  <c r="Q20"/>
  <c r="R20"/>
  <c r="S20"/>
  <c r="Q21"/>
  <c r="R21"/>
  <c r="S21"/>
  <c r="Q22"/>
  <c r="R22"/>
  <c r="S22"/>
  <c r="Q23"/>
  <c r="R23"/>
  <c r="S23"/>
  <c r="Q24"/>
  <c r="R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Q33"/>
  <c r="R33"/>
  <c r="S33"/>
  <c r="Q34"/>
  <c r="R34"/>
  <c r="S34"/>
  <c r="Q35"/>
  <c r="R35"/>
  <c r="S35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4"/>
  <c r="R44"/>
  <c r="S44"/>
  <c r="Q45"/>
  <c r="R45"/>
  <c r="S45"/>
  <c r="Q46"/>
  <c r="R46"/>
  <c r="S46"/>
  <c r="Q47"/>
  <c r="R47"/>
  <c r="S47"/>
  <c r="Q48"/>
  <c r="R48"/>
  <c r="S48"/>
  <c r="Q49"/>
  <c r="R49"/>
  <c r="S49"/>
  <c r="Q50"/>
  <c r="R50"/>
  <c r="S50"/>
  <c r="Q51"/>
  <c r="R51"/>
  <c r="S51"/>
  <c r="Q52"/>
  <c r="R52"/>
  <c r="S52"/>
  <c r="Q53"/>
  <c r="R53"/>
  <c r="S53"/>
  <c r="Q54"/>
  <c r="R54"/>
  <c r="S54"/>
  <c r="Q55"/>
  <c r="R55"/>
  <c r="S55"/>
  <c r="Q56"/>
  <c r="R56"/>
  <c r="Q57"/>
  <c r="R57"/>
  <c r="S57"/>
  <c r="Q58"/>
  <c r="R58"/>
  <c r="S58"/>
  <c r="Q59"/>
  <c r="R59"/>
  <c r="S59"/>
  <c r="Q60"/>
  <c r="R60"/>
  <c r="S60"/>
  <c r="Q61"/>
  <c r="M10"/>
  <c r="N10"/>
  <c r="O10"/>
  <c r="M11"/>
  <c r="N11"/>
  <c r="O11"/>
  <c r="M12"/>
  <c r="N12"/>
  <c r="O12"/>
  <c r="M13"/>
  <c r="N13"/>
  <c r="O13"/>
  <c r="M14"/>
  <c r="N14"/>
  <c r="O14"/>
  <c r="M15"/>
  <c r="N15"/>
  <c r="M16"/>
  <c r="N16"/>
  <c r="O16"/>
  <c r="M17"/>
  <c r="N17"/>
  <c r="M18"/>
  <c r="N18"/>
  <c r="M19"/>
  <c r="N19"/>
  <c r="O19"/>
  <c r="M20"/>
  <c r="N20"/>
  <c r="O20"/>
  <c r="M21"/>
  <c r="N21"/>
  <c r="O21"/>
  <c r="M22"/>
  <c r="N22"/>
  <c r="O22"/>
  <c r="M23"/>
  <c r="N23"/>
  <c r="O23"/>
  <c r="M24"/>
  <c r="N24"/>
  <c r="M25"/>
  <c r="N25"/>
  <c r="O25"/>
  <c r="M26"/>
  <c r="N26"/>
  <c r="O26"/>
  <c r="M27"/>
  <c r="N27"/>
  <c r="O27"/>
  <c r="M28"/>
  <c r="N28"/>
  <c r="O28"/>
  <c r="M29"/>
  <c r="N29"/>
  <c r="O29"/>
  <c r="M30"/>
  <c r="N30"/>
  <c r="O30"/>
  <c r="M31"/>
  <c r="N31"/>
  <c r="O31"/>
  <c r="M32"/>
  <c r="N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M51"/>
  <c r="N51"/>
  <c r="O51"/>
  <c r="M52"/>
  <c r="N52"/>
  <c r="O52"/>
  <c r="M53"/>
  <c r="N53"/>
  <c r="O53"/>
  <c r="M54"/>
  <c r="N54"/>
  <c r="O54"/>
  <c r="M55"/>
  <c r="N55"/>
  <c r="O55"/>
  <c r="M56"/>
  <c r="N56"/>
  <c r="M57"/>
  <c r="N57"/>
  <c r="O57"/>
  <c r="M58"/>
  <c r="N58"/>
  <c r="O58"/>
  <c r="M59"/>
  <c r="N59"/>
  <c r="O59"/>
  <c r="M60"/>
  <c r="N60"/>
  <c r="O60"/>
  <c r="J10"/>
  <c r="K10"/>
  <c r="J11"/>
  <c r="K11"/>
  <c r="J12"/>
  <c r="K12"/>
  <c r="J13"/>
  <c r="K13"/>
  <c r="J14"/>
  <c r="K14"/>
  <c r="J15"/>
  <c r="J16"/>
  <c r="K16"/>
  <c r="J17"/>
  <c r="J18"/>
  <c r="J19"/>
  <c r="K19"/>
  <c r="J20"/>
  <c r="K20"/>
  <c r="J21"/>
  <c r="K21"/>
  <c r="J22"/>
  <c r="K22"/>
  <c r="J23"/>
  <c r="K23"/>
  <c r="J24"/>
  <c r="J25"/>
  <c r="K25"/>
  <c r="J26"/>
  <c r="K26"/>
  <c r="J27"/>
  <c r="K27"/>
  <c r="J29"/>
  <c r="K29"/>
  <c r="J30"/>
  <c r="K30"/>
  <c r="J31"/>
  <c r="K31"/>
  <c r="J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J57"/>
  <c r="K57"/>
  <c r="J58"/>
  <c r="K58"/>
  <c r="J59"/>
  <c r="K59"/>
  <c r="G60"/>
  <c r="F10"/>
  <c r="G10"/>
  <c r="F11"/>
  <c r="G11"/>
  <c r="F12"/>
  <c r="G12"/>
  <c r="F13"/>
  <c r="G13"/>
  <c r="F14"/>
  <c r="G14"/>
  <c r="F15"/>
  <c r="F16"/>
  <c r="G16"/>
  <c r="F17"/>
  <c r="F18"/>
  <c r="F19"/>
  <c r="G19"/>
  <c r="F20"/>
  <c r="G20"/>
  <c r="F21"/>
  <c r="G21"/>
  <c r="F22"/>
  <c r="G22"/>
  <c r="F23"/>
  <c r="G23"/>
  <c r="F24"/>
  <c r="F25"/>
  <c r="G25"/>
  <c r="F26"/>
  <c r="G26"/>
  <c r="F27"/>
  <c r="G27"/>
  <c r="F28"/>
  <c r="G28"/>
  <c r="F29"/>
  <c r="G29"/>
  <c r="F30"/>
  <c r="G30"/>
  <c r="F31"/>
  <c r="G31"/>
  <c r="F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F57"/>
  <c r="G57"/>
  <c r="F58"/>
  <c r="G58"/>
  <c r="F59"/>
  <c r="G5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E17"/>
  <c r="E60"/>
  <c r="E23"/>
  <c r="E52"/>
  <c r="E57"/>
  <c r="E28"/>
  <c r="E33"/>
  <c r="C19"/>
  <c r="H23"/>
  <c r="E19"/>
  <c r="E54"/>
  <c r="H54"/>
  <c r="L54"/>
  <c r="P54"/>
  <c r="P19"/>
  <c r="L19"/>
  <c r="H19"/>
  <c r="P57"/>
  <c r="P35"/>
  <c r="P41"/>
  <c r="P44"/>
  <c r="P23"/>
  <c r="L23"/>
  <c r="C23"/>
  <c r="L47"/>
  <c r="P47"/>
  <c r="H47"/>
  <c r="E47"/>
  <c r="C47"/>
  <c r="H33"/>
  <c r="L33"/>
  <c r="P33"/>
  <c r="C33"/>
  <c r="H28"/>
  <c r="K28" s="1"/>
  <c r="L28"/>
  <c r="P28"/>
  <c r="C28"/>
  <c r="E9"/>
  <c r="H9"/>
  <c r="L9"/>
  <c r="P9"/>
  <c r="C9"/>
  <c r="L57"/>
  <c r="H57"/>
  <c r="C57"/>
  <c r="P52"/>
  <c r="L52"/>
  <c r="H52"/>
  <c r="C52"/>
  <c r="L44"/>
  <c r="H44"/>
  <c r="E44"/>
  <c r="C44"/>
  <c r="L41"/>
  <c r="H41"/>
  <c r="E41"/>
  <c r="C41"/>
  <c r="L35"/>
  <c r="H35"/>
  <c r="E35"/>
  <c r="C35"/>
  <c r="J28" l="1"/>
  <c r="K9"/>
  <c r="J9"/>
  <c r="R9"/>
  <c r="N9"/>
  <c r="O9"/>
  <c r="S9"/>
  <c r="G9"/>
  <c r="C60"/>
  <c r="H60"/>
  <c r="H62" s="1"/>
  <c r="L60"/>
  <c r="P60"/>
  <c r="I11" l="1"/>
  <c r="I55"/>
  <c r="I36"/>
  <c r="I40"/>
  <c r="I56"/>
  <c r="I10"/>
  <c r="I14"/>
  <c r="I17"/>
  <c r="I19"/>
  <c r="I23"/>
  <c r="I26"/>
  <c r="I30"/>
  <c r="I33"/>
  <c r="I37"/>
  <c r="I41"/>
  <c r="I45"/>
  <c r="I49"/>
  <c r="I53"/>
  <c r="I15"/>
  <c r="I20"/>
  <c r="I24"/>
  <c r="I27"/>
  <c r="I31"/>
  <c r="I34"/>
  <c r="I38"/>
  <c r="I42"/>
  <c r="I46"/>
  <c r="I50"/>
  <c r="I54"/>
  <c r="I57"/>
  <c r="I12"/>
  <c r="I18"/>
  <c r="I21"/>
  <c r="I32"/>
  <c r="I35"/>
  <c r="I39"/>
  <c r="I43"/>
  <c r="I47"/>
  <c r="I51"/>
  <c r="I58"/>
  <c r="I13"/>
  <c r="I16"/>
  <c r="I22"/>
  <c r="I25"/>
  <c r="I29"/>
  <c r="I44"/>
  <c r="I48"/>
  <c r="I52"/>
  <c r="I59"/>
  <c r="I28"/>
  <c r="E62"/>
  <c r="F60"/>
  <c r="F62" s="1"/>
  <c r="F9"/>
  <c r="C62"/>
  <c r="G62"/>
  <c r="D9"/>
  <c r="D60"/>
  <c r="D62" s="1"/>
  <c r="K60"/>
  <c r="J60"/>
  <c r="L62"/>
  <c r="P62"/>
  <c r="Q9" l="1"/>
  <c r="S62"/>
  <c r="R62"/>
  <c r="Q62"/>
  <c r="I9"/>
  <c r="J62"/>
  <c r="I62"/>
  <c r="K62"/>
  <c r="N62"/>
  <c r="M9"/>
  <c r="O62"/>
  <c r="M62"/>
  <c r="I60"/>
</calcChain>
</file>

<file path=xl/sharedStrings.xml><?xml version="1.0" encoding="utf-8"?>
<sst xmlns="http://schemas.openxmlformats.org/spreadsheetml/2006/main" count="152" uniqueCount="118">
  <si>
    <t>наименование расходов</t>
  </si>
  <si>
    <t>раздел, подраздел</t>
  </si>
  <si>
    <t>доля в общих расходах %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</si>
  <si>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</si>
  <si>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</si>
  <si>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</si>
  <si>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</si>
  <si>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</si>
  <si>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</si>
  <si>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</si>
  <si>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01 04</t>
  </si>
  <si>
    <t>Судебная система</t>
  </si>
  <si>
    <t>01 05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</si>
  <si>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</si>
  <si>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</si>
  <si>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</si>
  <si>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</si>
  <si>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</si>
  <si>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</si>
  <si>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</si>
  <si>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</si>
  <si>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03 09</t>
  </si>
  <si>
    <t>Другие вопросы в области национальной безопасности и правоохранительной деятельности</t>
  </si>
  <si>
    <t>03 14</t>
  </si>
  <si>
    <t>Национальная экономика</t>
  </si>
  <si>
    <t>04 00</t>
  </si>
  <si>
    <t>Транспорт</t>
  </si>
  <si>
    <t>04 08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</si>
  <si>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</si>
  <si>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</si>
  <si>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</si>
  <si>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</si>
  <si>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</si>
  <si>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</si>
  <si>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</si>
  <si>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>05 01</t>
  </si>
  <si>
    <t>Коммунальное хозяйство</t>
  </si>
  <si>
    <t>05 02</t>
  </si>
  <si>
    <t>Благоустройство</t>
  </si>
  <si>
    <t>05 03</t>
  </si>
  <si>
    <t>Охрана окружающей среды</t>
  </si>
  <si>
    <t>06 00</t>
  </si>
  <si>
    <t>Другие вопросы в области охраны окружающей среды</t>
  </si>
  <si>
    <t>06 05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</si>
  <si>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</si>
  <si>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</si>
  <si>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</si>
  <si>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</si>
  <si>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</si>
  <si>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</si>
  <si>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</si>
  <si>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</si>
  <si>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 xml:space="preserve">Молодежная политика 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</si>
  <si>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</si>
  <si>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</si>
  <si>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</si>
  <si>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</si>
  <si>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</si>
  <si>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</si>
  <si>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</si>
  <si>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Другие вопросы в области культуры, кинематографии</t>
  </si>
  <si>
    <t>08 04</t>
  </si>
  <si>
    <t>Здравоохранение</t>
  </si>
  <si>
    <t>09 00</t>
  </si>
  <si>
    <t>Санитарно-эпидемиологическое благополучие</t>
  </si>
  <si>
    <t>09 07</t>
  </si>
  <si>
    <t>Другие вопросы в области здравоохранения</t>
  </si>
  <si>
    <t>09 09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</si>
  <si>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</si>
  <si>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</si>
  <si>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</si>
  <si>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</si>
  <si>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</si>
  <si>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</si>
  <si>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Охрана семьи и детства</t>
  </si>
  <si>
    <t>10 04</t>
  </si>
  <si>
    <t>Физическая культура и спорт</t>
  </si>
  <si>
    <t>11 00</t>
  </si>
  <si>
    <t>Массовый спорт</t>
  </si>
  <si>
    <t>11 02</t>
  </si>
  <si>
    <t>13 00</t>
  </si>
  <si>
    <t>13 01</t>
  </si>
  <si>
    <t>14  00</t>
  </si>
  <si>
    <t>14 01</t>
  </si>
  <si>
    <t>Иные дотации</t>
  </si>
  <si>
    <t>14 02</t>
  </si>
  <si>
    <t>ВСЕГО РАСХОДОВ</t>
  </si>
  <si>
    <t>условно утверждаемые расходы</t>
  </si>
  <si>
    <t>10 06</t>
  </si>
  <si>
    <t>Другие вопросы в области социальной политики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</si>
  <si>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</si>
  <si>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</si>
  <si>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</si>
  <si>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 и муниципальных образований</t>
  </si>
  <si>
    <t>2023 год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</si>
  <si>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</si>
  <si>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</si>
  <si>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</si>
  <si>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Гражданская оборона</t>
  </si>
  <si>
    <t>Общеэкономические вопросы</t>
  </si>
  <si>
    <t>04 01</t>
  </si>
  <si>
    <t>-</t>
  </si>
  <si>
    <t>Исполнение  2021 года</t>
  </si>
  <si>
    <t xml:space="preserve">Ожидаемое исполнение за 2022 год  </t>
  </si>
  <si>
    <t>% к исполнению за 2021 год</t>
  </si>
  <si>
    <t>% к ожидаемому исполнению 2022 года</t>
  </si>
  <si>
    <t>2025 год</t>
  </si>
  <si>
    <t>НАЦИОНАЛЬНАЯ ОБОРОНА</t>
  </si>
  <si>
    <t>Мобилизационная и вневойсковая подготовка</t>
  </si>
  <si>
    <t>02 00</t>
  </si>
  <si>
    <t>02 03</t>
  </si>
  <si>
    <t>0</t>
  </si>
  <si>
    <t>Другие вопросы в области жилищно-коммунального хозяйства</t>
  </si>
  <si>
    <t>05 05</t>
  </si>
  <si>
    <t>Другие вопросы в области физической культуры и спорта</t>
  </si>
  <si>
    <t>11 05</t>
  </si>
  <si>
    <t>проект бюджета на 2023-2025  годы</t>
  </si>
  <si>
    <t>Сведения о расходах бюджета Никольского муниципального района по разделам, подразделам классификации расходов за  2021-2022 годы  и прогнозные показатели на 2023 - 2025 годы (тыс.руб.)</t>
  </si>
</sst>
</file>

<file path=xl/styles.xml><?xml version="1.0" encoding="utf-8"?>
<styleSheet xmlns="http://schemas.openxmlformats.org/spreadsheetml/2006/main">
  <numFmts count="2">
    <numFmt numFmtId="164" formatCode="#,##0.00&quot; &quot;[$€-407];[Red]&quot;-&quot;#,##0.00&quot; &quot;[$€-407]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4" fontId="6" fillId="0" borderId="0"/>
  </cellStyleXfs>
  <cellXfs count="5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/>
    <xf numFmtId="0" fontId="1" fillId="2" borderId="0" xfId="1" applyFill="1"/>
    <xf numFmtId="0" fontId="4" fillId="2" borderId="0" xfId="1" applyFont="1" applyFill="1"/>
    <xf numFmtId="0" fontId="4" fillId="3" borderId="0" xfId="1" applyFont="1" applyFill="1"/>
    <xf numFmtId="0" fontId="1" fillId="3" borderId="0" xfId="1" applyFill="1"/>
    <xf numFmtId="0" fontId="4" fillId="4" borderId="0" xfId="1" applyFont="1" applyFill="1"/>
    <xf numFmtId="0" fontId="1" fillId="4" borderId="0" xfId="1" applyFill="1"/>
    <xf numFmtId="0" fontId="7" fillId="0" borderId="0" xfId="1" applyFont="1"/>
    <xf numFmtId="0" fontId="1" fillId="4" borderId="0" xfId="1" applyFont="1" applyFill="1"/>
    <xf numFmtId="0" fontId="4" fillId="0" borderId="0" xfId="1" applyFont="1"/>
    <xf numFmtId="0" fontId="8" fillId="5" borderId="13" xfId="0" applyFont="1" applyFill="1" applyBorder="1" applyAlignment="1">
      <alignment horizontal="left" wrapText="1"/>
    </xf>
    <xf numFmtId="49" fontId="8" fillId="5" borderId="13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wrapText="1"/>
    </xf>
    <xf numFmtId="49" fontId="9" fillId="5" borderId="13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wrapText="1"/>
    </xf>
    <xf numFmtId="49" fontId="10" fillId="5" borderId="2" xfId="1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left" wrapText="1"/>
    </xf>
    <xf numFmtId="49" fontId="11" fillId="5" borderId="2" xfId="1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wrapText="1"/>
    </xf>
    <xf numFmtId="0" fontId="11" fillId="0" borderId="2" xfId="1" applyFont="1" applyFill="1" applyBorder="1" applyAlignment="1">
      <alignment horizontal="left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12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Fill="1" applyBorder="1" applyAlignment="1">
      <alignment horizontal="center" vertical="center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B66"/>
  <sheetViews>
    <sheetView tabSelected="1" view="pageBreakPreview" topLeftCell="A2" zoomScale="62" zoomScaleNormal="55" zoomScaleSheetLayoutView="62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A5" sqref="A5:A7"/>
    </sheetView>
  </sheetViews>
  <sheetFormatPr defaultRowHeight="14.25"/>
  <cols>
    <col min="1" max="1" width="52" style="3" customWidth="1"/>
    <col min="2" max="2" width="15" style="3" customWidth="1"/>
    <col min="3" max="3" width="26.140625" style="3" customWidth="1"/>
    <col min="4" max="4" width="18.5703125" style="3" customWidth="1"/>
    <col min="5" max="5" width="22.7109375" style="3" customWidth="1"/>
    <col min="6" max="6" width="18.7109375" style="3" customWidth="1"/>
    <col min="7" max="7" width="16.140625" style="3" customWidth="1"/>
    <col min="8" max="8" width="23" style="3" customWidth="1"/>
    <col min="9" max="9" width="17.85546875" style="3" customWidth="1"/>
    <col min="10" max="10" width="20" style="3" customWidth="1"/>
    <col min="11" max="11" width="19.7109375" style="3" customWidth="1"/>
    <col min="12" max="12" width="18.5703125" style="3" customWidth="1"/>
    <col min="13" max="13" width="19.42578125" style="3" customWidth="1"/>
    <col min="14" max="14" width="15.5703125" style="3" customWidth="1"/>
    <col min="15" max="15" width="17.140625" style="3" customWidth="1"/>
    <col min="16" max="16" width="17.7109375" style="3" customWidth="1"/>
    <col min="17" max="17" width="20.7109375" style="3" customWidth="1"/>
    <col min="18" max="18" width="22" style="3" customWidth="1"/>
    <col min="19" max="19" width="21.140625" style="3" customWidth="1"/>
    <col min="20" max="253" width="9.140625" style="3"/>
    <col min="254" max="254" width="39.5703125" style="3" customWidth="1"/>
    <col min="255" max="255" width="10.42578125" style="3" customWidth="1"/>
    <col min="256" max="256" width="12.42578125" style="3" customWidth="1"/>
    <col min="257" max="257" width="15.140625" style="3" customWidth="1"/>
    <col min="258" max="258" width="14.140625" style="3" customWidth="1"/>
    <col min="259" max="259" width="11.28515625" style="3" customWidth="1"/>
    <col min="260" max="260" width="12.42578125" style="3" customWidth="1"/>
    <col min="261" max="261" width="13.28515625" style="3" customWidth="1"/>
    <col min="262" max="262" width="13.42578125" style="3" customWidth="1"/>
    <col min="263" max="263" width="12" style="3" customWidth="1"/>
    <col min="264" max="264" width="12.140625" style="3" customWidth="1"/>
    <col min="265" max="265" width="13.5703125" style="3" customWidth="1"/>
    <col min="266" max="266" width="12.5703125" style="3" customWidth="1"/>
    <col min="267" max="267" width="12.28515625" style="3" customWidth="1"/>
    <col min="268" max="268" width="12.42578125" style="3" customWidth="1"/>
    <col min="269" max="269" width="12.28515625" style="3" customWidth="1"/>
    <col min="270" max="270" width="14.28515625" style="3" customWidth="1"/>
    <col min="271" max="271" width="10.140625" style="3" customWidth="1"/>
    <col min="272" max="272" width="11.28515625" style="3" customWidth="1"/>
    <col min="273" max="273" width="11.42578125" style="3" customWidth="1"/>
    <col min="274" max="274" width="10.140625" style="3" customWidth="1"/>
    <col min="275" max="275" width="10.42578125" style="3" customWidth="1"/>
    <col min="276" max="509" width="9.140625" style="3"/>
    <col min="510" max="510" width="39.5703125" style="3" customWidth="1"/>
    <col min="511" max="511" width="10.42578125" style="3" customWidth="1"/>
    <col min="512" max="512" width="12.42578125" style="3" customWidth="1"/>
    <col min="513" max="513" width="15.140625" style="3" customWidth="1"/>
    <col min="514" max="514" width="14.140625" style="3" customWidth="1"/>
    <col min="515" max="515" width="11.28515625" style="3" customWidth="1"/>
    <col min="516" max="516" width="12.42578125" style="3" customWidth="1"/>
    <col min="517" max="517" width="13.28515625" style="3" customWidth="1"/>
    <col min="518" max="518" width="13.42578125" style="3" customWidth="1"/>
    <col min="519" max="519" width="12" style="3" customWidth="1"/>
    <col min="520" max="520" width="12.140625" style="3" customWidth="1"/>
    <col min="521" max="521" width="13.5703125" style="3" customWidth="1"/>
    <col min="522" max="522" width="12.5703125" style="3" customWidth="1"/>
    <col min="523" max="523" width="12.28515625" style="3" customWidth="1"/>
    <col min="524" max="524" width="12.42578125" style="3" customWidth="1"/>
    <col min="525" max="525" width="12.28515625" style="3" customWidth="1"/>
    <col min="526" max="526" width="14.28515625" style="3" customWidth="1"/>
    <col min="527" max="527" width="10.140625" style="3" customWidth="1"/>
    <col min="528" max="528" width="11.28515625" style="3" customWidth="1"/>
    <col min="529" max="529" width="11.42578125" style="3" customWidth="1"/>
    <col min="530" max="530" width="10.140625" style="3" customWidth="1"/>
    <col min="531" max="531" width="10.42578125" style="3" customWidth="1"/>
    <col min="532" max="765" width="9.140625" style="3"/>
    <col min="766" max="766" width="39.5703125" style="3" customWidth="1"/>
    <col min="767" max="767" width="10.42578125" style="3" customWidth="1"/>
    <col min="768" max="768" width="12.42578125" style="3" customWidth="1"/>
    <col min="769" max="769" width="15.140625" style="3" customWidth="1"/>
    <col min="770" max="770" width="14.140625" style="3" customWidth="1"/>
    <col min="771" max="771" width="11.28515625" style="3" customWidth="1"/>
    <col min="772" max="772" width="12.42578125" style="3" customWidth="1"/>
    <col min="773" max="773" width="13.28515625" style="3" customWidth="1"/>
    <col min="774" max="774" width="13.42578125" style="3" customWidth="1"/>
    <col min="775" max="775" width="12" style="3" customWidth="1"/>
    <col min="776" max="776" width="12.140625" style="3" customWidth="1"/>
    <col min="777" max="777" width="13.5703125" style="3" customWidth="1"/>
    <col min="778" max="778" width="12.5703125" style="3" customWidth="1"/>
    <col min="779" max="779" width="12.28515625" style="3" customWidth="1"/>
    <col min="780" max="780" width="12.42578125" style="3" customWidth="1"/>
    <col min="781" max="781" width="12.28515625" style="3" customWidth="1"/>
    <col min="782" max="782" width="14.28515625" style="3" customWidth="1"/>
    <col min="783" max="783" width="10.140625" style="3" customWidth="1"/>
    <col min="784" max="784" width="11.28515625" style="3" customWidth="1"/>
    <col min="785" max="785" width="11.42578125" style="3" customWidth="1"/>
    <col min="786" max="786" width="10.140625" style="3" customWidth="1"/>
    <col min="787" max="787" width="10.42578125" style="3" customWidth="1"/>
    <col min="788" max="1021" width="9.140625" style="3"/>
    <col min="1022" max="1022" width="39.5703125" style="3" customWidth="1"/>
    <col min="1023" max="1023" width="10.42578125" style="3" customWidth="1"/>
    <col min="1024" max="1024" width="12.42578125" style="3" customWidth="1"/>
    <col min="1025" max="1025" width="15.140625" style="3" customWidth="1"/>
    <col min="1026" max="1026" width="14.140625" style="3" customWidth="1"/>
    <col min="1027" max="1027" width="11.28515625" style="3" customWidth="1"/>
    <col min="1028" max="1028" width="12.42578125" style="3" customWidth="1"/>
    <col min="1029" max="1029" width="13.28515625" style="3" customWidth="1"/>
    <col min="1030" max="1030" width="13.42578125" style="3" customWidth="1"/>
    <col min="1031" max="1031" width="12" style="3" customWidth="1"/>
    <col min="1032" max="1032" width="12.140625" style="3" customWidth="1"/>
    <col min="1033" max="1033" width="13.5703125" style="3" customWidth="1"/>
    <col min="1034" max="1034" width="12.5703125" style="3" customWidth="1"/>
    <col min="1035" max="1035" width="12.28515625" style="3" customWidth="1"/>
    <col min="1036" max="1036" width="12.42578125" style="3" customWidth="1"/>
    <col min="1037" max="1037" width="12.28515625" style="3" customWidth="1"/>
    <col min="1038" max="1038" width="14.28515625" style="3" customWidth="1"/>
    <col min="1039" max="1039" width="10.140625" style="3" customWidth="1"/>
    <col min="1040" max="1040" width="11.28515625" style="3" customWidth="1"/>
    <col min="1041" max="1041" width="11.42578125" style="3" customWidth="1"/>
    <col min="1042" max="1042" width="10.140625" style="3" customWidth="1"/>
    <col min="1043" max="1043" width="10.42578125" style="3" customWidth="1"/>
    <col min="1044" max="1277" width="9.140625" style="3"/>
    <col min="1278" max="1278" width="39.5703125" style="3" customWidth="1"/>
    <col min="1279" max="1279" width="10.42578125" style="3" customWidth="1"/>
    <col min="1280" max="1280" width="12.42578125" style="3" customWidth="1"/>
    <col min="1281" max="1281" width="15.140625" style="3" customWidth="1"/>
    <col min="1282" max="1282" width="14.140625" style="3" customWidth="1"/>
    <col min="1283" max="1283" width="11.28515625" style="3" customWidth="1"/>
    <col min="1284" max="1284" width="12.42578125" style="3" customWidth="1"/>
    <col min="1285" max="1285" width="13.28515625" style="3" customWidth="1"/>
    <col min="1286" max="1286" width="13.42578125" style="3" customWidth="1"/>
    <col min="1287" max="1287" width="12" style="3" customWidth="1"/>
    <col min="1288" max="1288" width="12.140625" style="3" customWidth="1"/>
    <col min="1289" max="1289" width="13.5703125" style="3" customWidth="1"/>
    <col min="1290" max="1290" width="12.5703125" style="3" customWidth="1"/>
    <col min="1291" max="1291" width="12.28515625" style="3" customWidth="1"/>
    <col min="1292" max="1292" width="12.42578125" style="3" customWidth="1"/>
    <col min="1293" max="1293" width="12.28515625" style="3" customWidth="1"/>
    <col min="1294" max="1294" width="14.28515625" style="3" customWidth="1"/>
    <col min="1295" max="1295" width="10.140625" style="3" customWidth="1"/>
    <col min="1296" max="1296" width="11.28515625" style="3" customWidth="1"/>
    <col min="1297" max="1297" width="11.42578125" style="3" customWidth="1"/>
    <col min="1298" max="1298" width="10.140625" style="3" customWidth="1"/>
    <col min="1299" max="1299" width="10.42578125" style="3" customWidth="1"/>
    <col min="1300" max="1533" width="9.140625" style="3"/>
    <col min="1534" max="1534" width="39.5703125" style="3" customWidth="1"/>
    <col min="1535" max="1535" width="10.42578125" style="3" customWidth="1"/>
    <col min="1536" max="1536" width="12.42578125" style="3" customWidth="1"/>
    <col min="1537" max="1537" width="15.140625" style="3" customWidth="1"/>
    <col min="1538" max="1538" width="14.140625" style="3" customWidth="1"/>
    <col min="1539" max="1539" width="11.28515625" style="3" customWidth="1"/>
    <col min="1540" max="1540" width="12.42578125" style="3" customWidth="1"/>
    <col min="1541" max="1541" width="13.28515625" style="3" customWidth="1"/>
    <col min="1542" max="1542" width="13.42578125" style="3" customWidth="1"/>
    <col min="1543" max="1543" width="12" style="3" customWidth="1"/>
    <col min="1544" max="1544" width="12.140625" style="3" customWidth="1"/>
    <col min="1545" max="1545" width="13.5703125" style="3" customWidth="1"/>
    <col min="1546" max="1546" width="12.5703125" style="3" customWidth="1"/>
    <col min="1547" max="1547" width="12.28515625" style="3" customWidth="1"/>
    <col min="1548" max="1548" width="12.42578125" style="3" customWidth="1"/>
    <col min="1549" max="1549" width="12.28515625" style="3" customWidth="1"/>
    <col min="1550" max="1550" width="14.28515625" style="3" customWidth="1"/>
    <col min="1551" max="1551" width="10.140625" style="3" customWidth="1"/>
    <col min="1552" max="1552" width="11.28515625" style="3" customWidth="1"/>
    <col min="1553" max="1553" width="11.42578125" style="3" customWidth="1"/>
    <col min="1554" max="1554" width="10.140625" style="3" customWidth="1"/>
    <col min="1555" max="1555" width="10.42578125" style="3" customWidth="1"/>
    <col min="1556" max="1789" width="9.140625" style="3"/>
    <col min="1790" max="1790" width="39.5703125" style="3" customWidth="1"/>
    <col min="1791" max="1791" width="10.42578125" style="3" customWidth="1"/>
    <col min="1792" max="1792" width="12.42578125" style="3" customWidth="1"/>
    <col min="1793" max="1793" width="15.140625" style="3" customWidth="1"/>
    <col min="1794" max="1794" width="14.140625" style="3" customWidth="1"/>
    <col min="1795" max="1795" width="11.28515625" style="3" customWidth="1"/>
    <col min="1796" max="1796" width="12.42578125" style="3" customWidth="1"/>
    <col min="1797" max="1797" width="13.28515625" style="3" customWidth="1"/>
    <col min="1798" max="1798" width="13.42578125" style="3" customWidth="1"/>
    <col min="1799" max="1799" width="12" style="3" customWidth="1"/>
    <col min="1800" max="1800" width="12.140625" style="3" customWidth="1"/>
    <col min="1801" max="1801" width="13.5703125" style="3" customWidth="1"/>
    <col min="1802" max="1802" width="12.5703125" style="3" customWidth="1"/>
    <col min="1803" max="1803" width="12.28515625" style="3" customWidth="1"/>
    <col min="1804" max="1804" width="12.42578125" style="3" customWidth="1"/>
    <col min="1805" max="1805" width="12.28515625" style="3" customWidth="1"/>
    <col min="1806" max="1806" width="14.28515625" style="3" customWidth="1"/>
    <col min="1807" max="1807" width="10.140625" style="3" customWidth="1"/>
    <col min="1808" max="1808" width="11.28515625" style="3" customWidth="1"/>
    <col min="1809" max="1809" width="11.42578125" style="3" customWidth="1"/>
    <col min="1810" max="1810" width="10.140625" style="3" customWidth="1"/>
    <col min="1811" max="1811" width="10.42578125" style="3" customWidth="1"/>
    <col min="1812" max="2045" width="9.140625" style="3"/>
    <col min="2046" max="2046" width="39.5703125" style="3" customWidth="1"/>
    <col min="2047" max="2047" width="10.42578125" style="3" customWidth="1"/>
    <col min="2048" max="2048" width="12.42578125" style="3" customWidth="1"/>
    <col min="2049" max="2049" width="15.140625" style="3" customWidth="1"/>
    <col min="2050" max="2050" width="14.140625" style="3" customWidth="1"/>
    <col min="2051" max="2051" width="11.28515625" style="3" customWidth="1"/>
    <col min="2052" max="2052" width="12.42578125" style="3" customWidth="1"/>
    <col min="2053" max="2053" width="13.28515625" style="3" customWidth="1"/>
    <col min="2054" max="2054" width="13.42578125" style="3" customWidth="1"/>
    <col min="2055" max="2055" width="12" style="3" customWidth="1"/>
    <col min="2056" max="2056" width="12.140625" style="3" customWidth="1"/>
    <col min="2057" max="2057" width="13.5703125" style="3" customWidth="1"/>
    <col min="2058" max="2058" width="12.5703125" style="3" customWidth="1"/>
    <col min="2059" max="2059" width="12.28515625" style="3" customWidth="1"/>
    <col min="2060" max="2060" width="12.42578125" style="3" customWidth="1"/>
    <col min="2061" max="2061" width="12.28515625" style="3" customWidth="1"/>
    <col min="2062" max="2062" width="14.28515625" style="3" customWidth="1"/>
    <col min="2063" max="2063" width="10.140625" style="3" customWidth="1"/>
    <col min="2064" max="2064" width="11.28515625" style="3" customWidth="1"/>
    <col min="2065" max="2065" width="11.42578125" style="3" customWidth="1"/>
    <col min="2066" max="2066" width="10.140625" style="3" customWidth="1"/>
    <col min="2067" max="2067" width="10.42578125" style="3" customWidth="1"/>
    <col min="2068" max="2301" width="9.140625" style="3"/>
    <col min="2302" max="2302" width="39.5703125" style="3" customWidth="1"/>
    <col min="2303" max="2303" width="10.42578125" style="3" customWidth="1"/>
    <col min="2304" max="2304" width="12.42578125" style="3" customWidth="1"/>
    <col min="2305" max="2305" width="15.140625" style="3" customWidth="1"/>
    <col min="2306" max="2306" width="14.140625" style="3" customWidth="1"/>
    <col min="2307" max="2307" width="11.28515625" style="3" customWidth="1"/>
    <col min="2308" max="2308" width="12.42578125" style="3" customWidth="1"/>
    <col min="2309" max="2309" width="13.28515625" style="3" customWidth="1"/>
    <col min="2310" max="2310" width="13.42578125" style="3" customWidth="1"/>
    <col min="2311" max="2311" width="12" style="3" customWidth="1"/>
    <col min="2312" max="2312" width="12.140625" style="3" customWidth="1"/>
    <col min="2313" max="2313" width="13.5703125" style="3" customWidth="1"/>
    <col min="2314" max="2314" width="12.5703125" style="3" customWidth="1"/>
    <col min="2315" max="2315" width="12.28515625" style="3" customWidth="1"/>
    <col min="2316" max="2316" width="12.42578125" style="3" customWidth="1"/>
    <col min="2317" max="2317" width="12.28515625" style="3" customWidth="1"/>
    <col min="2318" max="2318" width="14.28515625" style="3" customWidth="1"/>
    <col min="2319" max="2319" width="10.140625" style="3" customWidth="1"/>
    <col min="2320" max="2320" width="11.28515625" style="3" customWidth="1"/>
    <col min="2321" max="2321" width="11.42578125" style="3" customWidth="1"/>
    <col min="2322" max="2322" width="10.140625" style="3" customWidth="1"/>
    <col min="2323" max="2323" width="10.42578125" style="3" customWidth="1"/>
    <col min="2324" max="2557" width="9.140625" style="3"/>
    <col min="2558" max="2558" width="39.5703125" style="3" customWidth="1"/>
    <col min="2559" max="2559" width="10.42578125" style="3" customWidth="1"/>
    <col min="2560" max="2560" width="12.42578125" style="3" customWidth="1"/>
    <col min="2561" max="2561" width="15.140625" style="3" customWidth="1"/>
    <col min="2562" max="2562" width="14.140625" style="3" customWidth="1"/>
    <col min="2563" max="2563" width="11.28515625" style="3" customWidth="1"/>
    <col min="2564" max="2564" width="12.42578125" style="3" customWidth="1"/>
    <col min="2565" max="2565" width="13.28515625" style="3" customWidth="1"/>
    <col min="2566" max="2566" width="13.42578125" style="3" customWidth="1"/>
    <col min="2567" max="2567" width="12" style="3" customWidth="1"/>
    <col min="2568" max="2568" width="12.140625" style="3" customWidth="1"/>
    <col min="2569" max="2569" width="13.5703125" style="3" customWidth="1"/>
    <col min="2570" max="2570" width="12.5703125" style="3" customWidth="1"/>
    <col min="2571" max="2571" width="12.28515625" style="3" customWidth="1"/>
    <col min="2572" max="2572" width="12.42578125" style="3" customWidth="1"/>
    <col min="2573" max="2573" width="12.28515625" style="3" customWidth="1"/>
    <col min="2574" max="2574" width="14.28515625" style="3" customWidth="1"/>
    <col min="2575" max="2575" width="10.140625" style="3" customWidth="1"/>
    <col min="2576" max="2576" width="11.28515625" style="3" customWidth="1"/>
    <col min="2577" max="2577" width="11.42578125" style="3" customWidth="1"/>
    <col min="2578" max="2578" width="10.140625" style="3" customWidth="1"/>
    <col min="2579" max="2579" width="10.42578125" style="3" customWidth="1"/>
    <col min="2580" max="2813" width="9.140625" style="3"/>
    <col min="2814" max="2814" width="39.5703125" style="3" customWidth="1"/>
    <col min="2815" max="2815" width="10.42578125" style="3" customWidth="1"/>
    <col min="2816" max="2816" width="12.42578125" style="3" customWidth="1"/>
    <col min="2817" max="2817" width="15.140625" style="3" customWidth="1"/>
    <col min="2818" max="2818" width="14.140625" style="3" customWidth="1"/>
    <col min="2819" max="2819" width="11.28515625" style="3" customWidth="1"/>
    <col min="2820" max="2820" width="12.42578125" style="3" customWidth="1"/>
    <col min="2821" max="2821" width="13.28515625" style="3" customWidth="1"/>
    <col min="2822" max="2822" width="13.42578125" style="3" customWidth="1"/>
    <col min="2823" max="2823" width="12" style="3" customWidth="1"/>
    <col min="2824" max="2824" width="12.140625" style="3" customWidth="1"/>
    <col min="2825" max="2825" width="13.5703125" style="3" customWidth="1"/>
    <col min="2826" max="2826" width="12.5703125" style="3" customWidth="1"/>
    <col min="2827" max="2827" width="12.28515625" style="3" customWidth="1"/>
    <col min="2828" max="2828" width="12.42578125" style="3" customWidth="1"/>
    <col min="2829" max="2829" width="12.28515625" style="3" customWidth="1"/>
    <col min="2830" max="2830" width="14.28515625" style="3" customWidth="1"/>
    <col min="2831" max="2831" width="10.140625" style="3" customWidth="1"/>
    <col min="2832" max="2832" width="11.28515625" style="3" customWidth="1"/>
    <col min="2833" max="2833" width="11.42578125" style="3" customWidth="1"/>
    <col min="2834" max="2834" width="10.140625" style="3" customWidth="1"/>
    <col min="2835" max="2835" width="10.42578125" style="3" customWidth="1"/>
    <col min="2836" max="3069" width="9.140625" style="3"/>
    <col min="3070" max="3070" width="39.5703125" style="3" customWidth="1"/>
    <col min="3071" max="3071" width="10.42578125" style="3" customWidth="1"/>
    <col min="3072" max="3072" width="12.42578125" style="3" customWidth="1"/>
    <col min="3073" max="3073" width="15.140625" style="3" customWidth="1"/>
    <col min="3074" max="3074" width="14.140625" style="3" customWidth="1"/>
    <col min="3075" max="3075" width="11.28515625" style="3" customWidth="1"/>
    <col min="3076" max="3076" width="12.42578125" style="3" customWidth="1"/>
    <col min="3077" max="3077" width="13.28515625" style="3" customWidth="1"/>
    <col min="3078" max="3078" width="13.42578125" style="3" customWidth="1"/>
    <col min="3079" max="3079" width="12" style="3" customWidth="1"/>
    <col min="3080" max="3080" width="12.140625" style="3" customWidth="1"/>
    <col min="3081" max="3081" width="13.5703125" style="3" customWidth="1"/>
    <col min="3082" max="3082" width="12.5703125" style="3" customWidth="1"/>
    <col min="3083" max="3083" width="12.28515625" style="3" customWidth="1"/>
    <col min="3084" max="3084" width="12.42578125" style="3" customWidth="1"/>
    <col min="3085" max="3085" width="12.28515625" style="3" customWidth="1"/>
    <col min="3086" max="3086" width="14.28515625" style="3" customWidth="1"/>
    <col min="3087" max="3087" width="10.140625" style="3" customWidth="1"/>
    <col min="3088" max="3088" width="11.28515625" style="3" customWidth="1"/>
    <col min="3089" max="3089" width="11.42578125" style="3" customWidth="1"/>
    <col min="3090" max="3090" width="10.140625" style="3" customWidth="1"/>
    <col min="3091" max="3091" width="10.42578125" style="3" customWidth="1"/>
    <col min="3092" max="3325" width="9.140625" style="3"/>
    <col min="3326" max="3326" width="39.5703125" style="3" customWidth="1"/>
    <col min="3327" max="3327" width="10.42578125" style="3" customWidth="1"/>
    <col min="3328" max="3328" width="12.42578125" style="3" customWidth="1"/>
    <col min="3329" max="3329" width="15.140625" style="3" customWidth="1"/>
    <col min="3330" max="3330" width="14.140625" style="3" customWidth="1"/>
    <col min="3331" max="3331" width="11.28515625" style="3" customWidth="1"/>
    <col min="3332" max="3332" width="12.42578125" style="3" customWidth="1"/>
    <col min="3333" max="3333" width="13.28515625" style="3" customWidth="1"/>
    <col min="3334" max="3334" width="13.42578125" style="3" customWidth="1"/>
    <col min="3335" max="3335" width="12" style="3" customWidth="1"/>
    <col min="3336" max="3336" width="12.140625" style="3" customWidth="1"/>
    <col min="3337" max="3337" width="13.5703125" style="3" customWidth="1"/>
    <col min="3338" max="3338" width="12.5703125" style="3" customWidth="1"/>
    <col min="3339" max="3339" width="12.28515625" style="3" customWidth="1"/>
    <col min="3340" max="3340" width="12.42578125" style="3" customWidth="1"/>
    <col min="3341" max="3341" width="12.28515625" style="3" customWidth="1"/>
    <col min="3342" max="3342" width="14.28515625" style="3" customWidth="1"/>
    <col min="3343" max="3343" width="10.140625" style="3" customWidth="1"/>
    <col min="3344" max="3344" width="11.28515625" style="3" customWidth="1"/>
    <col min="3345" max="3345" width="11.42578125" style="3" customWidth="1"/>
    <col min="3346" max="3346" width="10.140625" style="3" customWidth="1"/>
    <col min="3347" max="3347" width="10.42578125" style="3" customWidth="1"/>
    <col min="3348" max="3581" width="9.140625" style="3"/>
    <col min="3582" max="3582" width="39.5703125" style="3" customWidth="1"/>
    <col min="3583" max="3583" width="10.42578125" style="3" customWidth="1"/>
    <col min="3584" max="3584" width="12.42578125" style="3" customWidth="1"/>
    <col min="3585" max="3585" width="15.140625" style="3" customWidth="1"/>
    <col min="3586" max="3586" width="14.140625" style="3" customWidth="1"/>
    <col min="3587" max="3587" width="11.28515625" style="3" customWidth="1"/>
    <col min="3588" max="3588" width="12.42578125" style="3" customWidth="1"/>
    <col min="3589" max="3589" width="13.28515625" style="3" customWidth="1"/>
    <col min="3590" max="3590" width="13.42578125" style="3" customWidth="1"/>
    <col min="3591" max="3591" width="12" style="3" customWidth="1"/>
    <col min="3592" max="3592" width="12.140625" style="3" customWidth="1"/>
    <col min="3593" max="3593" width="13.5703125" style="3" customWidth="1"/>
    <col min="3594" max="3594" width="12.5703125" style="3" customWidth="1"/>
    <col min="3595" max="3595" width="12.28515625" style="3" customWidth="1"/>
    <col min="3596" max="3596" width="12.42578125" style="3" customWidth="1"/>
    <col min="3597" max="3597" width="12.28515625" style="3" customWidth="1"/>
    <col min="3598" max="3598" width="14.28515625" style="3" customWidth="1"/>
    <col min="3599" max="3599" width="10.140625" style="3" customWidth="1"/>
    <col min="3600" max="3600" width="11.28515625" style="3" customWidth="1"/>
    <col min="3601" max="3601" width="11.42578125" style="3" customWidth="1"/>
    <col min="3602" max="3602" width="10.140625" style="3" customWidth="1"/>
    <col min="3603" max="3603" width="10.42578125" style="3" customWidth="1"/>
    <col min="3604" max="3837" width="9.140625" style="3"/>
    <col min="3838" max="3838" width="39.5703125" style="3" customWidth="1"/>
    <col min="3839" max="3839" width="10.42578125" style="3" customWidth="1"/>
    <col min="3840" max="3840" width="12.42578125" style="3" customWidth="1"/>
    <col min="3841" max="3841" width="15.140625" style="3" customWidth="1"/>
    <col min="3842" max="3842" width="14.140625" style="3" customWidth="1"/>
    <col min="3843" max="3843" width="11.28515625" style="3" customWidth="1"/>
    <col min="3844" max="3844" width="12.42578125" style="3" customWidth="1"/>
    <col min="3845" max="3845" width="13.28515625" style="3" customWidth="1"/>
    <col min="3846" max="3846" width="13.42578125" style="3" customWidth="1"/>
    <col min="3847" max="3847" width="12" style="3" customWidth="1"/>
    <col min="3848" max="3848" width="12.140625" style="3" customWidth="1"/>
    <col min="3849" max="3849" width="13.5703125" style="3" customWidth="1"/>
    <col min="3850" max="3850" width="12.5703125" style="3" customWidth="1"/>
    <col min="3851" max="3851" width="12.28515625" style="3" customWidth="1"/>
    <col min="3852" max="3852" width="12.42578125" style="3" customWidth="1"/>
    <col min="3853" max="3853" width="12.28515625" style="3" customWidth="1"/>
    <col min="3854" max="3854" width="14.28515625" style="3" customWidth="1"/>
    <col min="3855" max="3855" width="10.140625" style="3" customWidth="1"/>
    <col min="3856" max="3856" width="11.28515625" style="3" customWidth="1"/>
    <col min="3857" max="3857" width="11.42578125" style="3" customWidth="1"/>
    <col min="3858" max="3858" width="10.140625" style="3" customWidth="1"/>
    <col min="3859" max="3859" width="10.42578125" style="3" customWidth="1"/>
    <col min="3860" max="4093" width="9.140625" style="3"/>
    <col min="4094" max="4094" width="39.5703125" style="3" customWidth="1"/>
    <col min="4095" max="4095" width="10.42578125" style="3" customWidth="1"/>
    <col min="4096" max="4096" width="12.42578125" style="3" customWidth="1"/>
    <col min="4097" max="4097" width="15.140625" style="3" customWidth="1"/>
    <col min="4098" max="4098" width="14.140625" style="3" customWidth="1"/>
    <col min="4099" max="4099" width="11.28515625" style="3" customWidth="1"/>
    <col min="4100" max="4100" width="12.42578125" style="3" customWidth="1"/>
    <col min="4101" max="4101" width="13.28515625" style="3" customWidth="1"/>
    <col min="4102" max="4102" width="13.42578125" style="3" customWidth="1"/>
    <col min="4103" max="4103" width="12" style="3" customWidth="1"/>
    <col min="4104" max="4104" width="12.140625" style="3" customWidth="1"/>
    <col min="4105" max="4105" width="13.5703125" style="3" customWidth="1"/>
    <col min="4106" max="4106" width="12.5703125" style="3" customWidth="1"/>
    <col min="4107" max="4107" width="12.28515625" style="3" customWidth="1"/>
    <col min="4108" max="4108" width="12.42578125" style="3" customWidth="1"/>
    <col min="4109" max="4109" width="12.28515625" style="3" customWidth="1"/>
    <col min="4110" max="4110" width="14.28515625" style="3" customWidth="1"/>
    <col min="4111" max="4111" width="10.140625" style="3" customWidth="1"/>
    <col min="4112" max="4112" width="11.28515625" style="3" customWidth="1"/>
    <col min="4113" max="4113" width="11.42578125" style="3" customWidth="1"/>
    <col min="4114" max="4114" width="10.140625" style="3" customWidth="1"/>
    <col min="4115" max="4115" width="10.42578125" style="3" customWidth="1"/>
    <col min="4116" max="4349" width="9.140625" style="3"/>
    <col min="4350" max="4350" width="39.5703125" style="3" customWidth="1"/>
    <col min="4351" max="4351" width="10.42578125" style="3" customWidth="1"/>
    <col min="4352" max="4352" width="12.42578125" style="3" customWidth="1"/>
    <col min="4353" max="4353" width="15.140625" style="3" customWidth="1"/>
    <col min="4354" max="4354" width="14.140625" style="3" customWidth="1"/>
    <col min="4355" max="4355" width="11.28515625" style="3" customWidth="1"/>
    <col min="4356" max="4356" width="12.42578125" style="3" customWidth="1"/>
    <col min="4357" max="4357" width="13.28515625" style="3" customWidth="1"/>
    <col min="4358" max="4358" width="13.42578125" style="3" customWidth="1"/>
    <col min="4359" max="4359" width="12" style="3" customWidth="1"/>
    <col min="4360" max="4360" width="12.140625" style="3" customWidth="1"/>
    <col min="4361" max="4361" width="13.5703125" style="3" customWidth="1"/>
    <col min="4362" max="4362" width="12.5703125" style="3" customWidth="1"/>
    <col min="4363" max="4363" width="12.28515625" style="3" customWidth="1"/>
    <col min="4364" max="4364" width="12.42578125" style="3" customWidth="1"/>
    <col min="4365" max="4365" width="12.28515625" style="3" customWidth="1"/>
    <col min="4366" max="4366" width="14.28515625" style="3" customWidth="1"/>
    <col min="4367" max="4367" width="10.140625" style="3" customWidth="1"/>
    <col min="4368" max="4368" width="11.28515625" style="3" customWidth="1"/>
    <col min="4369" max="4369" width="11.42578125" style="3" customWidth="1"/>
    <col min="4370" max="4370" width="10.140625" style="3" customWidth="1"/>
    <col min="4371" max="4371" width="10.42578125" style="3" customWidth="1"/>
    <col min="4372" max="4605" width="9.140625" style="3"/>
    <col min="4606" max="4606" width="39.5703125" style="3" customWidth="1"/>
    <col min="4607" max="4607" width="10.42578125" style="3" customWidth="1"/>
    <col min="4608" max="4608" width="12.42578125" style="3" customWidth="1"/>
    <col min="4609" max="4609" width="15.140625" style="3" customWidth="1"/>
    <col min="4610" max="4610" width="14.140625" style="3" customWidth="1"/>
    <col min="4611" max="4611" width="11.28515625" style="3" customWidth="1"/>
    <col min="4612" max="4612" width="12.42578125" style="3" customWidth="1"/>
    <col min="4613" max="4613" width="13.28515625" style="3" customWidth="1"/>
    <col min="4614" max="4614" width="13.42578125" style="3" customWidth="1"/>
    <col min="4615" max="4615" width="12" style="3" customWidth="1"/>
    <col min="4616" max="4616" width="12.140625" style="3" customWidth="1"/>
    <col min="4617" max="4617" width="13.5703125" style="3" customWidth="1"/>
    <col min="4618" max="4618" width="12.5703125" style="3" customWidth="1"/>
    <col min="4619" max="4619" width="12.28515625" style="3" customWidth="1"/>
    <col min="4620" max="4620" width="12.42578125" style="3" customWidth="1"/>
    <col min="4621" max="4621" width="12.28515625" style="3" customWidth="1"/>
    <col min="4622" max="4622" width="14.28515625" style="3" customWidth="1"/>
    <col min="4623" max="4623" width="10.140625" style="3" customWidth="1"/>
    <col min="4624" max="4624" width="11.28515625" style="3" customWidth="1"/>
    <col min="4625" max="4625" width="11.42578125" style="3" customWidth="1"/>
    <col min="4626" max="4626" width="10.140625" style="3" customWidth="1"/>
    <col min="4627" max="4627" width="10.42578125" style="3" customWidth="1"/>
    <col min="4628" max="4861" width="9.140625" style="3"/>
    <col min="4862" max="4862" width="39.5703125" style="3" customWidth="1"/>
    <col min="4863" max="4863" width="10.42578125" style="3" customWidth="1"/>
    <col min="4864" max="4864" width="12.42578125" style="3" customWidth="1"/>
    <col min="4865" max="4865" width="15.140625" style="3" customWidth="1"/>
    <col min="4866" max="4866" width="14.140625" style="3" customWidth="1"/>
    <col min="4867" max="4867" width="11.28515625" style="3" customWidth="1"/>
    <col min="4868" max="4868" width="12.42578125" style="3" customWidth="1"/>
    <col min="4869" max="4869" width="13.28515625" style="3" customWidth="1"/>
    <col min="4870" max="4870" width="13.42578125" style="3" customWidth="1"/>
    <col min="4871" max="4871" width="12" style="3" customWidth="1"/>
    <col min="4872" max="4872" width="12.140625" style="3" customWidth="1"/>
    <col min="4873" max="4873" width="13.5703125" style="3" customWidth="1"/>
    <col min="4874" max="4874" width="12.5703125" style="3" customWidth="1"/>
    <col min="4875" max="4875" width="12.28515625" style="3" customWidth="1"/>
    <col min="4876" max="4876" width="12.42578125" style="3" customWidth="1"/>
    <col min="4877" max="4877" width="12.28515625" style="3" customWidth="1"/>
    <col min="4878" max="4878" width="14.28515625" style="3" customWidth="1"/>
    <col min="4879" max="4879" width="10.140625" style="3" customWidth="1"/>
    <col min="4880" max="4880" width="11.28515625" style="3" customWidth="1"/>
    <col min="4881" max="4881" width="11.42578125" style="3" customWidth="1"/>
    <col min="4882" max="4882" width="10.140625" style="3" customWidth="1"/>
    <col min="4883" max="4883" width="10.42578125" style="3" customWidth="1"/>
    <col min="4884" max="5117" width="9.140625" style="3"/>
    <col min="5118" max="5118" width="39.5703125" style="3" customWidth="1"/>
    <col min="5119" max="5119" width="10.42578125" style="3" customWidth="1"/>
    <col min="5120" max="5120" width="12.42578125" style="3" customWidth="1"/>
    <col min="5121" max="5121" width="15.140625" style="3" customWidth="1"/>
    <col min="5122" max="5122" width="14.140625" style="3" customWidth="1"/>
    <col min="5123" max="5123" width="11.28515625" style="3" customWidth="1"/>
    <col min="5124" max="5124" width="12.42578125" style="3" customWidth="1"/>
    <col min="5125" max="5125" width="13.28515625" style="3" customWidth="1"/>
    <col min="5126" max="5126" width="13.42578125" style="3" customWidth="1"/>
    <col min="5127" max="5127" width="12" style="3" customWidth="1"/>
    <col min="5128" max="5128" width="12.140625" style="3" customWidth="1"/>
    <col min="5129" max="5129" width="13.5703125" style="3" customWidth="1"/>
    <col min="5130" max="5130" width="12.5703125" style="3" customWidth="1"/>
    <col min="5131" max="5131" width="12.28515625" style="3" customWidth="1"/>
    <col min="5132" max="5132" width="12.42578125" style="3" customWidth="1"/>
    <col min="5133" max="5133" width="12.28515625" style="3" customWidth="1"/>
    <col min="5134" max="5134" width="14.28515625" style="3" customWidth="1"/>
    <col min="5135" max="5135" width="10.140625" style="3" customWidth="1"/>
    <col min="5136" max="5136" width="11.28515625" style="3" customWidth="1"/>
    <col min="5137" max="5137" width="11.42578125" style="3" customWidth="1"/>
    <col min="5138" max="5138" width="10.140625" style="3" customWidth="1"/>
    <col min="5139" max="5139" width="10.42578125" style="3" customWidth="1"/>
    <col min="5140" max="5373" width="9.140625" style="3"/>
    <col min="5374" max="5374" width="39.5703125" style="3" customWidth="1"/>
    <col min="5375" max="5375" width="10.42578125" style="3" customWidth="1"/>
    <col min="5376" max="5376" width="12.42578125" style="3" customWidth="1"/>
    <col min="5377" max="5377" width="15.140625" style="3" customWidth="1"/>
    <col min="5378" max="5378" width="14.140625" style="3" customWidth="1"/>
    <col min="5379" max="5379" width="11.28515625" style="3" customWidth="1"/>
    <col min="5380" max="5380" width="12.42578125" style="3" customWidth="1"/>
    <col min="5381" max="5381" width="13.28515625" style="3" customWidth="1"/>
    <col min="5382" max="5382" width="13.42578125" style="3" customWidth="1"/>
    <col min="5383" max="5383" width="12" style="3" customWidth="1"/>
    <col min="5384" max="5384" width="12.140625" style="3" customWidth="1"/>
    <col min="5385" max="5385" width="13.5703125" style="3" customWidth="1"/>
    <col min="5386" max="5386" width="12.5703125" style="3" customWidth="1"/>
    <col min="5387" max="5387" width="12.28515625" style="3" customWidth="1"/>
    <col min="5388" max="5388" width="12.42578125" style="3" customWidth="1"/>
    <col min="5389" max="5389" width="12.28515625" style="3" customWidth="1"/>
    <col min="5390" max="5390" width="14.28515625" style="3" customWidth="1"/>
    <col min="5391" max="5391" width="10.140625" style="3" customWidth="1"/>
    <col min="5392" max="5392" width="11.28515625" style="3" customWidth="1"/>
    <col min="5393" max="5393" width="11.42578125" style="3" customWidth="1"/>
    <col min="5394" max="5394" width="10.140625" style="3" customWidth="1"/>
    <col min="5395" max="5395" width="10.42578125" style="3" customWidth="1"/>
    <col min="5396" max="5629" width="9.140625" style="3"/>
    <col min="5630" max="5630" width="39.5703125" style="3" customWidth="1"/>
    <col min="5631" max="5631" width="10.42578125" style="3" customWidth="1"/>
    <col min="5632" max="5632" width="12.42578125" style="3" customWidth="1"/>
    <col min="5633" max="5633" width="15.140625" style="3" customWidth="1"/>
    <col min="5634" max="5634" width="14.140625" style="3" customWidth="1"/>
    <col min="5635" max="5635" width="11.28515625" style="3" customWidth="1"/>
    <col min="5636" max="5636" width="12.42578125" style="3" customWidth="1"/>
    <col min="5637" max="5637" width="13.28515625" style="3" customWidth="1"/>
    <col min="5638" max="5638" width="13.42578125" style="3" customWidth="1"/>
    <col min="5639" max="5639" width="12" style="3" customWidth="1"/>
    <col min="5640" max="5640" width="12.140625" style="3" customWidth="1"/>
    <col min="5641" max="5641" width="13.5703125" style="3" customWidth="1"/>
    <col min="5642" max="5642" width="12.5703125" style="3" customWidth="1"/>
    <col min="5643" max="5643" width="12.28515625" style="3" customWidth="1"/>
    <col min="5644" max="5644" width="12.42578125" style="3" customWidth="1"/>
    <col min="5645" max="5645" width="12.28515625" style="3" customWidth="1"/>
    <col min="5646" max="5646" width="14.28515625" style="3" customWidth="1"/>
    <col min="5647" max="5647" width="10.140625" style="3" customWidth="1"/>
    <col min="5648" max="5648" width="11.28515625" style="3" customWidth="1"/>
    <col min="5649" max="5649" width="11.42578125" style="3" customWidth="1"/>
    <col min="5650" max="5650" width="10.140625" style="3" customWidth="1"/>
    <col min="5651" max="5651" width="10.42578125" style="3" customWidth="1"/>
    <col min="5652" max="5885" width="9.140625" style="3"/>
    <col min="5886" max="5886" width="39.5703125" style="3" customWidth="1"/>
    <col min="5887" max="5887" width="10.42578125" style="3" customWidth="1"/>
    <col min="5888" max="5888" width="12.42578125" style="3" customWidth="1"/>
    <col min="5889" max="5889" width="15.140625" style="3" customWidth="1"/>
    <col min="5890" max="5890" width="14.140625" style="3" customWidth="1"/>
    <col min="5891" max="5891" width="11.28515625" style="3" customWidth="1"/>
    <col min="5892" max="5892" width="12.42578125" style="3" customWidth="1"/>
    <col min="5893" max="5893" width="13.28515625" style="3" customWidth="1"/>
    <col min="5894" max="5894" width="13.42578125" style="3" customWidth="1"/>
    <col min="5895" max="5895" width="12" style="3" customWidth="1"/>
    <col min="5896" max="5896" width="12.140625" style="3" customWidth="1"/>
    <col min="5897" max="5897" width="13.5703125" style="3" customWidth="1"/>
    <col min="5898" max="5898" width="12.5703125" style="3" customWidth="1"/>
    <col min="5899" max="5899" width="12.28515625" style="3" customWidth="1"/>
    <col min="5900" max="5900" width="12.42578125" style="3" customWidth="1"/>
    <col min="5901" max="5901" width="12.28515625" style="3" customWidth="1"/>
    <col min="5902" max="5902" width="14.28515625" style="3" customWidth="1"/>
    <col min="5903" max="5903" width="10.140625" style="3" customWidth="1"/>
    <col min="5904" max="5904" width="11.28515625" style="3" customWidth="1"/>
    <col min="5905" max="5905" width="11.42578125" style="3" customWidth="1"/>
    <col min="5906" max="5906" width="10.140625" style="3" customWidth="1"/>
    <col min="5907" max="5907" width="10.42578125" style="3" customWidth="1"/>
    <col min="5908" max="6141" width="9.140625" style="3"/>
    <col min="6142" max="6142" width="39.5703125" style="3" customWidth="1"/>
    <col min="6143" max="6143" width="10.42578125" style="3" customWidth="1"/>
    <col min="6144" max="6144" width="12.42578125" style="3" customWidth="1"/>
    <col min="6145" max="6145" width="15.140625" style="3" customWidth="1"/>
    <col min="6146" max="6146" width="14.140625" style="3" customWidth="1"/>
    <col min="6147" max="6147" width="11.28515625" style="3" customWidth="1"/>
    <col min="6148" max="6148" width="12.42578125" style="3" customWidth="1"/>
    <col min="6149" max="6149" width="13.28515625" style="3" customWidth="1"/>
    <col min="6150" max="6150" width="13.42578125" style="3" customWidth="1"/>
    <col min="6151" max="6151" width="12" style="3" customWidth="1"/>
    <col min="6152" max="6152" width="12.140625" style="3" customWidth="1"/>
    <col min="6153" max="6153" width="13.5703125" style="3" customWidth="1"/>
    <col min="6154" max="6154" width="12.5703125" style="3" customWidth="1"/>
    <col min="6155" max="6155" width="12.28515625" style="3" customWidth="1"/>
    <col min="6156" max="6156" width="12.42578125" style="3" customWidth="1"/>
    <col min="6157" max="6157" width="12.28515625" style="3" customWidth="1"/>
    <col min="6158" max="6158" width="14.28515625" style="3" customWidth="1"/>
    <col min="6159" max="6159" width="10.140625" style="3" customWidth="1"/>
    <col min="6160" max="6160" width="11.28515625" style="3" customWidth="1"/>
    <col min="6161" max="6161" width="11.42578125" style="3" customWidth="1"/>
    <col min="6162" max="6162" width="10.140625" style="3" customWidth="1"/>
    <col min="6163" max="6163" width="10.42578125" style="3" customWidth="1"/>
    <col min="6164" max="6397" width="9.140625" style="3"/>
    <col min="6398" max="6398" width="39.5703125" style="3" customWidth="1"/>
    <col min="6399" max="6399" width="10.42578125" style="3" customWidth="1"/>
    <col min="6400" max="6400" width="12.42578125" style="3" customWidth="1"/>
    <col min="6401" max="6401" width="15.140625" style="3" customWidth="1"/>
    <col min="6402" max="6402" width="14.140625" style="3" customWidth="1"/>
    <col min="6403" max="6403" width="11.28515625" style="3" customWidth="1"/>
    <col min="6404" max="6404" width="12.42578125" style="3" customWidth="1"/>
    <col min="6405" max="6405" width="13.28515625" style="3" customWidth="1"/>
    <col min="6406" max="6406" width="13.42578125" style="3" customWidth="1"/>
    <col min="6407" max="6407" width="12" style="3" customWidth="1"/>
    <col min="6408" max="6408" width="12.140625" style="3" customWidth="1"/>
    <col min="6409" max="6409" width="13.5703125" style="3" customWidth="1"/>
    <col min="6410" max="6410" width="12.5703125" style="3" customWidth="1"/>
    <col min="6411" max="6411" width="12.28515625" style="3" customWidth="1"/>
    <col min="6412" max="6412" width="12.42578125" style="3" customWidth="1"/>
    <col min="6413" max="6413" width="12.28515625" style="3" customWidth="1"/>
    <col min="6414" max="6414" width="14.28515625" style="3" customWidth="1"/>
    <col min="6415" max="6415" width="10.140625" style="3" customWidth="1"/>
    <col min="6416" max="6416" width="11.28515625" style="3" customWidth="1"/>
    <col min="6417" max="6417" width="11.42578125" style="3" customWidth="1"/>
    <col min="6418" max="6418" width="10.140625" style="3" customWidth="1"/>
    <col min="6419" max="6419" width="10.42578125" style="3" customWidth="1"/>
    <col min="6420" max="6653" width="9.140625" style="3"/>
    <col min="6654" max="6654" width="39.5703125" style="3" customWidth="1"/>
    <col min="6655" max="6655" width="10.42578125" style="3" customWidth="1"/>
    <col min="6656" max="6656" width="12.42578125" style="3" customWidth="1"/>
    <col min="6657" max="6657" width="15.140625" style="3" customWidth="1"/>
    <col min="6658" max="6658" width="14.140625" style="3" customWidth="1"/>
    <col min="6659" max="6659" width="11.28515625" style="3" customWidth="1"/>
    <col min="6660" max="6660" width="12.42578125" style="3" customWidth="1"/>
    <col min="6661" max="6661" width="13.28515625" style="3" customWidth="1"/>
    <col min="6662" max="6662" width="13.42578125" style="3" customWidth="1"/>
    <col min="6663" max="6663" width="12" style="3" customWidth="1"/>
    <col min="6664" max="6664" width="12.140625" style="3" customWidth="1"/>
    <col min="6665" max="6665" width="13.5703125" style="3" customWidth="1"/>
    <col min="6666" max="6666" width="12.5703125" style="3" customWidth="1"/>
    <col min="6667" max="6667" width="12.28515625" style="3" customWidth="1"/>
    <col min="6668" max="6668" width="12.42578125" style="3" customWidth="1"/>
    <col min="6669" max="6669" width="12.28515625" style="3" customWidth="1"/>
    <col min="6670" max="6670" width="14.28515625" style="3" customWidth="1"/>
    <col min="6671" max="6671" width="10.140625" style="3" customWidth="1"/>
    <col min="6672" max="6672" width="11.28515625" style="3" customWidth="1"/>
    <col min="6673" max="6673" width="11.42578125" style="3" customWidth="1"/>
    <col min="6674" max="6674" width="10.140625" style="3" customWidth="1"/>
    <col min="6675" max="6675" width="10.42578125" style="3" customWidth="1"/>
    <col min="6676" max="6909" width="9.140625" style="3"/>
    <col min="6910" max="6910" width="39.5703125" style="3" customWidth="1"/>
    <col min="6911" max="6911" width="10.42578125" style="3" customWidth="1"/>
    <col min="6912" max="6912" width="12.42578125" style="3" customWidth="1"/>
    <col min="6913" max="6913" width="15.140625" style="3" customWidth="1"/>
    <col min="6914" max="6914" width="14.140625" style="3" customWidth="1"/>
    <col min="6915" max="6915" width="11.28515625" style="3" customWidth="1"/>
    <col min="6916" max="6916" width="12.42578125" style="3" customWidth="1"/>
    <col min="6917" max="6917" width="13.28515625" style="3" customWidth="1"/>
    <col min="6918" max="6918" width="13.42578125" style="3" customWidth="1"/>
    <col min="6919" max="6919" width="12" style="3" customWidth="1"/>
    <col min="6920" max="6920" width="12.140625" style="3" customWidth="1"/>
    <col min="6921" max="6921" width="13.5703125" style="3" customWidth="1"/>
    <col min="6922" max="6922" width="12.5703125" style="3" customWidth="1"/>
    <col min="6923" max="6923" width="12.28515625" style="3" customWidth="1"/>
    <col min="6924" max="6924" width="12.42578125" style="3" customWidth="1"/>
    <col min="6925" max="6925" width="12.28515625" style="3" customWidth="1"/>
    <col min="6926" max="6926" width="14.28515625" style="3" customWidth="1"/>
    <col min="6927" max="6927" width="10.140625" style="3" customWidth="1"/>
    <col min="6928" max="6928" width="11.28515625" style="3" customWidth="1"/>
    <col min="6929" max="6929" width="11.42578125" style="3" customWidth="1"/>
    <col min="6930" max="6930" width="10.140625" style="3" customWidth="1"/>
    <col min="6931" max="6931" width="10.42578125" style="3" customWidth="1"/>
    <col min="6932" max="7165" width="9.140625" style="3"/>
    <col min="7166" max="7166" width="39.5703125" style="3" customWidth="1"/>
    <col min="7167" max="7167" width="10.42578125" style="3" customWidth="1"/>
    <col min="7168" max="7168" width="12.42578125" style="3" customWidth="1"/>
    <col min="7169" max="7169" width="15.140625" style="3" customWidth="1"/>
    <col min="7170" max="7170" width="14.140625" style="3" customWidth="1"/>
    <col min="7171" max="7171" width="11.28515625" style="3" customWidth="1"/>
    <col min="7172" max="7172" width="12.42578125" style="3" customWidth="1"/>
    <col min="7173" max="7173" width="13.28515625" style="3" customWidth="1"/>
    <col min="7174" max="7174" width="13.42578125" style="3" customWidth="1"/>
    <col min="7175" max="7175" width="12" style="3" customWidth="1"/>
    <col min="7176" max="7176" width="12.140625" style="3" customWidth="1"/>
    <col min="7177" max="7177" width="13.5703125" style="3" customWidth="1"/>
    <col min="7178" max="7178" width="12.5703125" style="3" customWidth="1"/>
    <col min="7179" max="7179" width="12.28515625" style="3" customWidth="1"/>
    <col min="7180" max="7180" width="12.42578125" style="3" customWidth="1"/>
    <col min="7181" max="7181" width="12.28515625" style="3" customWidth="1"/>
    <col min="7182" max="7182" width="14.28515625" style="3" customWidth="1"/>
    <col min="7183" max="7183" width="10.140625" style="3" customWidth="1"/>
    <col min="7184" max="7184" width="11.28515625" style="3" customWidth="1"/>
    <col min="7185" max="7185" width="11.42578125" style="3" customWidth="1"/>
    <col min="7186" max="7186" width="10.140625" style="3" customWidth="1"/>
    <col min="7187" max="7187" width="10.42578125" style="3" customWidth="1"/>
    <col min="7188" max="7421" width="9.140625" style="3"/>
    <col min="7422" max="7422" width="39.5703125" style="3" customWidth="1"/>
    <col min="7423" max="7423" width="10.42578125" style="3" customWidth="1"/>
    <col min="7424" max="7424" width="12.42578125" style="3" customWidth="1"/>
    <col min="7425" max="7425" width="15.140625" style="3" customWidth="1"/>
    <col min="7426" max="7426" width="14.140625" style="3" customWidth="1"/>
    <col min="7427" max="7427" width="11.28515625" style="3" customWidth="1"/>
    <col min="7428" max="7428" width="12.42578125" style="3" customWidth="1"/>
    <col min="7429" max="7429" width="13.28515625" style="3" customWidth="1"/>
    <col min="7430" max="7430" width="13.42578125" style="3" customWidth="1"/>
    <col min="7431" max="7431" width="12" style="3" customWidth="1"/>
    <col min="7432" max="7432" width="12.140625" style="3" customWidth="1"/>
    <col min="7433" max="7433" width="13.5703125" style="3" customWidth="1"/>
    <col min="7434" max="7434" width="12.5703125" style="3" customWidth="1"/>
    <col min="7435" max="7435" width="12.28515625" style="3" customWidth="1"/>
    <col min="7436" max="7436" width="12.42578125" style="3" customWidth="1"/>
    <col min="7437" max="7437" width="12.28515625" style="3" customWidth="1"/>
    <col min="7438" max="7438" width="14.28515625" style="3" customWidth="1"/>
    <col min="7439" max="7439" width="10.140625" style="3" customWidth="1"/>
    <col min="7440" max="7440" width="11.28515625" style="3" customWidth="1"/>
    <col min="7441" max="7441" width="11.42578125" style="3" customWidth="1"/>
    <col min="7442" max="7442" width="10.140625" style="3" customWidth="1"/>
    <col min="7443" max="7443" width="10.42578125" style="3" customWidth="1"/>
    <col min="7444" max="7677" width="9.140625" style="3"/>
    <col min="7678" max="7678" width="39.5703125" style="3" customWidth="1"/>
    <col min="7679" max="7679" width="10.42578125" style="3" customWidth="1"/>
    <col min="7680" max="7680" width="12.42578125" style="3" customWidth="1"/>
    <col min="7681" max="7681" width="15.140625" style="3" customWidth="1"/>
    <col min="7682" max="7682" width="14.140625" style="3" customWidth="1"/>
    <col min="7683" max="7683" width="11.28515625" style="3" customWidth="1"/>
    <col min="7684" max="7684" width="12.42578125" style="3" customWidth="1"/>
    <col min="7685" max="7685" width="13.28515625" style="3" customWidth="1"/>
    <col min="7686" max="7686" width="13.42578125" style="3" customWidth="1"/>
    <col min="7687" max="7687" width="12" style="3" customWidth="1"/>
    <col min="7688" max="7688" width="12.140625" style="3" customWidth="1"/>
    <col min="7689" max="7689" width="13.5703125" style="3" customWidth="1"/>
    <col min="7690" max="7690" width="12.5703125" style="3" customWidth="1"/>
    <col min="7691" max="7691" width="12.28515625" style="3" customWidth="1"/>
    <col min="7692" max="7692" width="12.42578125" style="3" customWidth="1"/>
    <col min="7693" max="7693" width="12.28515625" style="3" customWidth="1"/>
    <col min="7694" max="7694" width="14.28515625" style="3" customWidth="1"/>
    <col min="7695" max="7695" width="10.140625" style="3" customWidth="1"/>
    <col min="7696" max="7696" width="11.28515625" style="3" customWidth="1"/>
    <col min="7697" max="7697" width="11.42578125" style="3" customWidth="1"/>
    <col min="7698" max="7698" width="10.140625" style="3" customWidth="1"/>
    <col min="7699" max="7699" width="10.42578125" style="3" customWidth="1"/>
    <col min="7700" max="7933" width="9.140625" style="3"/>
    <col min="7934" max="7934" width="39.5703125" style="3" customWidth="1"/>
    <col min="7935" max="7935" width="10.42578125" style="3" customWidth="1"/>
    <col min="7936" max="7936" width="12.42578125" style="3" customWidth="1"/>
    <col min="7937" max="7937" width="15.140625" style="3" customWidth="1"/>
    <col min="7938" max="7938" width="14.140625" style="3" customWidth="1"/>
    <col min="7939" max="7939" width="11.28515625" style="3" customWidth="1"/>
    <col min="7940" max="7940" width="12.42578125" style="3" customWidth="1"/>
    <col min="7941" max="7941" width="13.28515625" style="3" customWidth="1"/>
    <col min="7942" max="7942" width="13.42578125" style="3" customWidth="1"/>
    <col min="7943" max="7943" width="12" style="3" customWidth="1"/>
    <col min="7944" max="7944" width="12.140625" style="3" customWidth="1"/>
    <col min="7945" max="7945" width="13.5703125" style="3" customWidth="1"/>
    <col min="7946" max="7946" width="12.5703125" style="3" customWidth="1"/>
    <col min="7947" max="7947" width="12.28515625" style="3" customWidth="1"/>
    <col min="7948" max="7948" width="12.42578125" style="3" customWidth="1"/>
    <col min="7949" max="7949" width="12.28515625" style="3" customWidth="1"/>
    <col min="7950" max="7950" width="14.28515625" style="3" customWidth="1"/>
    <col min="7951" max="7951" width="10.140625" style="3" customWidth="1"/>
    <col min="7952" max="7952" width="11.28515625" style="3" customWidth="1"/>
    <col min="7953" max="7953" width="11.42578125" style="3" customWidth="1"/>
    <col min="7954" max="7954" width="10.140625" style="3" customWidth="1"/>
    <col min="7955" max="7955" width="10.42578125" style="3" customWidth="1"/>
    <col min="7956" max="8189" width="9.140625" style="3"/>
    <col min="8190" max="8190" width="39.5703125" style="3" customWidth="1"/>
    <col min="8191" max="8191" width="10.42578125" style="3" customWidth="1"/>
    <col min="8192" max="8192" width="12.42578125" style="3" customWidth="1"/>
    <col min="8193" max="8193" width="15.140625" style="3" customWidth="1"/>
    <col min="8194" max="8194" width="14.140625" style="3" customWidth="1"/>
    <col min="8195" max="8195" width="11.28515625" style="3" customWidth="1"/>
    <col min="8196" max="8196" width="12.42578125" style="3" customWidth="1"/>
    <col min="8197" max="8197" width="13.28515625" style="3" customWidth="1"/>
    <col min="8198" max="8198" width="13.42578125" style="3" customWidth="1"/>
    <col min="8199" max="8199" width="12" style="3" customWidth="1"/>
    <col min="8200" max="8200" width="12.140625" style="3" customWidth="1"/>
    <col min="8201" max="8201" width="13.5703125" style="3" customWidth="1"/>
    <col min="8202" max="8202" width="12.5703125" style="3" customWidth="1"/>
    <col min="8203" max="8203" width="12.28515625" style="3" customWidth="1"/>
    <col min="8204" max="8204" width="12.42578125" style="3" customWidth="1"/>
    <col min="8205" max="8205" width="12.28515625" style="3" customWidth="1"/>
    <col min="8206" max="8206" width="14.28515625" style="3" customWidth="1"/>
    <col min="8207" max="8207" width="10.140625" style="3" customWidth="1"/>
    <col min="8208" max="8208" width="11.28515625" style="3" customWidth="1"/>
    <col min="8209" max="8209" width="11.42578125" style="3" customWidth="1"/>
    <col min="8210" max="8210" width="10.140625" style="3" customWidth="1"/>
    <col min="8211" max="8211" width="10.42578125" style="3" customWidth="1"/>
    <col min="8212" max="8445" width="9.140625" style="3"/>
    <col min="8446" max="8446" width="39.5703125" style="3" customWidth="1"/>
    <col min="8447" max="8447" width="10.42578125" style="3" customWidth="1"/>
    <col min="8448" max="8448" width="12.42578125" style="3" customWidth="1"/>
    <col min="8449" max="8449" width="15.140625" style="3" customWidth="1"/>
    <col min="8450" max="8450" width="14.140625" style="3" customWidth="1"/>
    <col min="8451" max="8451" width="11.28515625" style="3" customWidth="1"/>
    <col min="8452" max="8452" width="12.42578125" style="3" customWidth="1"/>
    <col min="8453" max="8453" width="13.28515625" style="3" customWidth="1"/>
    <col min="8454" max="8454" width="13.42578125" style="3" customWidth="1"/>
    <col min="8455" max="8455" width="12" style="3" customWidth="1"/>
    <col min="8456" max="8456" width="12.140625" style="3" customWidth="1"/>
    <col min="8457" max="8457" width="13.5703125" style="3" customWidth="1"/>
    <col min="8458" max="8458" width="12.5703125" style="3" customWidth="1"/>
    <col min="8459" max="8459" width="12.28515625" style="3" customWidth="1"/>
    <col min="8460" max="8460" width="12.42578125" style="3" customWidth="1"/>
    <col min="8461" max="8461" width="12.28515625" style="3" customWidth="1"/>
    <col min="8462" max="8462" width="14.28515625" style="3" customWidth="1"/>
    <col min="8463" max="8463" width="10.140625" style="3" customWidth="1"/>
    <col min="8464" max="8464" width="11.28515625" style="3" customWidth="1"/>
    <col min="8465" max="8465" width="11.42578125" style="3" customWidth="1"/>
    <col min="8466" max="8466" width="10.140625" style="3" customWidth="1"/>
    <col min="8467" max="8467" width="10.42578125" style="3" customWidth="1"/>
    <col min="8468" max="8701" width="9.140625" style="3"/>
    <col min="8702" max="8702" width="39.5703125" style="3" customWidth="1"/>
    <col min="8703" max="8703" width="10.42578125" style="3" customWidth="1"/>
    <col min="8704" max="8704" width="12.42578125" style="3" customWidth="1"/>
    <col min="8705" max="8705" width="15.140625" style="3" customWidth="1"/>
    <col min="8706" max="8706" width="14.140625" style="3" customWidth="1"/>
    <col min="8707" max="8707" width="11.28515625" style="3" customWidth="1"/>
    <col min="8708" max="8708" width="12.42578125" style="3" customWidth="1"/>
    <col min="8709" max="8709" width="13.28515625" style="3" customWidth="1"/>
    <col min="8710" max="8710" width="13.42578125" style="3" customWidth="1"/>
    <col min="8711" max="8711" width="12" style="3" customWidth="1"/>
    <col min="8712" max="8712" width="12.140625" style="3" customWidth="1"/>
    <col min="8713" max="8713" width="13.5703125" style="3" customWidth="1"/>
    <col min="8714" max="8714" width="12.5703125" style="3" customWidth="1"/>
    <col min="8715" max="8715" width="12.28515625" style="3" customWidth="1"/>
    <col min="8716" max="8716" width="12.42578125" style="3" customWidth="1"/>
    <col min="8717" max="8717" width="12.28515625" style="3" customWidth="1"/>
    <col min="8718" max="8718" width="14.28515625" style="3" customWidth="1"/>
    <col min="8719" max="8719" width="10.140625" style="3" customWidth="1"/>
    <col min="8720" max="8720" width="11.28515625" style="3" customWidth="1"/>
    <col min="8721" max="8721" width="11.42578125" style="3" customWidth="1"/>
    <col min="8722" max="8722" width="10.140625" style="3" customWidth="1"/>
    <col min="8723" max="8723" width="10.42578125" style="3" customWidth="1"/>
    <col min="8724" max="8957" width="9.140625" style="3"/>
    <col min="8958" max="8958" width="39.5703125" style="3" customWidth="1"/>
    <col min="8959" max="8959" width="10.42578125" style="3" customWidth="1"/>
    <col min="8960" max="8960" width="12.42578125" style="3" customWidth="1"/>
    <col min="8961" max="8961" width="15.140625" style="3" customWidth="1"/>
    <col min="8962" max="8962" width="14.140625" style="3" customWidth="1"/>
    <col min="8963" max="8963" width="11.28515625" style="3" customWidth="1"/>
    <col min="8964" max="8964" width="12.42578125" style="3" customWidth="1"/>
    <col min="8965" max="8965" width="13.28515625" style="3" customWidth="1"/>
    <col min="8966" max="8966" width="13.42578125" style="3" customWidth="1"/>
    <col min="8967" max="8967" width="12" style="3" customWidth="1"/>
    <col min="8968" max="8968" width="12.140625" style="3" customWidth="1"/>
    <col min="8969" max="8969" width="13.5703125" style="3" customWidth="1"/>
    <col min="8970" max="8970" width="12.5703125" style="3" customWidth="1"/>
    <col min="8971" max="8971" width="12.28515625" style="3" customWidth="1"/>
    <col min="8972" max="8972" width="12.42578125" style="3" customWidth="1"/>
    <col min="8973" max="8973" width="12.28515625" style="3" customWidth="1"/>
    <col min="8974" max="8974" width="14.28515625" style="3" customWidth="1"/>
    <col min="8975" max="8975" width="10.140625" style="3" customWidth="1"/>
    <col min="8976" max="8976" width="11.28515625" style="3" customWidth="1"/>
    <col min="8977" max="8977" width="11.42578125" style="3" customWidth="1"/>
    <col min="8978" max="8978" width="10.140625" style="3" customWidth="1"/>
    <col min="8979" max="8979" width="10.42578125" style="3" customWidth="1"/>
    <col min="8980" max="9213" width="9.140625" style="3"/>
    <col min="9214" max="9214" width="39.5703125" style="3" customWidth="1"/>
    <col min="9215" max="9215" width="10.42578125" style="3" customWidth="1"/>
    <col min="9216" max="9216" width="12.42578125" style="3" customWidth="1"/>
    <col min="9217" max="9217" width="15.140625" style="3" customWidth="1"/>
    <col min="9218" max="9218" width="14.140625" style="3" customWidth="1"/>
    <col min="9219" max="9219" width="11.28515625" style="3" customWidth="1"/>
    <col min="9220" max="9220" width="12.42578125" style="3" customWidth="1"/>
    <col min="9221" max="9221" width="13.28515625" style="3" customWidth="1"/>
    <col min="9222" max="9222" width="13.42578125" style="3" customWidth="1"/>
    <col min="9223" max="9223" width="12" style="3" customWidth="1"/>
    <col min="9224" max="9224" width="12.140625" style="3" customWidth="1"/>
    <col min="9225" max="9225" width="13.5703125" style="3" customWidth="1"/>
    <col min="9226" max="9226" width="12.5703125" style="3" customWidth="1"/>
    <col min="9227" max="9227" width="12.28515625" style="3" customWidth="1"/>
    <col min="9228" max="9228" width="12.42578125" style="3" customWidth="1"/>
    <col min="9229" max="9229" width="12.28515625" style="3" customWidth="1"/>
    <col min="9230" max="9230" width="14.28515625" style="3" customWidth="1"/>
    <col min="9231" max="9231" width="10.140625" style="3" customWidth="1"/>
    <col min="9232" max="9232" width="11.28515625" style="3" customWidth="1"/>
    <col min="9233" max="9233" width="11.42578125" style="3" customWidth="1"/>
    <col min="9234" max="9234" width="10.140625" style="3" customWidth="1"/>
    <col min="9235" max="9235" width="10.42578125" style="3" customWidth="1"/>
    <col min="9236" max="9469" width="9.140625" style="3"/>
    <col min="9470" max="9470" width="39.5703125" style="3" customWidth="1"/>
    <col min="9471" max="9471" width="10.42578125" style="3" customWidth="1"/>
    <col min="9472" max="9472" width="12.42578125" style="3" customWidth="1"/>
    <col min="9473" max="9473" width="15.140625" style="3" customWidth="1"/>
    <col min="9474" max="9474" width="14.140625" style="3" customWidth="1"/>
    <col min="9475" max="9475" width="11.28515625" style="3" customWidth="1"/>
    <col min="9476" max="9476" width="12.42578125" style="3" customWidth="1"/>
    <col min="9477" max="9477" width="13.28515625" style="3" customWidth="1"/>
    <col min="9478" max="9478" width="13.42578125" style="3" customWidth="1"/>
    <col min="9479" max="9479" width="12" style="3" customWidth="1"/>
    <col min="9480" max="9480" width="12.140625" style="3" customWidth="1"/>
    <col min="9481" max="9481" width="13.5703125" style="3" customWidth="1"/>
    <col min="9482" max="9482" width="12.5703125" style="3" customWidth="1"/>
    <col min="9483" max="9483" width="12.28515625" style="3" customWidth="1"/>
    <col min="9484" max="9484" width="12.42578125" style="3" customWidth="1"/>
    <col min="9485" max="9485" width="12.28515625" style="3" customWidth="1"/>
    <col min="9486" max="9486" width="14.28515625" style="3" customWidth="1"/>
    <col min="9487" max="9487" width="10.140625" style="3" customWidth="1"/>
    <col min="9488" max="9488" width="11.28515625" style="3" customWidth="1"/>
    <col min="9489" max="9489" width="11.42578125" style="3" customWidth="1"/>
    <col min="9490" max="9490" width="10.140625" style="3" customWidth="1"/>
    <col min="9491" max="9491" width="10.42578125" style="3" customWidth="1"/>
    <col min="9492" max="9725" width="9.140625" style="3"/>
    <col min="9726" max="9726" width="39.5703125" style="3" customWidth="1"/>
    <col min="9727" max="9727" width="10.42578125" style="3" customWidth="1"/>
    <col min="9728" max="9728" width="12.42578125" style="3" customWidth="1"/>
    <col min="9729" max="9729" width="15.140625" style="3" customWidth="1"/>
    <col min="9730" max="9730" width="14.140625" style="3" customWidth="1"/>
    <col min="9731" max="9731" width="11.28515625" style="3" customWidth="1"/>
    <col min="9732" max="9732" width="12.42578125" style="3" customWidth="1"/>
    <col min="9733" max="9733" width="13.28515625" style="3" customWidth="1"/>
    <col min="9734" max="9734" width="13.42578125" style="3" customWidth="1"/>
    <col min="9735" max="9735" width="12" style="3" customWidth="1"/>
    <col min="9736" max="9736" width="12.140625" style="3" customWidth="1"/>
    <col min="9737" max="9737" width="13.5703125" style="3" customWidth="1"/>
    <col min="9738" max="9738" width="12.5703125" style="3" customWidth="1"/>
    <col min="9739" max="9739" width="12.28515625" style="3" customWidth="1"/>
    <col min="9740" max="9740" width="12.42578125" style="3" customWidth="1"/>
    <col min="9741" max="9741" width="12.28515625" style="3" customWidth="1"/>
    <col min="9742" max="9742" width="14.28515625" style="3" customWidth="1"/>
    <col min="9743" max="9743" width="10.140625" style="3" customWidth="1"/>
    <col min="9744" max="9744" width="11.28515625" style="3" customWidth="1"/>
    <col min="9745" max="9745" width="11.42578125" style="3" customWidth="1"/>
    <col min="9746" max="9746" width="10.140625" style="3" customWidth="1"/>
    <col min="9747" max="9747" width="10.42578125" style="3" customWidth="1"/>
    <col min="9748" max="9981" width="9.140625" style="3"/>
    <col min="9982" max="9982" width="39.5703125" style="3" customWidth="1"/>
    <col min="9983" max="9983" width="10.42578125" style="3" customWidth="1"/>
    <col min="9984" max="9984" width="12.42578125" style="3" customWidth="1"/>
    <col min="9985" max="9985" width="15.140625" style="3" customWidth="1"/>
    <col min="9986" max="9986" width="14.140625" style="3" customWidth="1"/>
    <col min="9987" max="9987" width="11.28515625" style="3" customWidth="1"/>
    <col min="9988" max="9988" width="12.42578125" style="3" customWidth="1"/>
    <col min="9989" max="9989" width="13.28515625" style="3" customWidth="1"/>
    <col min="9990" max="9990" width="13.42578125" style="3" customWidth="1"/>
    <col min="9991" max="9991" width="12" style="3" customWidth="1"/>
    <col min="9992" max="9992" width="12.140625" style="3" customWidth="1"/>
    <col min="9993" max="9993" width="13.5703125" style="3" customWidth="1"/>
    <col min="9994" max="9994" width="12.5703125" style="3" customWidth="1"/>
    <col min="9995" max="9995" width="12.28515625" style="3" customWidth="1"/>
    <col min="9996" max="9996" width="12.42578125" style="3" customWidth="1"/>
    <col min="9997" max="9997" width="12.28515625" style="3" customWidth="1"/>
    <col min="9998" max="9998" width="14.28515625" style="3" customWidth="1"/>
    <col min="9999" max="9999" width="10.140625" style="3" customWidth="1"/>
    <col min="10000" max="10000" width="11.28515625" style="3" customWidth="1"/>
    <col min="10001" max="10001" width="11.42578125" style="3" customWidth="1"/>
    <col min="10002" max="10002" width="10.140625" style="3" customWidth="1"/>
    <col min="10003" max="10003" width="10.42578125" style="3" customWidth="1"/>
    <col min="10004" max="10237" width="9.140625" style="3"/>
    <col min="10238" max="10238" width="39.5703125" style="3" customWidth="1"/>
    <col min="10239" max="10239" width="10.42578125" style="3" customWidth="1"/>
    <col min="10240" max="10240" width="12.42578125" style="3" customWidth="1"/>
    <col min="10241" max="10241" width="15.140625" style="3" customWidth="1"/>
    <col min="10242" max="10242" width="14.140625" style="3" customWidth="1"/>
    <col min="10243" max="10243" width="11.28515625" style="3" customWidth="1"/>
    <col min="10244" max="10244" width="12.42578125" style="3" customWidth="1"/>
    <col min="10245" max="10245" width="13.28515625" style="3" customWidth="1"/>
    <col min="10246" max="10246" width="13.42578125" style="3" customWidth="1"/>
    <col min="10247" max="10247" width="12" style="3" customWidth="1"/>
    <col min="10248" max="10248" width="12.140625" style="3" customWidth="1"/>
    <col min="10249" max="10249" width="13.5703125" style="3" customWidth="1"/>
    <col min="10250" max="10250" width="12.5703125" style="3" customWidth="1"/>
    <col min="10251" max="10251" width="12.28515625" style="3" customWidth="1"/>
    <col min="10252" max="10252" width="12.42578125" style="3" customWidth="1"/>
    <col min="10253" max="10253" width="12.28515625" style="3" customWidth="1"/>
    <col min="10254" max="10254" width="14.28515625" style="3" customWidth="1"/>
    <col min="10255" max="10255" width="10.140625" style="3" customWidth="1"/>
    <col min="10256" max="10256" width="11.28515625" style="3" customWidth="1"/>
    <col min="10257" max="10257" width="11.42578125" style="3" customWidth="1"/>
    <col min="10258" max="10258" width="10.140625" style="3" customWidth="1"/>
    <col min="10259" max="10259" width="10.42578125" style="3" customWidth="1"/>
    <col min="10260" max="10493" width="9.140625" style="3"/>
    <col min="10494" max="10494" width="39.5703125" style="3" customWidth="1"/>
    <col min="10495" max="10495" width="10.42578125" style="3" customWidth="1"/>
    <col min="10496" max="10496" width="12.42578125" style="3" customWidth="1"/>
    <col min="10497" max="10497" width="15.140625" style="3" customWidth="1"/>
    <col min="10498" max="10498" width="14.140625" style="3" customWidth="1"/>
    <col min="10499" max="10499" width="11.28515625" style="3" customWidth="1"/>
    <col min="10500" max="10500" width="12.42578125" style="3" customWidth="1"/>
    <col min="10501" max="10501" width="13.28515625" style="3" customWidth="1"/>
    <col min="10502" max="10502" width="13.42578125" style="3" customWidth="1"/>
    <col min="10503" max="10503" width="12" style="3" customWidth="1"/>
    <col min="10504" max="10504" width="12.140625" style="3" customWidth="1"/>
    <col min="10505" max="10505" width="13.5703125" style="3" customWidth="1"/>
    <col min="10506" max="10506" width="12.5703125" style="3" customWidth="1"/>
    <col min="10507" max="10507" width="12.28515625" style="3" customWidth="1"/>
    <col min="10508" max="10508" width="12.42578125" style="3" customWidth="1"/>
    <col min="10509" max="10509" width="12.28515625" style="3" customWidth="1"/>
    <col min="10510" max="10510" width="14.28515625" style="3" customWidth="1"/>
    <col min="10511" max="10511" width="10.140625" style="3" customWidth="1"/>
    <col min="10512" max="10512" width="11.28515625" style="3" customWidth="1"/>
    <col min="10513" max="10513" width="11.42578125" style="3" customWidth="1"/>
    <col min="10514" max="10514" width="10.140625" style="3" customWidth="1"/>
    <col min="10515" max="10515" width="10.42578125" style="3" customWidth="1"/>
    <col min="10516" max="10749" width="9.140625" style="3"/>
    <col min="10750" max="10750" width="39.5703125" style="3" customWidth="1"/>
    <col min="10751" max="10751" width="10.42578125" style="3" customWidth="1"/>
    <col min="10752" max="10752" width="12.42578125" style="3" customWidth="1"/>
    <col min="10753" max="10753" width="15.140625" style="3" customWidth="1"/>
    <col min="10754" max="10754" width="14.140625" style="3" customWidth="1"/>
    <col min="10755" max="10755" width="11.28515625" style="3" customWidth="1"/>
    <col min="10756" max="10756" width="12.42578125" style="3" customWidth="1"/>
    <col min="10757" max="10757" width="13.28515625" style="3" customWidth="1"/>
    <col min="10758" max="10758" width="13.42578125" style="3" customWidth="1"/>
    <col min="10759" max="10759" width="12" style="3" customWidth="1"/>
    <col min="10760" max="10760" width="12.140625" style="3" customWidth="1"/>
    <col min="10761" max="10761" width="13.5703125" style="3" customWidth="1"/>
    <col min="10762" max="10762" width="12.5703125" style="3" customWidth="1"/>
    <col min="10763" max="10763" width="12.28515625" style="3" customWidth="1"/>
    <col min="10764" max="10764" width="12.42578125" style="3" customWidth="1"/>
    <col min="10765" max="10765" width="12.28515625" style="3" customWidth="1"/>
    <col min="10766" max="10766" width="14.28515625" style="3" customWidth="1"/>
    <col min="10767" max="10767" width="10.140625" style="3" customWidth="1"/>
    <col min="10768" max="10768" width="11.28515625" style="3" customWidth="1"/>
    <col min="10769" max="10769" width="11.42578125" style="3" customWidth="1"/>
    <col min="10770" max="10770" width="10.140625" style="3" customWidth="1"/>
    <col min="10771" max="10771" width="10.42578125" style="3" customWidth="1"/>
    <col min="10772" max="11005" width="9.140625" style="3"/>
    <col min="11006" max="11006" width="39.5703125" style="3" customWidth="1"/>
    <col min="11007" max="11007" width="10.42578125" style="3" customWidth="1"/>
    <col min="11008" max="11008" width="12.42578125" style="3" customWidth="1"/>
    <col min="11009" max="11009" width="15.140625" style="3" customWidth="1"/>
    <col min="11010" max="11010" width="14.140625" style="3" customWidth="1"/>
    <col min="11011" max="11011" width="11.28515625" style="3" customWidth="1"/>
    <col min="11012" max="11012" width="12.42578125" style="3" customWidth="1"/>
    <col min="11013" max="11013" width="13.28515625" style="3" customWidth="1"/>
    <col min="11014" max="11014" width="13.42578125" style="3" customWidth="1"/>
    <col min="11015" max="11015" width="12" style="3" customWidth="1"/>
    <col min="11016" max="11016" width="12.140625" style="3" customWidth="1"/>
    <col min="11017" max="11017" width="13.5703125" style="3" customWidth="1"/>
    <col min="11018" max="11018" width="12.5703125" style="3" customWidth="1"/>
    <col min="11019" max="11019" width="12.28515625" style="3" customWidth="1"/>
    <col min="11020" max="11020" width="12.42578125" style="3" customWidth="1"/>
    <col min="11021" max="11021" width="12.28515625" style="3" customWidth="1"/>
    <col min="11022" max="11022" width="14.28515625" style="3" customWidth="1"/>
    <col min="11023" max="11023" width="10.140625" style="3" customWidth="1"/>
    <col min="11024" max="11024" width="11.28515625" style="3" customWidth="1"/>
    <col min="11025" max="11025" width="11.42578125" style="3" customWidth="1"/>
    <col min="11026" max="11026" width="10.140625" style="3" customWidth="1"/>
    <col min="11027" max="11027" width="10.42578125" style="3" customWidth="1"/>
    <col min="11028" max="11261" width="9.140625" style="3"/>
    <col min="11262" max="11262" width="39.5703125" style="3" customWidth="1"/>
    <col min="11263" max="11263" width="10.42578125" style="3" customWidth="1"/>
    <col min="11264" max="11264" width="12.42578125" style="3" customWidth="1"/>
    <col min="11265" max="11265" width="15.140625" style="3" customWidth="1"/>
    <col min="11266" max="11266" width="14.140625" style="3" customWidth="1"/>
    <col min="11267" max="11267" width="11.28515625" style="3" customWidth="1"/>
    <col min="11268" max="11268" width="12.42578125" style="3" customWidth="1"/>
    <col min="11269" max="11269" width="13.28515625" style="3" customWidth="1"/>
    <col min="11270" max="11270" width="13.42578125" style="3" customWidth="1"/>
    <col min="11271" max="11271" width="12" style="3" customWidth="1"/>
    <col min="11272" max="11272" width="12.140625" style="3" customWidth="1"/>
    <col min="11273" max="11273" width="13.5703125" style="3" customWidth="1"/>
    <col min="11274" max="11274" width="12.5703125" style="3" customWidth="1"/>
    <col min="11275" max="11275" width="12.28515625" style="3" customWidth="1"/>
    <col min="11276" max="11276" width="12.42578125" style="3" customWidth="1"/>
    <col min="11277" max="11277" width="12.28515625" style="3" customWidth="1"/>
    <col min="11278" max="11278" width="14.28515625" style="3" customWidth="1"/>
    <col min="11279" max="11279" width="10.140625" style="3" customWidth="1"/>
    <col min="11280" max="11280" width="11.28515625" style="3" customWidth="1"/>
    <col min="11281" max="11281" width="11.42578125" style="3" customWidth="1"/>
    <col min="11282" max="11282" width="10.140625" style="3" customWidth="1"/>
    <col min="11283" max="11283" width="10.42578125" style="3" customWidth="1"/>
    <col min="11284" max="11517" width="9.140625" style="3"/>
    <col min="11518" max="11518" width="39.5703125" style="3" customWidth="1"/>
    <col min="11519" max="11519" width="10.42578125" style="3" customWidth="1"/>
    <col min="11520" max="11520" width="12.42578125" style="3" customWidth="1"/>
    <col min="11521" max="11521" width="15.140625" style="3" customWidth="1"/>
    <col min="11522" max="11522" width="14.140625" style="3" customWidth="1"/>
    <col min="11523" max="11523" width="11.28515625" style="3" customWidth="1"/>
    <col min="11524" max="11524" width="12.42578125" style="3" customWidth="1"/>
    <col min="11525" max="11525" width="13.28515625" style="3" customWidth="1"/>
    <col min="11526" max="11526" width="13.42578125" style="3" customWidth="1"/>
    <col min="11527" max="11527" width="12" style="3" customWidth="1"/>
    <col min="11528" max="11528" width="12.140625" style="3" customWidth="1"/>
    <col min="11529" max="11529" width="13.5703125" style="3" customWidth="1"/>
    <col min="11530" max="11530" width="12.5703125" style="3" customWidth="1"/>
    <col min="11531" max="11531" width="12.28515625" style="3" customWidth="1"/>
    <col min="11532" max="11532" width="12.42578125" style="3" customWidth="1"/>
    <col min="11533" max="11533" width="12.28515625" style="3" customWidth="1"/>
    <col min="11534" max="11534" width="14.28515625" style="3" customWidth="1"/>
    <col min="11535" max="11535" width="10.140625" style="3" customWidth="1"/>
    <col min="11536" max="11536" width="11.28515625" style="3" customWidth="1"/>
    <col min="11537" max="11537" width="11.42578125" style="3" customWidth="1"/>
    <col min="11538" max="11538" width="10.140625" style="3" customWidth="1"/>
    <col min="11539" max="11539" width="10.42578125" style="3" customWidth="1"/>
    <col min="11540" max="11773" width="9.140625" style="3"/>
    <col min="11774" max="11774" width="39.5703125" style="3" customWidth="1"/>
    <col min="11775" max="11775" width="10.42578125" style="3" customWidth="1"/>
    <col min="11776" max="11776" width="12.42578125" style="3" customWidth="1"/>
    <col min="11777" max="11777" width="15.140625" style="3" customWidth="1"/>
    <col min="11778" max="11778" width="14.140625" style="3" customWidth="1"/>
    <col min="11779" max="11779" width="11.28515625" style="3" customWidth="1"/>
    <col min="11780" max="11780" width="12.42578125" style="3" customWidth="1"/>
    <col min="11781" max="11781" width="13.28515625" style="3" customWidth="1"/>
    <col min="11782" max="11782" width="13.42578125" style="3" customWidth="1"/>
    <col min="11783" max="11783" width="12" style="3" customWidth="1"/>
    <col min="11784" max="11784" width="12.140625" style="3" customWidth="1"/>
    <col min="11785" max="11785" width="13.5703125" style="3" customWidth="1"/>
    <col min="11786" max="11786" width="12.5703125" style="3" customWidth="1"/>
    <col min="11787" max="11787" width="12.28515625" style="3" customWidth="1"/>
    <col min="11788" max="11788" width="12.42578125" style="3" customWidth="1"/>
    <col min="11789" max="11789" width="12.28515625" style="3" customWidth="1"/>
    <col min="11790" max="11790" width="14.28515625" style="3" customWidth="1"/>
    <col min="11791" max="11791" width="10.140625" style="3" customWidth="1"/>
    <col min="11792" max="11792" width="11.28515625" style="3" customWidth="1"/>
    <col min="11793" max="11793" width="11.42578125" style="3" customWidth="1"/>
    <col min="11794" max="11794" width="10.140625" style="3" customWidth="1"/>
    <col min="11795" max="11795" width="10.42578125" style="3" customWidth="1"/>
    <col min="11796" max="12029" width="9.140625" style="3"/>
    <col min="12030" max="12030" width="39.5703125" style="3" customWidth="1"/>
    <col min="12031" max="12031" width="10.42578125" style="3" customWidth="1"/>
    <col min="12032" max="12032" width="12.42578125" style="3" customWidth="1"/>
    <col min="12033" max="12033" width="15.140625" style="3" customWidth="1"/>
    <col min="12034" max="12034" width="14.140625" style="3" customWidth="1"/>
    <col min="12035" max="12035" width="11.28515625" style="3" customWidth="1"/>
    <col min="12036" max="12036" width="12.42578125" style="3" customWidth="1"/>
    <col min="12037" max="12037" width="13.28515625" style="3" customWidth="1"/>
    <col min="12038" max="12038" width="13.42578125" style="3" customWidth="1"/>
    <col min="12039" max="12039" width="12" style="3" customWidth="1"/>
    <col min="12040" max="12040" width="12.140625" style="3" customWidth="1"/>
    <col min="12041" max="12041" width="13.5703125" style="3" customWidth="1"/>
    <col min="12042" max="12042" width="12.5703125" style="3" customWidth="1"/>
    <col min="12043" max="12043" width="12.28515625" style="3" customWidth="1"/>
    <col min="12044" max="12044" width="12.42578125" style="3" customWidth="1"/>
    <col min="12045" max="12045" width="12.28515625" style="3" customWidth="1"/>
    <col min="12046" max="12046" width="14.28515625" style="3" customWidth="1"/>
    <col min="12047" max="12047" width="10.140625" style="3" customWidth="1"/>
    <col min="12048" max="12048" width="11.28515625" style="3" customWidth="1"/>
    <col min="12049" max="12049" width="11.42578125" style="3" customWidth="1"/>
    <col min="12050" max="12050" width="10.140625" style="3" customWidth="1"/>
    <col min="12051" max="12051" width="10.42578125" style="3" customWidth="1"/>
    <col min="12052" max="12285" width="9.140625" style="3"/>
    <col min="12286" max="12286" width="39.5703125" style="3" customWidth="1"/>
    <col min="12287" max="12287" width="10.42578125" style="3" customWidth="1"/>
    <col min="12288" max="12288" width="12.42578125" style="3" customWidth="1"/>
    <col min="12289" max="12289" width="15.140625" style="3" customWidth="1"/>
    <col min="12290" max="12290" width="14.140625" style="3" customWidth="1"/>
    <col min="12291" max="12291" width="11.28515625" style="3" customWidth="1"/>
    <col min="12292" max="12292" width="12.42578125" style="3" customWidth="1"/>
    <col min="12293" max="12293" width="13.28515625" style="3" customWidth="1"/>
    <col min="12294" max="12294" width="13.42578125" style="3" customWidth="1"/>
    <col min="12295" max="12295" width="12" style="3" customWidth="1"/>
    <col min="12296" max="12296" width="12.140625" style="3" customWidth="1"/>
    <col min="12297" max="12297" width="13.5703125" style="3" customWidth="1"/>
    <col min="12298" max="12298" width="12.5703125" style="3" customWidth="1"/>
    <col min="12299" max="12299" width="12.28515625" style="3" customWidth="1"/>
    <col min="12300" max="12300" width="12.42578125" style="3" customWidth="1"/>
    <col min="12301" max="12301" width="12.28515625" style="3" customWidth="1"/>
    <col min="12302" max="12302" width="14.28515625" style="3" customWidth="1"/>
    <col min="12303" max="12303" width="10.140625" style="3" customWidth="1"/>
    <col min="12304" max="12304" width="11.28515625" style="3" customWidth="1"/>
    <col min="12305" max="12305" width="11.42578125" style="3" customWidth="1"/>
    <col min="12306" max="12306" width="10.140625" style="3" customWidth="1"/>
    <col min="12307" max="12307" width="10.42578125" style="3" customWidth="1"/>
    <col min="12308" max="12541" width="9.140625" style="3"/>
    <col min="12542" max="12542" width="39.5703125" style="3" customWidth="1"/>
    <col min="12543" max="12543" width="10.42578125" style="3" customWidth="1"/>
    <col min="12544" max="12544" width="12.42578125" style="3" customWidth="1"/>
    <col min="12545" max="12545" width="15.140625" style="3" customWidth="1"/>
    <col min="12546" max="12546" width="14.140625" style="3" customWidth="1"/>
    <col min="12547" max="12547" width="11.28515625" style="3" customWidth="1"/>
    <col min="12548" max="12548" width="12.42578125" style="3" customWidth="1"/>
    <col min="12549" max="12549" width="13.28515625" style="3" customWidth="1"/>
    <col min="12550" max="12550" width="13.42578125" style="3" customWidth="1"/>
    <col min="12551" max="12551" width="12" style="3" customWidth="1"/>
    <col min="12552" max="12552" width="12.140625" style="3" customWidth="1"/>
    <col min="12553" max="12553" width="13.5703125" style="3" customWidth="1"/>
    <col min="12554" max="12554" width="12.5703125" style="3" customWidth="1"/>
    <col min="12555" max="12555" width="12.28515625" style="3" customWidth="1"/>
    <col min="12556" max="12556" width="12.42578125" style="3" customWidth="1"/>
    <col min="12557" max="12557" width="12.28515625" style="3" customWidth="1"/>
    <col min="12558" max="12558" width="14.28515625" style="3" customWidth="1"/>
    <col min="12559" max="12559" width="10.140625" style="3" customWidth="1"/>
    <col min="12560" max="12560" width="11.28515625" style="3" customWidth="1"/>
    <col min="12561" max="12561" width="11.42578125" style="3" customWidth="1"/>
    <col min="12562" max="12562" width="10.140625" style="3" customWidth="1"/>
    <col min="12563" max="12563" width="10.42578125" style="3" customWidth="1"/>
    <col min="12564" max="12797" width="9.140625" style="3"/>
    <col min="12798" max="12798" width="39.5703125" style="3" customWidth="1"/>
    <col min="12799" max="12799" width="10.42578125" style="3" customWidth="1"/>
    <col min="12800" max="12800" width="12.42578125" style="3" customWidth="1"/>
    <col min="12801" max="12801" width="15.140625" style="3" customWidth="1"/>
    <col min="12802" max="12802" width="14.140625" style="3" customWidth="1"/>
    <col min="12803" max="12803" width="11.28515625" style="3" customWidth="1"/>
    <col min="12804" max="12804" width="12.42578125" style="3" customWidth="1"/>
    <col min="12805" max="12805" width="13.28515625" style="3" customWidth="1"/>
    <col min="12806" max="12806" width="13.42578125" style="3" customWidth="1"/>
    <col min="12807" max="12807" width="12" style="3" customWidth="1"/>
    <col min="12808" max="12808" width="12.140625" style="3" customWidth="1"/>
    <col min="12809" max="12809" width="13.5703125" style="3" customWidth="1"/>
    <col min="12810" max="12810" width="12.5703125" style="3" customWidth="1"/>
    <col min="12811" max="12811" width="12.28515625" style="3" customWidth="1"/>
    <col min="12812" max="12812" width="12.42578125" style="3" customWidth="1"/>
    <col min="12813" max="12813" width="12.28515625" style="3" customWidth="1"/>
    <col min="12814" max="12814" width="14.28515625" style="3" customWidth="1"/>
    <col min="12815" max="12815" width="10.140625" style="3" customWidth="1"/>
    <col min="12816" max="12816" width="11.28515625" style="3" customWidth="1"/>
    <col min="12817" max="12817" width="11.42578125" style="3" customWidth="1"/>
    <col min="12818" max="12818" width="10.140625" style="3" customWidth="1"/>
    <col min="12819" max="12819" width="10.42578125" style="3" customWidth="1"/>
    <col min="12820" max="13053" width="9.140625" style="3"/>
    <col min="13054" max="13054" width="39.5703125" style="3" customWidth="1"/>
    <col min="13055" max="13055" width="10.42578125" style="3" customWidth="1"/>
    <col min="13056" max="13056" width="12.42578125" style="3" customWidth="1"/>
    <col min="13057" max="13057" width="15.140625" style="3" customWidth="1"/>
    <col min="13058" max="13058" width="14.140625" style="3" customWidth="1"/>
    <col min="13059" max="13059" width="11.28515625" style="3" customWidth="1"/>
    <col min="13060" max="13060" width="12.42578125" style="3" customWidth="1"/>
    <col min="13061" max="13061" width="13.28515625" style="3" customWidth="1"/>
    <col min="13062" max="13062" width="13.42578125" style="3" customWidth="1"/>
    <col min="13063" max="13063" width="12" style="3" customWidth="1"/>
    <col min="13064" max="13064" width="12.140625" style="3" customWidth="1"/>
    <col min="13065" max="13065" width="13.5703125" style="3" customWidth="1"/>
    <col min="13066" max="13066" width="12.5703125" style="3" customWidth="1"/>
    <col min="13067" max="13067" width="12.28515625" style="3" customWidth="1"/>
    <col min="13068" max="13068" width="12.42578125" style="3" customWidth="1"/>
    <col min="13069" max="13069" width="12.28515625" style="3" customWidth="1"/>
    <col min="13070" max="13070" width="14.28515625" style="3" customWidth="1"/>
    <col min="13071" max="13071" width="10.140625" style="3" customWidth="1"/>
    <col min="13072" max="13072" width="11.28515625" style="3" customWidth="1"/>
    <col min="13073" max="13073" width="11.42578125" style="3" customWidth="1"/>
    <col min="13074" max="13074" width="10.140625" style="3" customWidth="1"/>
    <col min="13075" max="13075" width="10.42578125" style="3" customWidth="1"/>
    <col min="13076" max="13309" width="9.140625" style="3"/>
    <col min="13310" max="13310" width="39.5703125" style="3" customWidth="1"/>
    <col min="13311" max="13311" width="10.42578125" style="3" customWidth="1"/>
    <col min="13312" max="13312" width="12.42578125" style="3" customWidth="1"/>
    <col min="13313" max="13313" width="15.140625" style="3" customWidth="1"/>
    <col min="13314" max="13314" width="14.140625" style="3" customWidth="1"/>
    <col min="13315" max="13315" width="11.28515625" style="3" customWidth="1"/>
    <col min="13316" max="13316" width="12.42578125" style="3" customWidth="1"/>
    <col min="13317" max="13317" width="13.28515625" style="3" customWidth="1"/>
    <col min="13318" max="13318" width="13.42578125" style="3" customWidth="1"/>
    <col min="13319" max="13319" width="12" style="3" customWidth="1"/>
    <col min="13320" max="13320" width="12.140625" style="3" customWidth="1"/>
    <col min="13321" max="13321" width="13.5703125" style="3" customWidth="1"/>
    <col min="13322" max="13322" width="12.5703125" style="3" customWidth="1"/>
    <col min="13323" max="13323" width="12.28515625" style="3" customWidth="1"/>
    <col min="13324" max="13324" width="12.42578125" style="3" customWidth="1"/>
    <col min="13325" max="13325" width="12.28515625" style="3" customWidth="1"/>
    <col min="13326" max="13326" width="14.28515625" style="3" customWidth="1"/>
    <col min="13327" max="13327" width="10.140625" style="3" customWidth="1"/>
    <col min="13328" max="13328" width="11.28515625" style="3" customWidth="1"/>
    <col min="13329" max="13329" width="11.42578125" style="3" customWidth="1"/>
    <col min="13330" max="13330" width="10.140625" style="3" customWidth="1"/>
    <col min="13331" max="13331" width="10.42578125" style="3" customWidth="1"/>
    <col min="13332" max="13565" width="9.140625" style="3"/>
    <col min="13566" max="13566" width="39.5703125" style="3" customWidth="1"/>
    <col min="13567" max="13567" width="10.42578125" style="3" customWidth="1"/>
    <col min="13568" max="13568" width="12.42578125" style="3" customWidth="1"/>
    <col min="13569" max="13569" width="15.140625" style="3" customWidth="1"/>
    <col min="13570" max="13570" width="14.140625" style="3" customWidth="1"/>
    <col min="13571" max="13571" width="11.28515625" style="3" customWidth="1"/>
    <col min="13572" max="13572" width="12.42578125" style="3" customWidth="1"/>
    <col min="13573" max="13573" width="13.28515625" style="3" customWidth="1"/>
    <col min="13574" max="13574" width="13.42578125" style="3" customWidth="1"/>
    <col min="13575" max="13575" width="12" style="3" customWidth="1"/>
    <col min="13576" max="13576" width="12.140625" style="3" customWidth="1"/>
    <col min="13577" max="13577" width="13.5703125" style="3" customWidth="1"/>
    <col min="13578" max="13578" width="12.5703125" style="3" customWidth="1"/>
    <col min="13579" max="13579" width="12.28515625" style="3" customWidth="1"/>
    <col min="13580" max="13580" width="12.42578125" style="3" customWidth="1"/>
    <col min="13581" max="13581" width="12.28515625" style="3" customWidth="1"/>
    <col min="13582" max="13582" width="14.28515625" style="3" customWidth="1"/>
    <col min="13583" max="13583" width="10.140625" style="3" customWidth="1"/>
    <col min="13584" max="13584" width="11.28515625" style="3" customWidth="1"/>
    <col min="13585" max="13585" width="11.42578125" style="3" customWidth="1"/>
    <col min="13586" max="13586" width="10.140625" style="3" customWidth="1"/>
    <col min="13587" max="13587" width="10.42578125" style="3" customWidth="1"/>
    <col min="13588" max="13821" width="9.140625" style="3"/>
    <col min="13822" max="13822" width="39.5703125" style="3" customWidth="1"/>
    <col min="13823" max="13823" width="10.42578125" style="3" customWidth="1"/>
    <col min="13824" max="13824" width="12.42578125" style="3" customWidth="1"/>
    <col min="13825" max="13825" width="15.140625" style="3" customWidth="1"/>
    <col min="13826" max="13826" width="14.140625" style="3" customWidth="1"/>
    <col min="13827" max="13827" width="11.28515625" style="3" customWidth="1"/>
    <col min="13828" max="13828" width="12.42578125" style="3" customWidth="1"/>
    <col min="13829" max="13829" width="13.28515625" style="3" customWidth="1"/>
    <col min="13830" max="13830" width="13.42578125" style="3" customWidth="1"/>
    <col min="13831" max="13831" width="12" style="3" customWidth="1"/>
    <col min="13832" max="13832" width="12.140625" style="3" customWidth="1"/>
    <col min="13833" max="13833" width="13.5703125" style="3" customWidth="1"/>
    <col min="13834" max="13834" width="12.5703125" style="3" customWidth="1"/>
    <col min="13835" max="13835" width="12.28515625" style="3" customWidth="1"/>
    <col min="13836" max="13836" width="12.42578125" style="3" customWidth="1"/>
    <col min="13837" max="13837" width="12.28515625" style="3" customWidth="1"/>
    <col min="13838" max="13838" width="14.28515625" style="3" customWidth="1"/>
    <col min="13839" max="13839" width="10.140625" style="3" customWidth="1"/>
    <col min="13840" max="13840" width="11.28515625" style="3" customWidth="1"/>
    <col min="13841" max="13841" width="11.42578125" style="3" customWidth="1"/>
    <col min="13842" max="13842" width="10.140625" style="3" customWidth="1"/>
    <col min="13843" max="13843" width="10.42578125" style="3" customWidth="1"/>
    <col min="13844" max="14077" width="9.140625" style="3"/>
    <col min="14078" max="14078" width="39.5703125" style="3" customWidth="1"/>
    <col min="14079" max="14079" width="10.42578125" style="3" customWidth="1"/>
    <col min="14080" max="14080" width="12.42578125" style="3" customWidth="1"/>
    <col min="14081" max="14081" width="15.140625" style="3" customWidth="1"/>
    <col min="14082" max="14082" width="14.140625" style="3" customWidth="1"/>
    <col min="14083" max="14083" width="11.28515625" style="3" customWidth="1"/>
    <col min="14084" max="14084" width="12.42578125" style="3" customWidth="1"/>
    <col min="14085" max="14085" width="13.28515625" style="3" customWidth="1"/>
    <col min="14086" max="14086" width="13.42578125" style="3" customWidth="1"/>
    <col min="14087" max="14087" width="12" style="3" customWidth="1"/>
    <col min="14088" max="14088" width="12.140625" style="3" customWidth="1"/>
    <col min="14089" max="14089" width="13.5703125" style="3" customWidth="1"/>
    <col min="14090" max="14090" width="12.5703125" style="3" customWidth="1"/>
    <col min="14091" max="14091" width="12.28515625" style="3" customWidth="1"/>
    <col min="14092" max="14092" width="12.42578125" style="3" customWidth="1"/>
    <col min="14093" max="14093" width="12.28515625" style="3" customWidth="1"/>
    <col min="14094" max="14094" width="14.28515625" style="3" customWidth="1"/>
    <col min="14095" max="14095" width="10.140625" style="3" customWidth="1"/>
    <col min="14096" max="14096" width="11.28515625" style="3" customWidth="1"/>
    <col min="14097" max="14097" width="11.42578125" style="3" customWidth="1"/>
    <col min="14098" max="14098" width="10.140625" style="3" customWidth="1"/>
    <col min="14099" max="14099" width="10.42578125" style="3" customWidth="1"/>
    <col min="14100" max="14333" width="9.140625" style="3"/>
    <col min="14334" max="14334" width="39.5703125" style="3" customWidth="1"/>
    <col min="14335" max="14335" width="10.42578125" style="3" customWidth="1"/>
    <col min="14336" max="14336" width="12.42578125" style="3" customWidth="1"/>
    <col min="14337" max="14337" width="15.140625" style="3" customWidth="1"/>
    <col min="14338" max="14338" width="14.140625" style="3" customWidth="1"/>
    <col min="14339" max="14339" width="11.28515625" style="3" customWidth="1"/>
    <col min="14340" max="14340" width="12.42578125" style="3" customWidth="1"/>
    <col min="14341" max="14341" width="13.28515625" style="3" customWidth="1"/>
    <col min="14342" max="14342" width="13.42578125" style="3" customWidth="1"/>
    <col min="14343" max="14343" width="12" style="3" customWidth="1"/>
    <col min="14344" max="14344" width="12.140625" style="3" customWidth="1"/>
    <col min="14345" max="14345" width="13.5703125" style="3" customWidth="1"/>
    <col min="14346" max="14346" width="12.5703125" style="3" customWidth="1"/>
    <col min="14347" max="14347" width="12.28515625" style="3" customWidth="1"/>
    <col min="14348" max="14348" width="12.42578125" style="3" customWidth="1"/>
    <col min="14349" max="14349" width="12.28515625" style="3" customWidth="1"/>
    <col min="14350" max="14350" width="14.28515625" style="3" customWidth="1"/>
    <col min="14351" max="14351" width="10.140625" style="3" customWidth="1"/>
    <col min="14352" max="14352" width="11.28515625" style="3" customWidth="1"/>
    <col min="14353" max="14353" width="11.42578125" style="3" customWidth="1"/>
    <col min="14354" max="14354" width="10.140625" style="3" customWidth="1"/>
    <col min="14355" max="14355" width="10.42578125" style="3" customWidth="1"/>
    <col min="14356" max="14589" width="9.140625" style="3"/>
    <col min="14590" max="14590" width="39.5703125" style="3" customWidth="1"/>
    <col min="14591" max="14591" width="10.42578125" style="3" customWidth="1"/>
    <col min="14592" max="14592" width="12.42578125" style="3" customWidth="1"/>
    <col min="14593" max="14593" width="15.140625" style="3" customWidth="1"/>
    <col min="14594" max="14594" width="14.140625" style="3" customWidth="1"/>
    <col min="14595" max="14595" width="11.28515625" style="3" customWidth="1"/>
    <col min="14596" max="14596" width="12.42578125" style="3" customWidth="1"/>
    <col min="14597" max="14597" width="13.28515625" style="3" customWidth="1"/>
    <col min="14598" max="14598" width="13.42578125" style="3" customWidth="1"/>
    <col min="14599" max="14599" width="12" style="3" customWidth="1"/>
    <col min="14600" max="14600" width="12.140625" style="3" customWidth="1"/>
    <col min="14601" max="14601" width="13.5703125" style="3" customWidth="1"/>
    <col min="14602" max="14602" width="12.5703125" style="3" customWidth="1"/>
    <col min="14603" max="14603" width="12.28515625" style="3" customWidth="1"/>
    <col min="14604" max="14604" width="12.42578125" style="3" customWidth="1"/>
    <col min="14605" max="14605" width="12.28515625" style="3" customWidth="1"/>
    <col min="14606" max="14606" width="14.28515625" style="3" customWidth="1"/>
    <col min="14607" max="14607" width="10.140625" style="3" customWidth="1"/>
    <col min="14608" max="14608" width="11.28515625" style="3" customWidth="1"/>
    <col min="14609" max="14609" width="11.42578125" style="3" customWidth="1"/>
    <col min="14610" max="14610" width="10.140625" style="3" customWidth="1"/>
    <col min="14611" max="14611" width="10.42578125" style="3" customWidth="1"/>
    <col min="14612" max="14845" width="9.140625" style="3"/>
    <col min="14846" max="14846" width="39.5703125" style="3" customWidth="1"/>
    <col min="14847" max="14847" width="10.42578125" style="3" customWidth="1"/>
    <col min="14848" max="14848" width="12.42578125" style="3" customWidth="1"/>
    <col min="14849" max="14849" width="15.140625" style="3" customWidth="1"/>
    <col min="14850" max="14850" width="14.140625" style="3" customWidth="1"/>
    <col min="14851" max="14851" width="11.28515625" style="3" customWidth="1"/>
    <col min="14852" max="14852" width="12.42578125" style="3" customWidth="1"/>
    <col min="14853" max="14853" width="13.28515625" style="3" customWidth="1"/>
    <col min="14854" max="14854" width="13.42578125" style="3" customWidth="1"/>
    <col min="14855" max="14855" width="12" style="3" customWidth="1"/>
    <col min="14856" max="14856" width="12.140625" style="3" customWidth="1"/>
    <col min="14857" max="14857" width="13.5703125" style="3" customWidth="1"/>
    <col min="14858" max="14858" width="12.5703125" style="3" customWidth="1"/>
    <col min="14859" max="14859" width="12.28515625" style="3" customWidth="1"/>
    <col min="14860" max="14860" width="12.42578125" style="3" customWidth="1"/>
    <col min="14861" max="14861" width="12.28515625" style="3" customWidth="1"/>
    <col min="14862" max="14862" width="14.28515625" style="3" customWidth="1"/>
    <col min="14863" max="14863" width="10.140625" style="3" customWidth="1"/>
    <col min="14864" max="14864" width="11.28515625" style="3" customWidth="1"/>
    <col min="14865" max="14865" width="11.42578125" style="3" customWidth="1"/>
    <col min="14866" max="14866" width="10.140625" style="3" customWidth="1"/>
    <col min="14867" max="14867" width="10.42578125" style="3" customWidth="1"/>
    <col min="14868" max="15101" width="9.140625" style="3"/>
    <col min="15102" max="15102" width="39.5703125" style="3" customWidth="1"/>
    <col min="15103" max="15103" width="10.42578125" style="3" customWidth="1"/>
    <col min="15104" max="15104" width="12.42578125" style="3" customWidth="1"/>
    <col min="15105" max="15105" width="15.140625" style="3" customWidth="1"/>
    <col min="15106" max="15106" width="14.140625" style="3" customWidth="1"/>
    <col min="15107" max="15107" width="11.28515625" style="3" customWidth="1"/>
    <col min="15108" max="15108" width="12.42578125" style="3" customWidth="1"/>
    <col min="15109" max="15109" width="13.28515625" style="3" customWidth="1"/>
    <col min="15110" max="15110" width="13.42578125" style="3" customWidth="1"/>
    <col min="15111" max="15111" width="12" style="3" customWidth="1"/>
    <col min="15112" max="15112" width="12.140625" style="3" customWidth="1"/>
    <col min="15113" max="15113" width="13.5703125" style="3" customWidth="1"/>
    <col min="15114" max="15114" width="12.5703125" style="3" customWidth="1"/>
    <col min="15115" max="15115" width="12.28515625" style="3" customWidth="1"/>
    <col min="15116" max="15116" width="12.42578125" style="3" customWidth="1"/>
    <col min="15117" max="15117" width="12.28515625" style="3" customWidth="1"/>
    <col min="15118" max="15118" width="14.28515625" style="3" customWidth="1"/>
    <col min="15119" max="15119" width="10.140625" style="3" customWidth="1"/>
    <col min="15120" max="15120" width="11.28515625" style="3" customWidth="1"/>
    <col min="15121" max="15121" width="11.42578125" style="3" customWidth="1"/>
    <col min="15122" max="15122" width="10.140625" style="3" customWidth="1"/>
    <col min="15123" max="15123" width="10.42578125" style="3" customWidth="1"/>
    <col min="15124" max="15357" width="9.140625" style="3"/>
    <col min="15358" max="15358" width="39.5703125" style="3" customWidth="1"/>
    <col min="15359" max="15359" width="10.42578125" style="3" customWidth="1"/>
    <col min="15360" max="15360" width="12.42578125" style="3" customWidth="1"/>
    <col min="15361" max="15361" width="15.140625" style="3" customWidth="1"/>
    <col min="15362" max="15362" width="14.140625" style="3" customWidth="1"/>
    <col min="15363" max="15363" width="11.28515625" style="3" customWidth="1"/>
    <col min="15364" max="15364" width="12.42578125" style="3" customWidth="1"/>
    <col min="15365" max="15365" width="13.28515625" style="3" customWidth="1"/>
    <col min="15366" max="15366" width="13.42578125" style="3" customWidth="1"/>
    <col min="15367" max="15367" width="12" style="3" customWidth="1"/>
    <col min="15368" max="15368" width="12.140625" style="3" customWidth="1"/>
    <col min="15369" max="15369" width="13.5703125" style="3" customWidth="1"/>
    <col min="15370" max="15370" width="12.5703125" style="3" customWidth="1"/>
    <col min="15371" max="15371" width="12.28515625" style="3" customWidth="1"/>
    <col min="15372" max="15372" width="12.42578125" style="3" customWidth="1"/>
    <col min="15373" max="15373" width="12.28515625" style="3" customWidth="1"/>
    <col min="15374" max="15374" width="14.28515625" style="3" customWidth="1"/>
    <col min="15375" max="15375" width="10.140625" style="3" customWidth="1"/>
    <col min="15376" max="15376" width="11.28515625" style="3" customWidth="1"/>
    <col min="15377" max="15377" width="11.42578125" style="3" customWidth="1"/>
    <col min="15378" max="15378" width="10.140625" style="3" customWidth="1"/>
    <col min="15379" max="15379" width="10.42578125" style="3" customWidth="1"/>
    <col min="15380" max="15613" width="9.140625" style="3"/>
    <col min="15614" max="15614" width="39.5703125" style="3" customWidth="1"/>
    <col min="15615" max="15615" width="10.42578125" style="3" customWidth="1"/>
    <col min="15616" max="15616" width="12.42578125" style="3" customWidth="1"/>
    <col min="15617" max="15617" width="15.140625" style="3" customWidth="1"/>
    <col min="15618" max="15618" width="14.140625" style="3" customWidth="1"/>
    <col min="15619" max="15619" width="11.28515625" style="3" customWidth="1"/>
    <col min="15620" max="15620" width="12.42578125" style="3" customWidth="1"/>
    <col min="15621" max="15621" width="13.28515625" style="3" customWidth="1"/>
    <col min="15622" max="15622" width="13.42578125" style="3" customWidth="1"/>
    <col min="15623" max="15623" width="12" style="3" customWidth="1"/>
    <col min="15624" max="15624" width="12.140625" style="3" customWidth="1"/>
    <col min="15625" max="15625" width="13.5703125" style="3" customWidth="1"/>
    <col min="15626" max="15626" width="12.5703125" style="3" customWidth="1"/>
    <col min="15627" max="15627" width="12.28515625" style="3" customWidth="1"/>
    <col min="15628" max="15628" width="12.42578125" style="3" customWidth="1"/>
    <col min="15629" max="15629" width="12.28515625" style="3" customWidth="1"/>
    <col min="15630" max="15630" width="14.28515625" style="3" customWidth="1"/>
    <col min="15631" max="15631" width="10.140625" style="3" customWidth="1"/>
    <col min="15632" max="15632" width="11.28515625" style="3" customWidth="1"/>
    <col min="15633" max="15633" width="11.42578125" style="3" customWidth="1"/>
    <col min="15634" max="15634" width="10.140625" style="3" customWidth="1"/>
    <col min="15635" max="15635" width="10.42578125" style="3" customWidth="1"/>
    <col min="15636" max="15869" width="9.140625" style="3"/>
    <col min="15870" max="15870" width="39.5703125" style="3" customWidth="1"/>
    <col min="15871" max="15871" width="10.42578125" style="3" customWidth="1"/>
    <col min="15872" max="15872" width="12.42578125" style="3" customWidth="1"/>
    <col min="15873" max="15873" width="15.140625" style="3" customWidth="1"/>
    <col min="15874" max="15874" width="14.140625" style="3" customWidth="1"/>
    <col min="15875" max="15875" width="11.28515625" style="3" customWidth="1"/>
    <col min="15876" max="15876" width="12.42578125" style="3" customWidth="1"/>
    <col min="15877" max="15877" width="13.28515625" style="3" customWidth="1"/>
    <col min="15878" max="15878" width="13.42578125" style="3" customWidth="1"/>
    <col min="15879" max="15879" width="12" style="3" customWidth="1"/>
    <col min="15880" max="15880" width="12.140625" style="3" customWidth="1"/>
    <col min="15881" max="15881" width="13.5703125" style="3" customWidth="1"/>
    <col min="15882" max="15882" width="12.5703125" style="3" customWidth="1"/>
    <col min="15883" max="15883" width="12.28515625" style="3" customWidth="1"/>
    <col min="15884" max="15884" width="12.42578125" style="3" customWidth="1"/>
    <col min="15885" max="15885" width="12.28515625" style="3" customWidth="1"/>
    <col min="15886" max="15886" width="14.28515625" style="3" customWidth="1"/>
    <col min="15887" max="15887" width="10.140625" style="3" customWidth="1"/>
    <col min="15888" max="15888" width="11.28515625" style="3" customWidth="1"/>
    <col min="15889" max="15889" width="11.42578125" style="3" customWidth="1"/>
    <col min="15890" max="15890" width="10.140625" style="3" customWidth="1"/>
    <col min="15891" max="15891" width="10.42578125" style="3" customWidth="1"/>
    <col min="15892" max="16125" width="9.140625" style="3"/>
    <col min="16126" max="16126" width="39.5703125" style="3" customWidth="1"/>
    <col min="16127" max="16127" width="10.42578125" style="3" customWidth="1"/>
    <col min="16128" max="16128" width="12.42578125" style="3" customWidth="1"/>
    <col min="16129" max="16129" width="15.140625" style="3" customWidth="1"/>
    <col min="16130" max="16130" width="14.140625" style="3" customWidth="1"/>
    <col min="16131" max="16131" width="11.28515625" style="3" customWidth="1"/>
    <col min="16132" max="16132" width="12.42578125" style="3" customWidth="1"/>
    <col min="16133" max="16133" width="13.28515625" style="3" customWidth="1"/>
    <col min="16134" max="16134" width="13.42578125" style="3" customWidth="1"/>
    <col min="16135" max="16135" width="12" style="3" customWidth="1"/>
    <col min="16136" max="16136" width="12.140625" style="3" customWidth="1"/>
    <col min="16137" max="16137" width="13.5703125" style="3" customWidth="1"/>
    <col min="16138" max="16138" width="12.5703125" style="3" customWidth="1"/>
    <col min="16139" max="16139" width="12.28515625" style="3" customWidth="1"/>
    <col min="16140" max="16140" width="12.42578125" style="3" customWidth="1"/>
    <col min="16141" max="16141" width="12.28515625" style="3" customWidth="1"/>
    <col min="16142" max="16142" width="14.28515625" style="3" customWidth="1"/>
    <col min="16143" max="16143" width="10.140625" style="3" customWidth="1"/>
    <col min="16144" max="16144" width="11.28515625" style="3" customWidth="1"/>
    <col min="16145" max="16145" width="11.42578125" style="3" customWidth="1"/>
    <col min="16146" max="16146" width="10.140625" style="3" customWidth="1"/>
    <col min="16147" max="16147" width="10.42578125" style="3" customWidth="1"/>
    <col min="16148" max="16384" width="9.140625" style="3"/>
  </cols>
  <sheetData>
    <row r="1" spans="1:19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1.2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36.75" customHeight="1">
      <c r="A3" s="41" t="s">
        <v>117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5.7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s="7" customFormat="1" ht="32.25" customHeight="1">
      <c r="A5" s="42" t="s">
        <v>0</v>
      </c>
      <c r="B5" s="42" t="s">
        <v>1</v>
      </c>
      <c r="C5" s="43" t="s">
        <v>102</v>
      </c>
      <c r="D5" s="40" t="s">
        <v>2</v>
      </c>
      <c r="E5" s="43" t="s">
        <v>103</v>
      </c>
      <c r="F5" s="40" t="s">
        <v>2</v>
      </c>
      <c r="G5" s="44" t="s">
        <v>104</v>
      </c>
      <c r="H5" s="47" t="s">
        <v>116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s="7" customFormat="1" ht="30.75" customHeight="1">
      <c r="A6" s="42"/>
      <c r="B6" s="42"/>
      <c r="C6" s="43"/>
      <c r="D6" s="40"/>
      <c r="E6" s="43"/>
      <c r="F6" s="40"/>
      <c r="G6" s="45"/>
      <c r="H6" s="43" t="s">
        <v>94</v>
      </c>
      <c r="I6" s="40" t="s">
        <v>2</v>
      </c>
      <c r="J6" s="50" t="s">
        <v>105</v>
      </c>
      <c r="K6" s="52" t="s">
        <v>104</v>
      </c>
      <c r="L6" s="43" t="s">
        <v>97</v>
      </c>
      <c r="M6" s="40" t="s">
        <v>2</v>
      </c>
      <c r="N6" s="50" t="s">
        <v>105</v>
      </c>
      <c r="O6" s="52" t="s">
        <v>104</v>
      </c>
      <c r="P6" s="54" t="s">
        <v>106</v>
      </c>
      <c r="Q6" s="40" t="s">
        <v>2</v>
      </c>
      <c r="R6" s="50" t="s">
        <v>105</v>
      </c>
      <c r="S6" s="52" t="s">
        <v>104</v>
      </c>
    </row>
    <row r="7" spans="1:19" s="7" customFormat="1" ht="90.75" customHeight="1">
      <c r="A7" s="42"/>
      <c r="B7" s="42"/>
      <c r="C7" s="43"/>
      <c r="D7" s="40"/>
      <c r="E7" s="43"/>
      <c r="F7" s="40"/>
      <c r="G7" s="46"/>
      <c r="H7" s="43"/>
      <c r="I7" s="40"/>
      <c r="J7" s="51"/>
      <c r="K7" s="53"/>
      <c r="L7" s="43"/>
      <c r="M7" s="40"/>
      <c r="N7" s="51"/>
      <c r="O7" s="53"/>
      <c r="P7" s="54"/>
      <c r="Q7" s="40"/>
      <c r="R7" s="51"/>
      <c r="S7" s="53"/>
    </row>
    <row r="8" spans="1:19" s="7" customFormat="1" ht="18.75">
      <c r="A8" s="22">
        <v>1</v>
      </c>
      <c r="B8" s="22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</row>
    <row r="9" spans="1:19" s="4" customFormat="1" ht="19.5">
      <c r="A9" s="23" t="s">
        <v>3</v>
      </c>
      <c r="B9" s="24" t="s">
        <v>4</v>
      </c>
      <c r="C9" s="33">
        <f>C10+C11+C12+C13+C14+C15+C16</f>
        <v>74022.5</v>
      </c>
      <c r="D9" s="36">
        <f t="shared" ref="D9:D59" si="0">C9/C$60*100</f>
        <v>7.7895372221966745</v>
      </c>
      <c r="E9" s="33">
        <f t="shared" ref="E9:P9" si="1">E10+E11+E12+E13+E14+E15+E16</f>
        <v>94489.600000000006</v>
      </c>
      <c r="F9" s="36">
        <f t="shared" ref="F9" si="2">E9/E$60*100</f>
        <v>8.5312939280206415</v>
      </c>
      <c r="G9" s="36">
        <f>E9/C9*100</f>
        <v>127.64983619845319</v>
      </c>
      <c r="H9" s="33">
        <f t="shared" si="1"/>
        <v>97598</v>
      </c>
      <c r="I9" s="36">
        <f t="shared" ref="I9" si="3">H9/H$62*100</f>
        <v>9.7235225098679354</v>
      </c>
      <c r="J9" s="36">
        <f>H9/E9*100</f>
        <v>103.28967420753183</v>
      </c>
      <c r="K9" s="36">
        <f>H9/C9*100</f>
        <v>131.84909993583031</v>
      </c>
      <c r="L9" s="33">
        <f t="shared" si="1"/>
        <v>95700.700000000012</v>
      </c>
      <c r="M9" s="36">
        <f t="shared" ref="M9" si="4">L9/L$62*100</f>
        <v>10.249845932126169</v>
      </c>
      <c r="N9" s="36">
        <f>L9/E9*100</f>
        <v>101.28172835952316</v>
      </c>
      <c r="O9" s="36">
        <f>L9/C9*100</f>
        <v>129.28596034989363</v>
      </c>
      <c r="P9" s="33">
        <f t="shared" si="1"/>
        <v>80997.5</v>
      </c>
      <c r="Q9" s="36">
        <f t="shared" ref="Q9" si="5">P9/P$62*100</f>
        <v>8.7054883241826175</v>
      </c>
      <c r="R9" s="36">
        <f>P9/E9*100</f>
        <v>85.721074065293962</v>
      </c>
      <c r="S9" s="36">
        <f>P9/C9*100</f>
        <v>109.42281063190246</v>
      </c>
    </row>
    <row r="10" spans="1:19" s="4" customFormat="1" ht="63.75" customHeight="1">
      <c r="A10" s="25" t="s">
        <v>5</v>
      </c>
      <c r="B10" s="26" t="s">
        <v>6</v>
      </c>
      <c r="C10" s="32">
        <v>1926.5</v>
      </c>
      <c r="D10" s="34">
        <f t="shared" si="0"/>
        <v>0.2027294870959761</v>
      </c>
      <c r="E10" s="32">
        <v>2726.3</v>
      </c>
      <c r="F10" s="34">
        <f t="shared" ref="F10:F59" si="6">E10/E$60*100</f>
        <v>0.24615266268417554</v>
      </c>
      <c r="G10" s="34">
        <f t="shared" ref="G10:G59" si="7">E10/C10*100</f>
        <v>141.51570205035037</v>
      </c>
      <c r="H10" s="32">
        <v>1772.6</v>
      </c>
      <c r="I10" s="34">
        <f t="shared" ref="I10:I59" si="8">H10/H$62*100</f>
        <v>0.17660111888554991</v>
      </c>
      <c r="J10" s="34">
        <f t="shared" ref="J10:J59" si="9">H10/E10*100</f>
        <v>65.018523273300801</v>
      </c>
      <c r="K10" s="34">
        <f t="shared" ref="K10:K59" si="10">H10/C10*100</f>
        <v>92.011419672982086</v>
      </c>
      <c r="L10" s="32">
        <v>1772.6</v>
      </c>
      <c r="M10" s="34">
        <f t="shared" ref="M10:M61" si="11">L10/L$62*100</f>
        <v>0.18985103451998622</v>
      </c>
      <c r="N10" s="34">
        <f t="shared" ref="N10:N60" si="12">L10/E10*100</f>
        <v>65.018523273300801</v>
      </c>
      <c r="O10" s="34">
        <f t="shared" ref="O10:O60" si="13">L10/C10*100</f>
        <v>92.011419672982086</v>
      </c>
      <c r="P10" s="32">
        <v>1772.6</v>
      </c>
      <c r="Q10" s="34">
        <f t="shared" ref="Q10:Q61" si="14">P10/P$62*100</f>
        <v>0.19051635672022108</v>
      </c>
      <c r="R10" s="34">
        <f t="shared" ref="R10:R60" si="15">P10/E10*100</f>
        <v>65.018523273300801</v>
      </c>
      <c r="S10" s="34">
        <f t="shared" ref="S10:S60" si="16">P10/C10*100</f>
        <v>92.011419672982086</v>
      </c>
    </row>
    <row r="11" spans="1:19" s="4" customFormat="1" ht="96.75" customHeight="1">
      <c r="A11" s="25" t="s">
        <v>7</v>
      </c>
      <c r="B11" s="26" t="s">
        <v>8</v>
      </c>
      <c r="C11" s="32">
        <v>1868.9</v>
      </c>
      <c r="D11" s="34">
        <f t="shared" si="0"/>
        <v>0.19666812272705414</v>
      </c>
      <c r="E11" s="32">
        <v>1728</v>
      </c>
      <c r="F11" s="34">
        <f t="shared" si="6"/>
        <v>0.15601797348723739</v>
      </c>
      <c r="G11" s="34">
        <f t="shared" si="7"/>
        <v>92.460805821606286</v>
      </c>
      <c r="H11" s="32">
        <v>1364.2</v>
      </c>
      <c r="I11" s="34">
        <f t="shared" si="8"/>
        <v>0.13591292247752859</v>
      </c>
      <c r="J11" s="34">
        <f t="shared" si="9"/>
        <v>78.946759259259252</v>
      </c>
      <c r="K11" s="34">
        <f t="shared" si="10"/>
        <v>72.994809781154686</v>
      </c>
      <c r="L11" s="32">
        <v>1464.2</v>
      </c>
      <c r="M11" s="34">
        <f t="shared" si="11"/>
        <v>0.156820424655401</v>
      </c>
      <c r="N11" s="34">
        <f t="shared" si="12"/>
        <v>84.733796296296305</v>
      </c>
      <c r="O11" s="34">
        <f t="shared" si="13"/>
        <v>78.345550858793942</v>
      </c>
      <c r="P11" s="32">
        <v>1364.2</v>
      </c>
      <c r="Q11" s="34">
        <f t="shared" si="14"/>
        <v>0.14662214478039357</v>
      </c>
      <c r="R11" s="34">
        <f t="shared" si="15"/>
        <v>78.946759259259252</v>
      </c>
      <c r="S11" s="34">
        <f t="shared" si="16"/>
        <v>72.994809781154686</v>
      </c>
    </row>
    <row r="12" spans="1:19" s="4" customFormat="1" ht="75">
      <c r="A12" s="27" t="s">
        <v>9</v>
      </c>
      <c r="B12" s="26" t="s">
        <v>10</v>
      </c>
      <c r="C12" s="32">
        <v>34323.1</v>
      </c>
      <c r="D12" s="34">
        <f t="shared" si="0"/>
        <v>3.6118891557455997</v>
      </c>
      <c r="E12" s="32">
        <v>38672.699999999997</v>
      </c>
      <c r="F12" s="34">
        <f t="shared" si="6"/>
        <v>3.4916876639351191</v>
      </c>
      <c r="G12" s="34">
        <f t="shared" si="7"/>
        <v>112.67251501175592</v>
      </c>
      <c r="H12" s="32">
        <v>44035.3</v>
      </c>
      <c r="I12" s="34">
        <f t="shared" si="8"/>
        <v>4.3871619375272797</v>
      </c>
      <c r="J12" s="34">
        <f t="shared" si="9"/>
        <v>113.86662943109739</v>
      </c>
      <c r="K12" s="34">
        <f t="shared" si="10"/>
        <v>128.29639513913372</v>
      </c>
      <c r="L12" s="32">
        <v>41535.9</v>
      </c>
      <c r="M12" s="34">
        <f t="shared" si="11"/>
        <v>4.4486255132114945</v>
      </c>
      <c r="N12" s="34">
        <f t="shared" si="12"/>
        <v>107.40367235802002</v>
      </c>
      <c r="O12" s="34">
        <f t="shared" si="13"/>
        <v>121.01441886076725</v>
      </c>
      <c r="P12" s="32">
        <v>41036.5</v>
      </c>
      <c r="Q12" s="34">
        <f t="shared" si="14"/>
        <v>4.4105407156433216</v>
      </c>
      <c r="R12" s="34">
        <f t="shared" si="15"/>
        <v>106.11232212904712</v>
      </c>
      <c r="S12" s="34">
        <f t="shared" si="16"/>
        <v>119.55942208017341</v>
      </c>
    </row>
    <row r="13" spans="1:19" s="4" customFormat="1" ht="18.75">
      <c r="A13" s="25" t="s">
        <v>11</v>
      </c>
      <c r="B13" s="26" t="s">
        <v>12</v>
      </c>
      <c r="C13" s="32">
        <v>9.6</v>
      </c>
      <c r="D13" s="34">
        <f t="shared" si="0"/>
        <v>1.0102273948203325E-3</v>
      </c>
      <c r="E13" s="32">
        <v>29.1</v>
      </c>
      <c r="F13" s="34">
        <f t="shared" si="6"/>
        <v>2.6273860118510468E-3</v>
      </c>
      <c r="G13" s="34">
        <f t="shared" si="7"/>
        <v>303.12500000000006</v>
      </c>
      <c r="H13" s="32">
        <v>0.8</v>
      </c>
      <c r="I13" s="34">
        <f t="shared" si="8"/>
        <v>7.9702637430012382E-5</v>
      </c>
      <c r="J13" s="34">
        <f t="shared" si="9"/>
        <v>2.7491408934707904</v>
      </c>
      <c r="K13" s="34">
        <f t="shared" si="10"/>
        <v>8.3333333333333339</v>
      </c>
      <c r="L13" s="32">
        <v>0.9</v>
      </c>
      <c r="M13" s="34">
        <f t="shared" si="11"/>
        <v>9.6392830344120279E-5</v>
      </c>
      <c r="N13" s="34">
        <f t="shared" si="12"/>
        <v>3.0927835051546388</v>
      </c>
      <c r="O13" s="34">
        <f t="shared" si="13"/>
        <v>9.375</v>
      </c>
      <c r="P13" s="32">
        <v>0.8</v>
      </c>
      <c r="Q13" s="34">
        <f t="shared" si="14"/>
        <v>8.5982785386537778E-5</v>
      </c>
      <c r="R13" s="34">
        <f t="shared" si="15"/>
        <v>2.7491408934707904</v>
      </c>
      <c r="S13" s="34">
        <f t="shared" si="16"/>
        <v>8.3333333333333339</v>
      </c>
    </row>
    <row r="14" spans="1:19" s="4" customFormat="1" ht="75">
      <c r="A14" s="25" t="s">
        <v>13</v>
      </c>
      <c r="B14" s="26" t="s">
        <v>14</v>
      </c>
      <c r="C14" s="32">
        <v>8021.1</v>
      </c>
      <c r="D14" s="34">
        <f t="shared" si="0"/>
        <v>0.84407655797847614</v>
      </c>
      <c r="E14" s="32">
        <v>11177.1</v>
      </c>
      <c r="F14" s="34">
        <f t="shared" si="6"/>
        <v>1.0091600066343756</v>
      </c>
      <c r="G14" s="34">
        <f t="shared" si="7"/>
        <v>139.34622433332086</v>
      </c>
      <c r="H14" s="32">
        <v>10472.700000000001</v>
      </c>
      <c r="I14" s="34">
        <f t="shared" si="8"/>
        <v>1.0433772637666132</v>
      </c>
      <c r="J14" s="34">
        <f t="shared" si="9"/>
        <v>93.697828595968545</v>
      </c>
      <c r="K14" s="34">
        <f t="shared" si="10"/>
        <v>130.5643864307888</v>
      </c>
      <c r="L14" s="32">
        <v>10622.7</v>
      </c>
      <c r="M14" s="34">
        <f t="shared" si="11"/>
        <v>1.1377245765516515</v>
      </c>
      <c r="N14" s="34">
        <f t="shared" si="12"/>
        <v>95.03985828166519</v>
      </c>
      <c r="O14" s="34">
        <f t="shared" si="13"/>
        <v>132.43445412723941</v>
      </c>
      <c r="P14" s="32">
        <v>10472.700000000001</v>
      </c>
      <c r="Q14" s="34">
        <f t="shared" si="14"/>
        <v>1.1255898956469927</v>
      </c>
      <c r="R14" s="34">
        <f t="shared" si="15"/>
        <v>93.697828595968545</v>
      </c>
      <c r="S14" s="34">
        <f t="shared" si="16"/>
        <v>130.5643864307888</v>
      </c>
    </row>
    <row r="15" spans="1:19" s="4" customFormat="1" ht="18.75">
      <c r="A15" s="25" t="s">
        <v>15</v>
      </c>
      <c r="B15" s="26" t="s">
        <v>16</v>
      </c>
      <c r="C15" s="32">
        <v>0</v>
      </c>
      <c r="D15" s="34">
        <f t="shared" si="0"/>
        <v>0</v>
      </c>
      <c r="E15" s="31">
        <v>15318.8</v>
      </c>
      <c r="F15" s="34">
        <f t="shared" si="6"/>
        <v>1.3831065580186876</v>
      </c>
      <c r="G15" s="34" t="s">
        <v>101</v>
      </c>
      <c r="H15" s="32">
        <v>15000</v>
      </c>
      <c r="I15" s="34">
        <f t="shared" si="8"/>
        <v>1.4944244518127319</v>
      </c>
      <c r="J15" s="34">
        <f t="shared" si="9"/>
        <v>97.91889704154373</v>
      </c>
      <c r="K15" s="34" t="s">
        <v>101</v>
      </c>
      <c r="L15" s="32">
        <v>15000</v>
      </c>
      <c r="M15" s="34">
        <f t="shared" si="11"/>
        <v>1.6065471724020046</v>
      </c>
      <c r="N15" s="34">
        <f t="shared" si="12"/>
        <v>97.91889704154373</v>
      </c>
      <c r="O15" s="34" t="s">
        <v>101</v>
      </c>
      <c r="P15" s="32">
        <v>1398.3</v>
      </c>
      <c r="Q15" s="34">
        <f t="shared" si="14"/>
        <v>0.15028716100749473</v>
      </c>
      <c r="R15" s="34">
        <f t="shared" si="15"/>
        <v>9.1279995822127056</v>
      </c>
      <c r="S15" s="34" t="s">
        <v>101</v>
      </c>
    </row>
    <row r="16" spans="1:19" s="4" customFormat="1" ht="18.75">
      <c r="A16" s="25" t="s">
        <v>17</v>
      </c>
      <c r="B16" s="26" t="s">
        <v>18</v>
      </c>
      <c r="C16" s="32">
        <v>27873.3</v>
      </c>
      <c r="D16" s="34">
        <f t="shared" si="0"/>
        <v>2.9331636712547478</v>
      </c>
      <c r="E16" s="32">
        <v>24837.599999999999</v>
      </c>
      <c r="F16" s="34">
        <f t="shared" si="6"/>
        <v>2.2425416772491942</v>
      </c>
      <c r="G16" s="34">
        <f t="shared" si="7"/>
        <v>89.108932203937101</v>
      </c>
      <c r="H16" s="32">
        <v>24952.400000000001</v>
      </c>
      <c r="I16" s="34">
        <f t="shared" si="8"/>
        <v>2.4859651127608009</v>
      </c>
      <c r="J16" s="34">
        <f t="shared" si="9"/>
        <v>100.46220246722713</v>
      </c>
      <c r="K16" s="34">
        <f t="shared" si="10"/>
        <v>89.520795887103432</v>
      </c>
      <c r="L16" s="32">
        <v>25304.400000000001</v>
      </c>
      <c r="M16" s="34">
        <f t="shared" si="11"/>
        <v>2.7101808179552855</v>
      </c>
      <c r="N16" s="34">
        <f t="shared" si="12"/>
        <v>101.87940863851581</v>
      </c>
      <c r="O16" s="34">
        <f t="shared" si="13"/>
        <v>90.783653173467087</v>
      </c>
      <c r="P16" s="32">
        <v>24952.400000000001</v>
      </c>
      <c r="Q16" s="34">
        <f t="shared" si="14"/>
        <v>2.6818460675988067</v>
      </c>
      <c r="R16" s="34">
        <f t="shared" si="15"/>
        <v>100.46220246722713</v>
      </c>
      <c r="S16" s="34">
        <f t="shared" si="16"/>
        <v>89.520795887103432</v>
      </c>
    </row>
    <row r="17" spans="1:21" s="4" customFormat="1" ht="19.5">
      <c r="A17" s="13" t="s">
        <v>107</v>
      </c>
      <c r="B17" s="14" t="s">
        <v>109</v>
      </c>
      <c r="C17" s="37" t="s">
        <v>111</v>
      </c>
      <c r="D17" s="36">
        <f t="shared" si="0"/>
        <v>0</v>
      </c>
      <c r="E17" s="33">
        <f>E18</f>
        <v>52.4</v>
      </c>
      <c r="F17" s="36">
        <f t="shared" si="6"/>
        <v>4.7311005849139118E-3</v>
      </c>
      <c r="G17" s="36" t="s">
        <v>101</v>
      </c>
      <c r="H17" s="33">
        <v>0</v>
      </c>
      <c r="I17" s="36">
        <f t="shared" si="8"/>
        <v>0</v>
      </c>
      <c r="J17" s="36">
        <f t="shared" si="9"/>
        <v>0</v>
      </c>
      <c r="K17" s="36" t="s">
        <v>101</v>
      </c>
      <c r="L17" s="33">
        <v>0</v>
      </c>
      <c r="M17" s="36">
        <f t="shared" si="11"/>
        <v>0</v>
      </c>
      <c r="N17" s="36">
        <f t="shared" si="12"/>
        <v>0</v>
      </c>
      <c r="O17" s="36" t="s">
        <v>101</v>
      </c>
      <c r="P17" s="33">
        <v>0</v>
      </c>
      <c r="Q17" s="36">
        <f t="shared" si="14"/>
        <v>0</v>
      </c>
      <c r="R17" s="36">
        <f t="shared" si="15"/>
        <v>0</v>
      </c>
      <c r="S17" s="36" t="s">
        <v>101</v>
      </c>
    </row>
    <row r="18" spans="1:21" s="4" customFormat="1" ht="38.25" customHeight="1">
      <c r="A18" s="15" t="s">
        <v>108</v>
      </c>
      <c r="B18" s="16" t="s">
        <v>110</v>
      </c>
      <c r="C18" s="38" t="s">
        <v>111</v>
      </c>
      <c r="D18" s="34">
        <f t="shared" si="0"/>
        <v>0</v>
      </c>
      <c r="E18" s="32">
        <v>52.4</v>
      </c>
      <c r="F18" s="34">
        <f t="shared" si="6"/>
        <v>4.7311005849139118E-3</v>
      </c>
      <c r="G18" s="34" t="s">
        <v>101</v>
      </c>
      <c r="H18" s="32">
        <v>0</v>
      </c>
      <c r="I18" s="34">
        <f t="shared" si="8"/>
        <v>0</v>
      </c>
      <c r="J18" s="34">
        <f t="shared" si="9"/>
        <v>0</v>
      </c>
      <c r="K18" s="34" t="s">
        <v>101</v>
      </c>
      <c r="L18" s="32">
        <v>0</v>
      </c>
      <c r="M18" s="34">
        <f t="shared" si="11"/>
        <v>0</v>
      </c>
      <c r="N18" s="34">
        <f t="shared" si="12"/>
        <v>0</v>
      </c>
      <c r="O18" s="34" t="s">
        <v>101</v>
      </c>
      <c r="P18" s="32">
        <v>0</v>
      </c>
      <c r="Q18" s="34">
        <f t="shared" si="14"/>
        <v>0</v>
      </c>
      <c r="R18" s="34">
        <f t="shared" si="15"/>
        <v>0</v>
      </c>
      <c r="S18" s="34" t="s">
        <v>101</v>
      </c>
    </row>
    <row r="19" spans="1:21" s="8" customFormat="1" ht="37.5">
      <c r="A19" s="23" t="s">
        <v>19</v>
      </c>
      <c r="B19" s="24" t="s">
        <v>20</v>
      </c>
      <c r="C19" s="33">
        <f>C20+C21+C22</f>
        <v>501.6</v>
      </c>
      <c r="D19" s="36">
        <f t="shared" si="0"/>
        <v>5.278438137936238E-2</v>
      </c>
      <c r="E19" s="33">
        <f>E20+E22+E21</f>
        <v>709.90000000000009</v>
      </c>
      <c r="F19" s="36">
        <f t="shared" si="6"/>
        <v>6.4095578344091339E-2</v>
      </c>
      <c r="G19" s="36">
        <f t="shared" si="7"/>
        <v>141.52711323763955</v>
      </c>
      <c r="H19" s="33">
        <f>H20+H22+H21</f>
        <v>1346.4</v>
      </c>
      <c r="I19" s="36">
        <f t="shared" si="8"/>
        <v>0.13413953879471083</v>
      </c>
      <c r="J19" s="36">
        <f t="shared" si="9"/>
        <v>189.66051556557261</v>
      </c>
      <c r="K19" s="36">
        <f t="shared" si="10"/>
        <v>268.42105263157896</v>
      </c>
      <c r="L19" s="33">
        <f>L20+L22+L21</f>
        <v>701.09999999999991</v>
      </c>
      <c r="M19" s="36">
        <f t="shared" si="11"/>
        <v>7.509001483806968E-2</v>
      </c>
      <c r="N19" s="36">
        <f t="shared" si="12"/>
        <v>98.76038878715309</v>
      </c>
      <c r="O19" s="36">
        <f t="shared" si="13"/>
        <v>139.77272727272725</v>
      </c>
      <c r="P19" s="33">
        <f>P20+P22+P21</f>
        <v>701.09999999999991</v>
      </c>
      <c r="Q19" s="36">
        <f t="shared" si="14"/>
        <v>7.535316354312703E-2</v>
      </c>
      <c r="R19" s="36">
        <f t="shared" si="15"/>
        <v>98.76038878715309</v>
      </c>
      <c r="S19" s="36">
        <f t="shared" si="16"/>
        <v>139.77272727272725</v>
      </c>
    </row>
    <row r="20" spans="1:21" s="9" customFormat="1" ht="27.75" customHeight="1">
      <c r="A20" s="28" t="s">
        <v>98</v>
      </c>
      <c r="B20" s="26" t="s">
        <v>21</v>
      </c>
      <c r="C20" s="32">
        <v>86.2</v>
      </c>
      <c r="D20" s="34">
        <f t="shared" si="0"/>
        <v>9.0710001493242362E-3</v>
      </c>
      <c r="E20" s="32">
        <v>147.4</v>
      </c>
      <c r="F20" s="34">
        <f t="shared" si="6"/>
        <v>1.3308477599547914E-2</v>
      </c>
      <c r="G20" s="34">
        <f t="shared" si="7"/>
        <v>170.99767981438515</v>
      </c>
      <c r="H20" s="32">
        <v>177.4</v>
      </c>
      <c r="I20" s="34">
        <f t="shared" si="8"/>
        <v>1.7674059850105246E-2</v>
      </c>
      <c r="J20" s="34">
        <f t="shared" si="9"/>
        <v>120.3527815468114</v>
      </c>
      <c r="K20" s="34">
        <f t="shared" si="10"/>
        <v>205.80046403712296</v>
      </c>
      <c r="L20" s="32">
        <v>177.4</v>
      </c>
      <c r="M20" s="34">
        <f t="shared" si="11"/>
        <v>1.9000097892274373E-2</v>
      </c>
      <c r="N20" s="34">
        <f t="shared" si="12"/>
        <v>120.3527815468114</v>
      </c>
      <c r="O20" s="34">
        <f t="shared" si="13"/>
        <v>205.80046403712296</v>
      </c>
      <c r="P20" s="32">
        <v>177.4</v>
      </c>
      <c r="Q20" s="34">
        <f t="shared" si="14"/>
        <v>1.9066682659464752E-2</v>
      </c>
      <c r="R20" s="34">
        <f t="shared" si="15"/>
        <v>120.3527815468114</v>
      </c>
      <c r="S20" s="34">
        <f t="shared" si="16"/>
        <v>205.80046403712296</v>
      </c>
      <c r="T20" s="11"/>
      <c r="U20" s="11"/>
    </row>
    <row r="21" spans="1:21" s="9" customFormat="1" ht="80.25" customHeight="1">
      <c r="A21" s="25" t="s">
        <v>96</v>
      </c>
      <c r="B21" s="26" t="s">
        <v>95</v>
      </c>
      <c r="C21" s="32">
        <v>67.3</v>
      </c>
      <c r="D21" s="34">
        <f t="shared" si="0"/>
        <v>7.0821149657717061E-3</v>
      </c>
      <c r="E21" s="32">
        <v>167.3</v>
      </c>
      <c r="F21" s="34">
        <f t="shared" si="6"/>
        <v>1.5105212363665983E-2</v>
      </c>
      <c r="G21" s="34">
        <f t="shared" si="7"/>
        <v>248.58841010401193</v>
      </c>
      <c r="H21" s="32">
        <v>177.3</v>
      </c>
      <c r="I21" s="34">
        <f t="shared" si="8"/>
        <v>1.7664097020426494E-2</v>
      </c>
      <c r="J21" s="34">
        <f t="shared" si="9"/>
        <v>105.97728631201436</v>
      </c>
      <c r="K21" s="34">
        <f t="shared" si="10"/>
        <v>263.44725111441312</v>
      </c>
      <c r="L21" s="32">
        <v>177.3</v>
      </c>
      <c r="M21" s="34">
        <f t="shared" si="11"/>
        <v>1.8989387577791693E-2</v>
      </c>
      <c r="N21" s="34">
        <f t="shared" si="12"/>
        <v>105.97728631201436</v>
      </c>
      <c r="O21" s="34">
        <f t="shared" si="13"/>
        <v>263.44725111441312</v>
      </c>
      <c r="P21" s="32">
        <v>177.3</v>
      </c>
      <c r="Q21" s="34">
        <f t="shared" si="14"/>
        <v>1.9055934811291437E-2</v>
      </c>
      <c r="R21" s="34">
        <f t="shared" si="15"/>
        <v>105.97728631201436</v>
      </c>
      <c r="S21" s="34">
        <f t="shared" si="16"/>
        <v>263.44725111441312</v>
      </c>
    </row>
    <row r="22" spans="1:21" s="9" customFormat="1" ht="56.25">
      <c r="A22" s="25" t="s">
        <v>22</v>
      </c>
      <c r="B22" s="26" t="s">
        <v>23</v>
      </c>
      <c r="C22" s="32">
        <v>348.1</v>
      </c>
      <c r="D22" s="34">
        <f t="shared" si="0"/>
        <v>3.6631266264266438E-2</v>
      </c>
      <c r="E22" s="32">
        <v>395.2</v>
      </c>
      <c r="F22" s="34">
        <f t="shared" si="6"/>
        <v>3.5681888380877436E-2</v>
      </c>
      <c r="G22" s="34">
        <f t="shared" si="7"/>
        <v>113.53059465670783</v>
      </c>
      <c r="H22" s="32">
        <v>991.7</v>
      </c>
      <c r="I22" s="34">
        <f t="shared" si="8"/>
        <v>9.8801381924179102E-2</v>
      </c>
      <c r="J22" s="34">
        <f t="shared" si="9"/>
        <v>250.93623481781378</v>
      </c>
      <c r="K22" s="34">
        <f t="shared" si="10"/>
        <v>284.88939959781669</v>
      </c>
      <c r="L22" s="32">
        <v>346.4</v>
      </c>
      <c r="M22" s="34">
        <f t="shared" si="11"/>
        <v>3.7100529368003621E-2</v>
      </c>
      <c r="N22" s="34">
        <f t="shared" si="12"/>
        <v>87.651821862348172</v>
      </c>
      <c r="O22" s="34">
        <f t="shared" si="13"/>
        <v>99.511634587762117</v>
      </c>
      <c r="P22" s="32">
        <v>346.4</v>
      </c>
      <c r="Q22" s="34">
        <f t="shared" si="14"/>
        <v>3.7230546072370856E-2</v>
      </c>
      <c r="R22" s="34">
        <f t="shared" si="15"/>
        <v>87.651821862348172</v>
      </c>
      <c r="S22" s="34">
        <f t="shared" si="16"/>
        <v>99.511634587762117</v>
      </c>
    </row>
    <row r="23" spans="1:21" s="5" customFormat="1" ht="19.5">
      <c r="A23" s="23" t="s">
        <v>24</v>
      </c>
      <c r="B23" s="24" t="s">
        <v>25</v>
      </c>
      <c r="C23" s="33">
        <f>C26+C27+C25</f>
        <v>111840.4</v>
      </c>
      <c r="D23" s="36">
        <f t="shared" si="0"/>
        <v>11.769191242464991</v>
      </c>
      <c r="E23" s="33">
        <f>E26+E27+E25+E24</f>
        <v>49901.1</v>
      </c>
      <c r="F23" s="36">
        <f t="shared" si="6"/>
        <v>4.5054794541573973</v>
      </c>
      <c r="G23" s="36">
        <f t="shared" si="7"/>
        <v>44.618134412967052</v>
      </c>
      <c r="H23" s="33">
        <f>H26+H27+H25+H24</f>
        <v>27157.899999999998</v>
      </c>
      <c r="I23" s="36">
        <f t="shared" si="8"/>
        <v>2.705695321325666</v>
      </c>
      <c r="J23" s="36">
        <f t="shared" si="9"/>
        <v>54.423449583275719</v>
      </c>
      <c r="K23" s="36">
        <f t="shared" si="10"/>
        <v>24.282727887239318</v>
      </c>
      <c r="L23" s="33">
        <f>L26+L27+L25</f>
        <v>27157.899999999998</v>
      </c>
      <c r="M23" s="36">
        <f t="shared" si="11"/>
        <v>2.9086964968917597</v>
      </c>
      <c r="N23" s="36">
        <f t="shared" si="12"/>
        <v>54.423449583275719</v>
      </c>
      <c r="O23" s="36">
        <f t="shared" si="13"/>
        <v>24.282727887239318</v>
      </c>
      <c r="P23" s="33">
        <f>P26+P27+P25</f>
        <v>27157.899999999998</v>
      </c>
      <c r="Q23" s="36">
        <f t="shared" si="14"/>
        <v>2.9188898590613177</v>
      </c>
      <c r="R23" s="36">
        <f t="shared" si="15"/>
        <v>54.423449583275719</v>
      </c>
      <c r="S23" s="36">
        <f t="shared" si="16"/>
        <v>24.282727887239318</v>
      </c>
    </row>
    <row r="24" spans="1:21" s="5" customFormat="1" ht="18.75">
      <c r="A24" s="25" t="s">
        <v>99</v>
      </c>
      <c r="B24" s="26" t="s">
        <v>100</v>
      </c>
      <c r="C24" s="32">
        <v>0</v>
      </c>
      <c r="D24" s="34">
        <f t="shared" si="0"/>
        <v>0</v>
      </c>
      <c r="E24" s="32">
        <v>500</v>
      </c>
      <c r="F24" s="34">
        <f t="shared" si="6"/>
        <v>4.5144089550705271E-2</v>
      </c>
      <c r="G24" s="34" t="s">
        <v>101</v>
      </c>
      <c r="H24" s="32">
        <v>0</v>
      </c>
      <c r="I24" s="34">
        <f t="shared" si="8"/>
        <v>0</v>
      </c>
      <c r="J24" s="34">
        <f t="shared" si="9"/>
        <v>0</v>
      </c>
      <c r="K24" s="34" t="s">
        <v>101</v>
      </c>
      <c r="L24" s="32">
        <v>0</v>
      </c>
      <c r="M24" s="34">
        <f t="shared" si="11"/>
        <v>0</v>
      </c>
      <c r="N24" s="34">
        <f t="shared" si="12"/>
        <v>0</v>
      </c>
      <c r="O24" s="34" t="s">
        <v>101</v>
      </c>
      <c r="P24" s="32">
        <v>0</v>
      </c>
      <c r="Q24" s="34">
        <f t="shared" si="14"/>
        <v>0</v>
      </c>
      <c r="R24" s="34">
        <f t="shared" si="15"/>
        <v>0</v>
      </c>
      <c r="S24" s="34" t="s">
        <v>101</v>
      </c>
    </row>
    <row r="25" spans="1:21" s="4" customFormat="1" ht="18.75">
      <c r="A25" s="25" t="s">
        <v>26</v>
      </c>
      <c r="B25" s="26" t="s">
        <v>27</v>
      </c>
      <c r="C25" s="32">
        <v>3600.4</v>
      </c>
      <c r="D25" s="34">
        <f t="shared" si="0"/>
        <v>0.37887736586574228</v>
      </c>
      <c r="E25" s="32">
        <v>2723.7</v>
      </c>
      <c r="F25" s="34">
        <f t="shared" si="6"/>
        <v>0.24591791341851185</v>
      </c>
      <c r="G25" s="34">
        <f t="shared" si="7"/>
        <v>75.64992778580158</v>
      </c>
      <c r="H25" s="32">
        <v>3710.6</v>
      </c>
      <c r="I25" s="34">
        <f t="shared" si="8"/>
        <v>0.36968075805975487</v>
      </c>
      <c r="J25" s="34">
        <f t="shared" si="9"/>
        <v>136.23379961082352</v>
      </c>
      <c r="K25" s="34">
        <f t="shared" si="10"/>
        <v>103.06077102544162</v>
      </c>
      <c r="L25" s="32">
        <v>3710.6</v>
      </c>
      <c r="M25" s="34">
        <f t="shared" si="11"/>
        <v>0.3974169291943252</v>
      </c>
      <c r="N25" s="34">
        <f t="shared" si="12"/>
        <v>136.23379961082352</v>
      </c>
      <c r="O25" s="34">
        <f t="shared" si="13"/>
        <v>103.06077102544162</v>
      </c>
      <c r="P25" s="32">
        <v>3710.6</v>
      </c>
      <c r="Q25" s="34">
        <f t="shared" si="14"/>
        <v>0.39880965431910886</v>
      </c>
      <c r="R25" s="34">
        <f t="shared" si="15"/>
        <v>136.23379961082352</v>
      </c>
      <c r="S25" s="34">
        <f t="shared" si="16"/>
        <v>103.06077102544162</v>
      </c>
    </row>
    <row r="26" spans="1:21" s="4" customFormat="1" ht="18.75">
      <c r="A26" s="25" t="s">
        <v>28</v>
      </c>
      <c r="B26" s="26" t="s">
        <v>29</v>
      </c>
      <c r="C26" s="32">
        <v>105705.5</v>
      </c>
      <c r="D26" s="34">
        <f t="shared" si="0"/>
        <v>11.123603321164653</v>
      </c>
      <c r="E26" s="32">
        <v>45241.3</v>
      </c>
      <c r="F26" s="34">
        <f t="shared" si="6"/>
        <v>4.0847545971806447</v>
      </c>
      <c r="G26" s="34">
        <f t="shared" si="7"/>
        <v>42.799381299932357</v>
      </c>
      <c r="H26" s="32">
        <v>22399.1</v>
      </c>
      <c r="I26" s="34">
        <f t="shared" si="8"/>
        <v>2.2315841825732372</v>
      </c>
      <c r="J26" s="34">
        <f t="shared" si="9"/>
        <v>49.510292586640965</v>
      </c>
      <c r="K26" s="34">
        <f t="shared" si="10"/>
        <v>21.190098906868609</v>
      </c>
      <c r="L26" s="32">
        <v>22399.1</v>
      </c>
      <c r="M26" s="34">
        <f t="shared" si="11"/>
        <v>2.3990140512899822</v>
      </c>
      <c r="N26" s="34">
        <f t="shared" si="12"/>
        <v>49.510292586640965</v>
      </c>
      <c r="O26" s="34">
        <f t="shared" si="13"/>
        <v>21.190098906868609</v>
      </c>
      <c r="P26" s="32">
        <v>22399.1</v>
      </c>
      <c r="Q26" s="34">
        <f t="shared" si="14"/>
        <v>2.4074212601894978</v>
      </c>
      <c r="R26" s="34">
        <f t="shared" si="15"/>
        <v>49.510292586640965</v>
      </c>
      <c r="S26" s="34">
        <f t="shared" si="16"/>
        <v>21.190098906868609</v>
      </c>
    </row>
    <row r="27" spans="1:21" s="4" customFormat="1" ht="43.5" customHeight="1">
      <c r="A27" s="25" t="s">
        <v>30</v>
      </c>
      <c r="B27" s="26" t="s">
        <v>31</v>
      </c>
      <c r="C27" s="32">
        <v>2534.5</v>
      </c>
      <c r="D27" s="34">
        <f t="shared" si="0"/>
        <v>0.26671055543459721</v>
      </c>
      <c r="E27" s="32">
        <v>1436.1</v>
      </c>
      <c r="F27" s="34">
        <f t="shared" si="6"/>
        <v>0.12966285400753566</v>
      </c>
      <c r="G27" s="34">
        <f t="shared" si="7"/>
        <v>56.662063523377391</v>
      </c>
      <c r="H27" s="32">
        <v>1048.2</v>
      </c>
      <c r="I27" s="34">
        <f t="shared" si="8"/>
        <v>0.10443038069267371</v>
      </c>
      <c r="J27" s="34">
        <f t="shared" si="9"/>
        <v>72.989346145811581</v>
      </c>
      <c r="K27" s="34">
        <f t="shared" si="10"/>
        <v>41.357269678437561</v>
      </c>
      <c r="L27" s="32">
        <v>1048.2</v>
      </c>
      <c r="M27" s="34">
        <f t="shared" si="11"/>
        <v>0.11226551640745208</v>
      </c>
      <c r="N27" s="34">
        <f t="shared" si="12"/>
        <v>72.989346145811581</v>
      </c>
      <c r="O27" s="34">
        <f t="shared" si="13"/>
        <v>41.357269678437561</v>
      </c>
      <c r="P27" s="32">
        <v>1048.2</v>
      </c>
      <c r="Q27" s="34">
        <f t="shared" si="14"/>
        <v>0.11265894455271112</v>
      </c>
      <c r="R27" s="34">
        <f t="shared" si="15"/>
        <v>72.989346145811581</v>
      </c>
      <c r="S27" s="34">
        <f t="shared" si="16"/>
        <v>41.357269678437561</v>
      </c>
    </row>
    <row r="28" spans="1:21" s="8" customFormat="1" ht="24.75" customHeight="1">
      <c r="A28" s="23" t="s">
        <v>32</v>
      </c>
      <c r="B28" s="24" t="s">
        <v>33</v>
      </c>
      <c r="C28" s="33">
        <f>C29+C30+C31</f>
        <v>4825.9000000000005</v>
      </c>
      <c r="D28" s="36">
        <f t="shared" si="0"/>
        <v>0.50783920673577543</v>
      </c>
      <c r="E28" s="33">
        <f>E29+E30+E31+E32</f>
        <v>14078.7</v>
      </c>
      <c r="F28" s="36">
        <f t="shared" si="6"/>
        <v>1.2711401871150285</v>
      </c>
      <c r="G28" s="36">
        <f t="shared" si="7"/>
        <v>291.73211214488487</v>
      </c>
      <c r="H28" s="33">
        <f t="shared" ref="H28:P28" si="17">H29+H30+H31</f>
        <v>4980.3</v>
      </c>
      <c r="I28" s="36">
        <f t="shared" si="8"/>
        <v>0.49617880649086332</v>
      </c>
      <c r="J28" s="36">
        <f t="shared" si="9"/>
        <v>35.374714994992438</v>
      </c>
      <c r="K28" s="36">
        <f t="shared" si="10"/>
        <v>103.19940322012474</v>
      </c>
      <c r="L28" s="33">
        <f t="shared" si="17"/>
        <v>1597.1</v>
      </c>
      <c r="M28" s="36">
        <f t="shared" si="11"/>
        <v>0.17105443260288275</v>
      </c>
      <c r="N28" s="36">
        <f t="shared" si="12"/>
        <v>11.34408716713901</v>
      </c>
      <c r="O28" s="36">
        <f t="shared" si="13"/>
        <v>33.094345096251473</v>
      </c>
      <c r="P28" s="33">
        <f t="shared" si="17"/>
        <v>850</v>
      </c>
      <c r="Q28" s="36">
        <f t="shared" si="14"/>
        <v>9.1356709473196393E-2</v>
      </c>
      <c r="R28" s="36">
        <f t="shared" si="15"/>
        <v>6.0374892568205869</v>
      </c>
      <c r="S28" s="36">
        <f t="shared" si="16"/>
        <v>17.61329492944321</v>
      </c>
    </row>
    <row r="29" spans="1:21" s="9" customFormat="1" ht="18.75">
      <c r="A29" s="25" t="s">
        <v>34</v>
      </c>
      <c r="B29" s="26" t="s">
        <v>35</v>
      </c>
      <c r="C29" s="32">
        <v>171.3</v>
      </c>
      <c r="D29" s="34">
        <f t="shared" si="0"/>
        <v>1.8026245076325314E-2</v>
      </c>
      <c r="E29" s="32">
        <v>300</v>
      </c>
      <c r="F29" s="34">
        <f t="shared" si="6"/>
        <v>2.7086453730423159E-2</v>
      </c>
      <c r="G29" s="34">
        <f t="shared" si="7"/>
        <v>175.13134851138352</v>
      </c>
      <c r="H29" s="32">
        <v>300</v>
      </c>
      <c r="I29" s="34">
        <f t="shared" si="8"/>
        <v>2.9888489036254642E-2</v>
      </c>
      <c r="J29" s="34">
        <f t="shared" si="9"/>
        <v>100</v>
      </c>
      <c r="K29" s="34">
        <f t="shared" si="10"/>
        <v>175.13134851138352</v>
      </c>
      <c r="L29" s="32">
        <v>800</v>
      </c>
      <c r="M29" s="34">
        <f t="shared" si="11"/>
        <v>8.5682515861440239E-2</v>
      </c>
      <c r="N29" s="34">
        <f t="shared" si="12"/>
        <v>266.66666666666663</v>
      </c>
      <c r="O29" s="34">
        <f t="shared" si="13"/>
        <v>467.01692936368937</v>
      </c>
      <c r="P29" s="32">
        <v>800</v>
      </c>
      <c r="Q29" s="34">
        <f t="shared" si="14"/>
        <v>8.598278538653778E-2</v>
      </c>
      <c r="R29" s="34">
        <f t="shared" si="15"/>
        <v>266.66666666666663</v>
      </c>
      <c r="S29" s="34">
        <f t="shared" si="16"/>
        <v>467.01692936368937</v>
      </c>
    </row>
    <row r="30" spans="1:21" s="9" customFormat="1" ht="18.75">
      <c r="A30" s="25" t="s">
        <v>36</v>
      </c>
      <c r="B30" s="26" t="s">
        <v>37</v>
      </c>
      <c r="C30" s="32">
        <v>2893.9</v>
      </c>
      <c r="D30" s="34">
        <f t="shared" si="0"/>
        <v>0.30453094352818338</v>
      </c>
      <c r="E30" s="32">
        <v>4986.5</v>
      </c>
      <c r="F30" s="34">
        <f t="shared" si="6"/>
        <v>0.45022200508918364</v>
      </c>
      <c r="G30" s="34">
        <f t="shared" si="7"/>
        <v>172.31072255433844</v>
      </c>
      <c r="H30" s="32">
        <v>1787.5</v>
      </c>
      <c r="I30" s="34">
        <f t="shared" si="8"/>
        <v>0.17808558050768389</v>
      </c>
      <c r="J30" s="34">
        <f t="shared" si="9"/>
        <v>35.846786323072294</v>
      </c>
      <c r="K30" s="34">
        <f t="shared" si="10"/>
        <v>61.767856525795636</v>
      </c>
      <c r="L30" s="32">
        <v>50</v>
      </c>
      <c r="M30" s="34">
        <f t="shared" si="11"/>
        <v>5.355157241340015E-3</v>
      </c>
      <c r="N30" s="34">
        <f t="shared" si="12"/>
        <v>1.002707309736288</v>
      </c>
      <c r="O30" s="34">
        <f t="shared" si="13"/>
        <v>1.7277722105117661</v>
      </c>
      <c r="P30" s="32">
        <v>50</v>
      </c>
      <c r="Q30" s="34">
        <f t="shared" si="14"/>
        <v>5.3739240866586113E-3</v>
      </c>
      <c r="R30" s="34">
        <f t="shared" si="15"/>
        <v>1.002707309736288</v>
      </c>
      <c r="S30" s="34">
        <f t="shared" si="16"/>
        <v>1.7277722105117661</v>
      </c>
    </row>
    <row r="31" spans="1:21" s="9" customFormat="1" ht="18.75">
      <c r="A31" s="25" t="s">
        <v>38</v>
      </c>
      <c r="B31" s="26" t="s">
        <v>39</v>
      </c>
      <c r="C31" s="32">
        <v>1760.7</v>
      </c>
      <c r="D31" s="34">
        <f t="shared" si="0"/>
        <v>0.18528201813126666</v>
      </c>
      <c r="E31" s="32">
        <v>1792.2</v>
      </c>
      <c r="F31" s="34">
        <f t="shared" si="6"/>
        <v>0.16181447458554796</v>
      </c>
      <c r="G31" s="34">
        <f t="shared" si="7"/>
        <v>101.78906116885329</v>
      </c>
      <c r="H31" s="32">
        <v>2892.8</v>
      </c>
      <c r="I31" s="34">
        <f t="shared" si="8"/>
        <v>0.28820473694692478</v>
      </c>
      <c r="J31" s="34">
        <f t="shared" si="9"/>
        <v>161.41055685749359</v>
      </c>
      <c r="K31" s="34">
        <f t="shared" si="10"/>
        <v>164.29829045266089</v>
      </c>
      <c r="L31" s="32">
        <v>747.1</v>
      </c>
      <c r="M31" s="34">
        <f t="shared" si="11"/>
        <v>8.0016759500102508E-2</v>
      </c>
      <c r="N31" s="34">
        <f t="shared" si="12"/>
        <v>41.686195737082912</v>
      </c>
      <c r="O31" s="34">
        <f t="shared" si="13"/>
        <v>42.431987277787243</v>
      </c>
      <c r="P31" s="32">
        <v>0</v>
      </c>
      <c r="Q31" s="34">
        <f t="shared" si="14"/>
        <v>0</v>
      </c>
      <c r="R31" s="34">
        <f t="shared" si="15"/>
        <v>0</v>
      </c>
      <c r="S31" s="34">
        <f t="shared" si="16"/>
        <v>0</v>
      </c>
    </row>
    <row r="32" spans="1:21" s="9" customFormat="1" ht="37.5">
      <c r="A32" s="17" t="s">
        <v>112</v>
      </c>
      <c r="B32" s="26" t="s">
        <v>113</v>
      </c>
      <c r="C32" s="32">
        <v>0</v>
      </c>
      <c r="D32" s="34">
        <f t="shared" si="0"/>
        <v>0</v>
      </c>
      <c r="E32" s="32">
        <v>7000</v>
      </c>
      <c r="F32" s="34">
        <f t="shared" si="6"/>
        <v>0.63201725370987372</v>
      </c>
      <c r="G32" s="34" t="s">
        <v>101</v>
      </c>
      <c r="H32" s="32">
        <v>0</v>
      </c>
      <c r="I32" s="34">
        <f t="shared" si="8"/>
        <v>0</v>
      </c>
      <c r="J32" s="34">
        <f t="shared" si="9"/>
        <v>0</v>
      </c>
      <c r="K32" s="34" t="s">
        <v>101</v>
      </c>
      <c r="L32" s="32">
        <v>0</v>
      </c>
      <c r="M32" s="34">
        <f t="shared" si="11"/>
        <v>0</v>
      </c>
      <c r="N32" s="34">
        <f t="shared" si="12"/>
        <v>0</v>
      </c>
      <c r="O32" s="34" t="s">
        <v>101</v>
      </c>
      <c r="P32" s="32"/>
      <c r="Q32" s="34">
        <f t="shared" si="14"/>
        <v>0</v>
      </c>
      <c r="R32" s="34">
        <f t="shared" si="15"/>
        <v>0</v>
      </c>
      <c r="S32" s="34" t="s">
        <v>101</v>
      </c>
    </row>
    <row r="33" spans="1:132" s="5" customFormat="1" ht="19.5">
      <c r="A33" s="23" t="s">
        <v>40</v>
      </c>
      <c r="B33" s="24" t="s">
        <v>41</v>
      </c>
      <c r="C33" s="33">
        <f>C34</f>
        <v>420.7</v>
      </c>
      <c r="D33" s="36">
        <f t="shared" si="0"/>
        <v>4.4271110937595198E-2</v>
      </c>
      <c r="E33" s="33">
        <f t="shared" ref="E33:P33" si="18">E34</f>
        <v>1096.0999999999999</v>
      </c>
      <c r="F33" s="36">
        <f t="shared" si="6"/>
        <v>9.8964873113056073E-2</v>
      </c>
      <c r="G33" s="36">
        <f t="shared" si="7"/>
        <v>260.54195388637982</v>
      </c>
      <c r="H33" s="33">
        <f t="shared" si="18"/>
        <v>3861.5</v>
      </c>
      <c r="I33" s="36">
        <f t="shared" si="8"/>
        <v>0.38471466804499094</v>
      </c>
      <c r="J33" s="36">
        <f t="shared" si="9"/>
        <v>352.29449867712799</v>
      </c>
      <c r="K33" s="36">
        <f t="shared" si="10"/>
        <v>917.87497028761584</v>
      </c>
      <c r="L33" s="33">
        <f t="shared" si="18"/>
        <v>5534.8</v>
      </c>
      <c r="M33" s="36">
        <f t="shared" si="11"/>
        <v>0.59279448598737439</v>
      </c>
      <c r="N33" s="36">
        <f t="shared" si="12"/>
        <v>504.95392756135391</v>
      </c>
      <c r="O33" s="36">
        <f t="shared" si="13"/>
        <v>1315.6168290943667</v>
      </c>
      <c r="P33" s="33">
        <f t="shared" si="18"/>
        <v>768.2</v>
      </c>
      <c r="Q33" s="36">
        <f t="shared" si="14"/>
        <v>8.2564969667422911E-2</v>
      </c>
      <c r="R33" s="36">
        <f t="shared" si="15"/>
        <v>70.084846273150276</v>
      </c>
      <c r="S33" s="36">
        <f t="shared" si="16"/>
        <v>182.60042785833136</v>
      </c>
    </row>
    <row r="34" spans="1:132" s="4" customFormat="1" ht="37.5">
      <c r="A34" s="25" t="s">
        <v>42</v>
      </c>
      <c r="B34" s="26" t="s">
        <v>43</v>
      </c>
      <c r="C34" s="32">
        <v>420.7</v>
      </c>
      <c r="D34" s="34">
        <f t="shared" si="0"/>
        <v>4.4271110937595198E-2</v>
      </c>
      <c r="E34" s="32">
        <v>1096.0999999999999</v>
      </c>
      <c r="F34" s="34">
        <f t="shared" si="6"/>
        <v>9.8964873113056073E-2</v>
      </c>
      <c r="G34" s="34">
        <f t="shared" si="7"/>
        <v>260.54195388637982</v>
      </c>
      <c r="H34" s="32">
        <v>3861.5</v>
      </c>
      <c r="I34" s="34">
        <f t="shared" si="8"/>
        <v>0.38471466804499094</v>
      </c>
      <c r="J34" s="34">
        <f t="shared" si="9"/>
        <v>352.29449867712799</v>
      </c>
      <c r="K34" s="34">
        <f t="shared" si="10"/>
        <v>917.87497028761584</v>
      </c>
      <c r="L34" s="32">
        <v>5534.8</v>
      </c>
      <c r="M34" s="34">
        <f t="shared" si="11"/>
        <v>0.59279448598737439</v>
      </c>
      <c r="N34" s="34">
        <f t="shared" si="12"/>
        <v>504.95392756135391</v>
      </c>
      <c r="O34" s="34">
        <f t="shared" si="13"/>
        <v>1315.6168290943667</v>
      </c>
      <c r="P34" s="32">
        <v>768.2</v>
      </c>
      <c r="Q34" s="34">
        <f t="shared" si="14"/>
        <v>8.2564969667422911E-2</v>
      </c>
      <c r="R34" s="34">
        <f t="shared" si="15"/>
        <v>70.084846273150276</v>
      </c>
      <c r="S34" s="34">
        <f t="shared" si="16"/>
        <v>182.60042785833136</v>
      </c>
    </row>
    <row r="35" spans="1:132" s="8" customFormat="1" ht="19.5">
      <c r="A35" s="23" t="s">
        <v>44</v>
      </c>
      <c r="B35" s="24" t="s">
        <v>45</v>
      </c>
      <c r="C35" s="33">
        <f>C36+C37+C39+C40+C38</f>
        <v>607373</v>
      </c>
      <c r="D35" s="36">
        <f t="shared" si="0"/>
        <v>63.915087861896872</v>
      </c>
      <c r="E35" s="33">
        <f t="shared" ref="E35:P35" si="19">E36+E37+E39+E40+E38</f>
        <v>719907.8</v>
      </c>
      <c r="F35" s="36">
        <f t="shared" si="6"/>
        <v>64.999164382902435</v>
      </c>
      <c r="G35" s="36">
        <f t="shared" si="7"/>
        <v>118.52812028193549</v>
      </c>
      <c r="H35" s="33">
        <f t="shared" si="19"/>
        <v>680895.79999999993</v>
      </c>
      <c r="I35" s="36">
        <f t="shared" si="8"/>
        <v>67.83648884377277</v>
      </c>
      <c r="J35" s="36">
        <f t="shared" si="9"/>
        <v>94.580972730119043</v>
      </c>
      <c r="K35" s="36">
        <f t="shared" si="10"/>
        <v>112.10504912138011</v>
      </c>
      <c r="L35" s="33">
        <f t="shared" si="19"/>
        <v>652862.29999999993</v>
      </c>
      <c r="M35" s="36">
        <f t="shared" si="11"/>
        <v>69.923605468857943</v>
      </c>
      <c r="N35" s="36">
        <f t="shared" si="12"/>
        <v>90.686932409955816</v>
      </c>
      <c r="O35" s="36">
        <f t="shared" si="13"/>
        <v>107.48951632686996</v>
      </c>
      <c r="P35" s="33">
        <f t="shared" si="19"/>
        <v>657165.79999999993</v>
      </c>
      <c r="Q35" s="36">
        <f t="shared" si="14"/>
        <v>70.631182430965495</v>
      </c>
      <c r="R35" s="36">
        <f t="shared" si="15"/>
        <v>91.284717292964444</v>
      </c>
      <c r="S35" s="36">
        <f t="shared" si="16"/>
        <v>108.19805951202966</v>
      </c>
    </row>
    <row r="36" spans="1:132" s="9" customFormat="1" ht="18.75">
      <c r="A36" s="25" t="s">
        <v>46</v>
      </c>
      <c r="B36" s="26" t="s">
        <v>47</v>
      </c>
      <c r="C36" s="32">
        <v>144251.9</v>
      </c>
      <c r="D36" s="34">
        <f t="shared" si="0"/>
        <v>15.179918868216994</v>
      </c>
      <c r="E36" s="32">
        <v>182346.2</v>
      </c>
      <c r="F36" s="34">
        <f t="shared" si="6"/>
        <v>16.463706364061625</v>
      </c>
      <c r="G36" s="34">
        <f t="shared" si="7"/>
        <v>126.40817902571821</v>
      </c>
      <c r="H36" s="32">
        <v>159626.20000000001</v>
      </c>
      <c r="I36" s="34">
        <f t="shared" si="8"/>
        <v>15.903286428663302</v>
      </c>
      <c r="J36" s="34">
        <f t="shared" si="9"/>
        <v>87.54018455004821</v>
      </c>
      <c r="K36" s="34">
        <f t="shared" si="10"/>
        <v>110.65795320546906</v>
      </c>
      <c r="L36" s="32">
        <v>167463.5</v>
      </c>
      <c r="M36" s="34">
        <f t="shared" si="11"/>
        <v>17.935867493702872</v>
      </c>
      <c r="N36" s="34">
        <f t="shared" si="12"/>
        <v>91.838217632174405</v>
      </c>
      <c r="O36" s="34">
        <f t="shared" si="13"/>
        <v>116.09101855850771</v>
      </c>
      <c r="P36" s="32">
        <v>173296.9</v>
      </c>
      <c r="Q36" s="34">
        <f t="shared" si="14"/>
        <v>18.62568770106537</v>
      </c>
      <c r="R36" s="34">
        <f t="shared" si="15"/>
        <v>95.037297185244313</v>
      </c>
      <c r="S36" s="34">
        <f t="shared" si="16"/>
        <v>120.13491676712751</v>
      </c>
    </row>
    <row r="37" spans="1:132" s="9" customFormat="1" ht="18.75">
      <c r="A37" s="25" t="s">
        <v>48</v>
      </c>
      <c r="B37" s="26" t="s">
        <v>49</v>
      </c>
      <c r="C37" s="32">
        <v>316196.09999999998</v>
      </c>
      <c r="D37" s="34">
        <f t="shared" si="0"/>
        <v>33.273954412015563</v>
      </c>
      <c r="E37" s="32">
        <v>434671.7</v>
      </c>
      <c r="F37" s="34">
        <f t="shared" si="6"/>
        <v>39.245716299914591</v>
      </c>
      <c r="G37" s="34">
        <f t="shared" si="7"/>
        <v>137.46902634156464</v>
      </c>
      <c r="H37" s="32">
        <v>423117.1</v>
      </c>
      <c r="I37" s="34">
        <f t="shared" si="8"/>
        <v>42.154436014672861</v>
      </c>
      <c r="J37" s="34">
        <f t="shared" si="9"/>
        <v>97.34176391055594</v>
      </c>
      <c r="K37" s="34">
        <f t="shared" si="10"/>
        <v>133.8147750715458</v>
      </c>
      <c r="L37" s="32">
        <v>387471.4</v>
      </c>
      <c r="M37" s="34">
        <f t="shared" si="11"/>
        <v>41.499405470443072</v>
      </c>
      <c r="N37" s="34">
        <f t="shared" si="12"/>
        <v>89.141161018764279</v>
      </c>
      <c r="O37" s="34">
        <f t="shared" si="13"/>
        <v>122.54148612206161</v>
      </c>
      <c r="P37" s="32">
        <v>387996.3</v>
      </c>
      <c r="Q37" s="34">
        <f t="shared" si="14"/>
        <v>41.701253242088413</v>
      </c>
      <c r="R37" s="34">
        <f t="shared" si="15"/>
        <v>89.261918822872516</v>
      </c>
      <c r="S37" s="34">
        <f t="shared" si="16"/>
        <v>122.70749069960067</v>
      </c>
    </row>
    <row r="38" spans="1:132" s="9" customFormat="1" ht="18.75">
      <c r="A38" s="25" t="s">
        <v>50</v>
      </c>
      <c r="B38" s="26" t="s">
        <v>51</v>
      </c>
      <c r="C38" s="32">
        <v>26407</v>
      </c>
      <c r="D38" s="34">
        <f t="shared" si="0"/>
        <v>2.7788619598979714</v>
      </c>
      <c r="E38" s="32">
        <v>36550.300000000003</v>
      </c>
      <c r="F38" s="34">
        <f t="shared" si="6"/>
        <v>3.3000600326102858</v>
      </c>
      <c r="G38" s="34">
        <f t="shared" si="7"/>
        <v>138.41140606657328</v>
      </c>
      <c r="H38" s="32">
        <v>33145.199999999997</v>
      </c>
      <c r="I38" s="34">
        <f t="shared" si="8"/>
        <v>3.3021998226815579</v>
      </c>
      <c r="J38" s="34">
        <f t="shared" si="9"/>
        <v>90.683797397011773</v>
      </c>
      <c r="K38" s="34">
        <f t="shared" si="10"/>
        <v>125.51671905176656</v>
      </c>
      <c r="L38" s="32">
        <v>34065.5</v>
      </c>
      <c r="M38" s="34">
        <f t="shared" si="11"/>
        <v>3.6485221800973653</v>
      </c>
      <c r="N38" s="34">
        <f t="shared" si="12"/>
        <v>93.201697386888753</v>
      </c>
      <c r="O38" s="34">
        <f t="shared" si="13"/>
        <v>129.00177983110538</v>
      </c>
      <c r="P38" s="32">
        <v>33720.800000000003</v>
      </c>
      <c r="Q38" s="34">
        <f t="shared" si="14"/>
        <v>3.6242603868279542</v>
      </c>
      <c r="R38" s="34">
        <f t="shared" si="15"/>
        <v>92.258613472392838</v>
      </c>
      <c r="S38" s="34">
        <f t="shared" si="16"/>
        <v>127.69644412466393</v>
      </c>
    </row>
    <row r="39" spans="1:132" s="9" customFormat="1" ht="18.75">
      <c r="A39" s="25" t="s">
        <v>52</v>
      </c>
      <c r="B39" s="26" t="s">
        <v>53</v>
      </c>
      <c r="C39" s="32">
        <v>5558.1</v>
      </c>
      <c r="D39" s="34">
        <f t="shared" si="0"/>
        <v>0.58489009199488451</v>
      </c>
      <c r="E39" s="32">
        <v>6241.9</v>
      </c>
      <c r="F39" s="34">
        <f t="shared" si="6"/>
        <v>0.5635697851330943</v>
      </c>
      <c r="G39" s="34">
        <f t="shared" si="7"/>
        <v>112.30276533347725</v>
      </c>
      <c r="H39" s="32">
        <v>6402.6</v>
      </c>
      <c r="I39" s="34">
        <f t="shared" si="8"/>
        <v>0.63788013301174651</v>
      </c>
      <c r="J39" s="34">
        <f t="shared" si="9"/>
        <v>102.57453659943288</v>
      </c>
      <c r="K39" s="34">
        <f t="shared" si="10"/>
        <v>115.19404112916285</v>
      </c>
      <c r="L39" s="32">
        <v>5082.2</v>
      </c>
      <c r="M39" s="34">
        <f t="shared" si="11"/>
        <v>0.54431960263876444</v>
      </c>
      <c r="N39" s="34">
        <f t="shared" si="12"/>
        <v>81.420721254746155</v>
      </c>
      <c r="O39" s="34">
        <f t="shared" si="13"/>
        <v>91.437721523542209</v>
      </c>
      <c r="P39" s="32">
        <v>5082.2</v>
      </c>
      <c r="Q39" s="34">
        <f t="shared" si="14"/>
        <v>0.5462271398643278</v>
      </c>
      <c r="R39" s="34">
        <f t="shared" si="15"/>
        <v>81.420721254746155</v>
      </c>
      <c r="S39" s="34">
        <f t="shared" si="16"/>
        <v>91.437721523542209</v>
      </c>
    </row>
    <row r="40" spans="1:132" s="9" customFormat="1" ht="18.75">
      <c r="A40" s="25" t="s">
        <v>54</v>
      </c>
      <c r="B40" s="26" t="s">
        <v>55</v>
      </c>
      <c r="C40" s="32">
        <v>114959.9</v>
      </c>
      <c r="D40" s="34">
        <f t="shared" si="0"/>
        <v>12.097462529771454</v>
      </c>
      <c r="E40" s="32">
        <v>60097.7</v>
      </c>
      <c r="F40" s="34">
        <f t="shared" si="6"/>
        <v>5.4261119011828391</v>
      </c>
      <c r="G40" s="34">
        <f t="shared" si="7"/>
        <v>52.277098362124534</v>
      </c>
      <c r="H40" s="32">
        <v>58604.7</v>
      </c>
      <c r="I40" s="34">
        <f t="shared" si="8"/>
        <v>5.8386864447433071</v>
      </c>
      <c r="J40" s="34">
        <f t="shared" si="9"/>
        <v>97.515711915763831</v>
      </c>
      <c r="K40" s="34">
        <f t="shared" si="10"/>
        <v>50.978384636729857</v>
      </c>
      <c r="L40" s="32">
        <v>58779.7</v>
      </c>
      <c r="M40" s="34">
        <f t="shared" si="11"/>
        <v>6.2954907219758729</v>
      </c>
      <c r="N40" s="34">
        <f t="shared" si="12"/>
        <v>97.806904423962976</v>
      </c>
      <c r="O40" s="34">
        <f t="shared" si="13"/>
        <v>51.130611630664255</v>
      </c>
      <c r="P40" s="32">
        <v>57069.599999999999</v>
      </c>
      <c r="Q40" s="34">
        <f t="shared" si="14"/>
        <v>6.1337539611194449</v>
      </c>
      <c r="R40" s="34">
        <f t="shared" si="15"/>
        <v>94.961371233840893</v>
      </c>
      <c r="S40" s="34">
        <f t="shared" si="16"/>
        <v>49.643049445937237</v>
      </c>
    </row>
    <row r="41" spans="1:132" s="5" customFormat="1" ht="19.5">
      <c r="A41" s="23" t="s">
        <v>56</v>
      </c>
      <c r="B41" s="24" t="s">
        <v>57</v>
      </c>
      <c r="C41" s="33">
        <f t="shared" ref="C41:P41" si="20">C42+C43</f>
        <v>38665.200000000004</v>
      </c>
      <c r="D41" s="36">
        <f t="shared" si="0"/>
        <v>4.0688171110632432</v>
      </c>
      <c r="E41" s="33">
        <f t="shared" si="20"/>
        <v>98329.099999999991</v>
      </c>
      <c r="F41" s="36">
        <f t="shared" si="6"/>
        <v>8.8779553916805067</v>
      </c>
      <c r="G41" s="36">
        <f t="shared" si="7"/>
        <v>254.30904275679418</v>
      </c>
      <c r="H41" s="33">
        <f t="shared" si="20"/>
        <v>51886.9</v>
      </c>
      <c r="I41" s="36">
        <f t="shared" si="8"/>
        <v>5.1694034725841362</v>
      </c>
      <c r="J41" s="36">
        <f t="shared" si="9"/>
        <v>52.76861071646136</v>
      </c>
      <c r="K41" s="36">
        <f t="shared" si="10"/>
        <v>134.19534878909198</v>
      </c>
      <c r="L41" s="33">
        <f t="shared" si="20"/>
        <v>52787.299999999996</v>
      </c>
      <c r="M41" s="36">
        <f t="shared" si="11"/>
        <v>5.6536858369157557</v>
      </c>
      <c r="N41" s="36">
        <f t="shared" si="12"/>
        <v>53.684311155090406</v>
      </c>
      <c r="O41" s="36">
        <f t="shared" si="13"/>
        <v>136.5240578090893</v>
      </c>
      <c r="P41" s="33">
        <f t="shared" si="20"/>
        <v>52844.9</v>
      </c>
      <c r="Q41" s="36">
        <f t="shared" si="14"/>
        <v>5.6796896193413131</v>
      </c>
      <c r="R41" s="36">
        <f t="shared" si="15"/>
        <v>53.742889948143535</v>
      </c>
      <c r="S41" s="36">
        <f t="shared" si="16"/>
        <v>136.67302897696118</v>
      </c>
    </row>
    <row r="42" spans="1:132" s="4" customFormat="1" ht="18.75">
      <c r="A42" s="25" t="s">
        <v>58</v>
      </c>
      <c r="B42" s="26" t="s">
        <v>59</v>
      </c>
      <c r="C42" s="32">
        <v>34350.9</v>
      </c>
      <c r="D42" s="34">
        <f t="shared" si="0"/>
        <v>3.6148146059097672</v>
      </c>
      <c r="E42" s="32">
        <v>93344.7</v>
      </c>
      <c r="F42" s="34">
        <f t="shared" si="6"/>
        <v>8.427922991767435</v>
      </c>
      <c r="G42" s="34">
        <f t="shared" si="7"/>
        <v>271.73873173628635</v>
      </c>
      <c r="H42" s="32">
        <v>46611</v>
      </c>
      <c r="I42" s="34">
        <f t="shared" si="8"/>
        <v>4.6437745415628831</v>
      </c>
      <c r="J42" s="34">
        <f t="shared" si="9"/>
        <v>49.934275861404025</v>
      </c>
      <c r="K42" s="34">
        <f t="shared" si="10"/>
        <v>135.69076792747788</v>
      </c>
      <c r="L42" s="32">
        <v>47356.6</v>
      </c>
      <c r="M42" s="34">
        <f t="shared" si="11"/>
        <v>5.0720407883048511</v>
      </c>
      <c r="N42" s="34">
        <f t="shared" si="12"/>
        <v>50.733035726720423</v>
      </c>
      <c r="O42" s="34">
        <f t="shared" si="13"/>
        <v>137.86130785510713</v>
      </c>
      <c r="P42" s="32">
        <v>47356.6</v>
      </c>
      <c r="Q42" s="34">
        <f t="shared" si="14"/>
        <v>5.0898154680451428</v>
      </c>
      <c r="R42" s="34">
        <f t="shared" si="15"/>
        <v>50.733035726720423</v>
      </c>
      <c r="S42" s="34">
        <f t="shared" si="16"/>
        <v>137.86130785510713</v>
      </c>
    </row>
    <row r="43" spans="1:132" s="4" customFormat="1" ht="40.5" customHeight="1">
      <c r="A43" s="25" t="s">
        <v>60</v>
      </c>
      <c r="B43" s="26" t="s">
        <v>61</v>
      </c>
      <c r="C43" s="32">
        <v>4314.3</v>
      </c>
      <c r="D43" s="34">
        <f t="shared" si="0"/>
        <v>0.45400250515347518</v>
      </c>
      <c r="E43" s="32">
        <v>4984.3999999999996</v>
      </c>
      <c r="F43" s="34">
        <f t="shared" si="6"/>
        <v>0.45003239991307065</v>
      </c>
      <c r="G43" s="34">
        <f t="shared" si="7"/>
        <v>115.53206777461</v>
      </c>
      <c r="H43" s="32">
        <v>5275.9</v>
      </c>
      <c r="I43" s="34">
        <f t="shared" si="8"/>
        <v>0.52562893102125285</v>
      </c>
      <c r="J43" s="34">
        <f t="shared" si="9"/>
        <v>105.84824652917102</v>
      </c>
      <c r="K43" s="34">
        <f t="shared" si="10"/>
        <v>122.28866791831814</v>
      </c>
      <c r="L43" s="32">
        <v>5430.7</v>
      </c>
      <c r="M43" s="34">
        <f t="shared" si="11"/>
        <v>0.58164504861090438</v>
      </c>
      <c r="N43" s="34">
        <f t="shared" si="12"/>
        <v>108.95393628119734</v>
      </c>
      <c r="O43" s="34">
        <f t="shared" si="13"/>
        <v>125.87673550749831</v>
      </c>
      <c r="P43" s="32">
        <v>5488.3</v>
      </c>
      <c r="Q43" s="34">
        <f t="shared" si="14"/>
        <v>0.58987415129616916</v>
      </c>
      <c r="R43" s="34">
        <f t="shared" si="15"/>
        <v>110.10954177032342</v>
      </c>
      <c r="S43" s="34">
        <f t="shared" si="16"/>
        <v>127.21183042440256</v>
      </c>
    </row>
    <row r="44" spans="1:132" s="8" customFormat="1" ht="19.5">
      <c r="A44" s="23" t="s">
        <v>62</v>
      </c>
      <c r="B44" s="24" t="s">
        <v>63</v>
      </c>
      <c r="C44" s="33">
        <f t="shared" ref="C44:L44" si="21">C46+C45</f>
        <v>689.40000000000009</v>
      </c>
      <c r="D44" s="36">
        <f t="shared" si="0"/>
        <v>7.2546954790535148E-2</v>
      </c>
      <c r="E44" s="33">
        <f t="shared" si="21"/>
        <v>978.7</v>
      </c>
      <c r="F44" s="36">
        <f t="shared" si="6"/>
        <v>8.8365040886550492E-2</v>
      </c>
      <c r="G44" s="36">
        <f t="shared" si="7"/>
        <v>141.96402668987525</v>
      </c>
      <c r="H44" s="33">
        <f t="shared" si="21"/>
        <v>989.5</v>
      </c>
      <c r="I44" s="36">
        <f t="shared" si="8"/>
        <v>9.8582199671246568E-2</v>
      </c>
      <c r="J44" s="36">
        <f t="shared" si="9"/>
        <v>101.1035046490242</v>
      </c>
      <c r="K44" s="36">
        <f t="shared" si="10"/>
        <v>143.53060632433997</v>
      </c>
      <c r="L44" s="33">
        <f t="shared" si="21"/>
        <v>989.5</v>
      </c>
      <c r="M44" s="36">
        <f t="shared" si="11"/>
        <v>0.10597856180611889</v>
      </c>
      <c r="N44" s="36">
        <f t="shared" si="12"/>
        <v>101.1035046490242</v>
      </c>
      <c r="O44" s="36">
        <f t="shared" si="13"/>
        <v>143.53060632433997</v>
      </c>
      <c r="P44" s="33">
        <f>P46+P45</f>
        <v>989.5</v>
      </c>
      <c r="Q44" s="36">
        <f t="shared" si="14"/>
        <v>0.10634995767497392</v>
      </c>
      <c r="R44" s="36">
        <f t="shared" si="15"/>
        <v>101.1035046490242</v>
      </c>
      <c r="S44" s="36">
        <f t="shared" si="16"/>
        <v>143.53060632433997</v>
      </c>
    </row>
    <row r="45" spans="1:132" s="9" customFormat="1" ht="37.5">
      <c r="A45" s="25" t="s">
        <v>64</v>
      </c>
      <c r="B45" s="26" t="s">
        <v>65</v>
      </c>
      <c r="C45" s="32">
        <v>516.6</v>
      </c>
      <c r="D45" s="34">
        <f t="shared" si="0"/>
        <v>5.4362861683769151E-2</v>
      </c>
      <c r="E45" s="32">
        <v>540.70000000000005</v>
      </c>
      <c r="F45" s="34">
        <f t="shared" si="6"/>
        <v>4.881881844013268E-2</v>
      </c>
      <c r="G45" s="34">
        <f t="shared" si="7"/>
        <v>104.66511807975223</v>
      </c>
      <c r="H45" s="32">
        <v>551.5</v>
      </c>
      <c r="I45" s="34">
        <f t="shared" si="8"/>
        <v>5.4945005678314777E-2</v>
      </c>
      <c r="J45" s="34">
        <f t="shared" si="9"/>
        <v>101.99741076382467</v>
      </c>
      <c r="K45" s="34">
        <f t="shared" si="10"/>
        <v>106.75571041424699</v>
      </c>
      <c r="L45" s="32">
        <v>551.5</v>
      </c>
      <c r="M45" s="34">
        <f t="shared" si="11"/>
        <v>5.9067384371980364E-2</v>
      </c>
      <c r="N45" s="34">
        <f t="shared" si="12"/>
        <v>101.99741076382467</v>
      </c>
      <c r="O45" s="34">
        <f t="shared" si="13"/>
        <v>106.75571041424699</v>
      </c>
      <c r="P45" s="32">
        <v>551.5</v>
      </c>
      <c r="Q45" s="34">
        <f t="shared" si="14"/>
        <v>5.9274382675844478E-2</v>
      </c>
      <c r="R45" s="34">
        <f t="shared" si="15"/>
        <v>101.99741076382467</v>
      </c>
      <c r="S45" s="34">
        <f t="shared" si="16"/>
        <v>106.75571041424699</v>
      </c>
    </row>
    <row r="46" spans="1:132" s="9" customFormat="1" ht="45" customHeight="1">
      <c r="A46" s="25" t="s">
        <v>66</v>
      </c>
      <c r="B46" s="26" t="s">
        <v>67</v>
      </c>
      <c r="C46" s="32">
        <v>172.8</v>
      </c>
      <c r="D46" s="34">
        <f t="shared" si="0"/>
        <v>1.8184093106765987E-2</v>
      </c>
      <c r="E46" s="32">
        <v>438</v>
      </c>
      <c r="F46" s="34">
        <f t="shared" si="6"/>
        <v>3.9546222446417811E-2</v>
      </c>
      <c r="G46" s="34">
        <f t="shared" si="7"/>
        <v>253.4722222222222</v>
      </c>
      <c r="H46" s="32">
        <v>438</v>
      </c>
      <c r="I46" s="34">
        <f t="shared" si="8"/>
        <v>4.3637193992931776E-2</v>
      </c>
      <c r="J46" s="34">
        <f t="shared" si="9"/>
        <v>100</v>
      </c>
      <c r="K46" s="34">
        <f t="shared" si="10"/>
        <v>253.4722222222222</v>
      </c>
      <c r="L46" s="32">
        <v>438</v>
      </c>
      <c r="M46" s="34">
        <f t="shared" si="11"/>
        <v>4.6911177434138529E-2</v>
      </c>
      <c r="N46" s="34">
        <f t="shared" si="12"/>
        <v>100</v>
      </c>
      <c r="O46" s="34">
        <f t="shared" si="13"/>
        <v>253.4722222222222</v>
      </c>
      <c r="P46" s="32">
        <v>438</v>
      </c>
      <c r="Q46" s="34">
        <f t="shared" si="14"/>
        <v>4.7075574999129434E-2</v>
      </c>
      <c r="R46" s="34">
        <f t="shared" si="15"/>
        <v>100</v>
      </c>
      <c r="S46" s="34">
        <f t="shared" si="16"/>
        <v>253.4722222222222</v>
      </c>
    </row>
    <row r="47" spans="1:132" s="5" customFormat="1" ht="19.5">
      <c r="A47" s="23" t="s">
        <v>68</v>
      </c>
      <c r="B47" s="24" t="s">
        <v>69</v>
      </c>
      <c r="C47" s="33">
        <f>C48+C49+C50+C51</f>
        <v>41072.299999999996</v>
      </c>
      <c r="D47" s="36">
        <f t="shared" si="0"/>
        <v>4.3221211071124106</v>
      </c>
      <c r="E47" s="33">
        <f>E48+E49+E50+E51</f>
        <v>34835.700000000004</v>
      </c>
      <c r="F47" s="36">
        <f t="shared" si="6"/>
        <v>3.1452519207230072</v>
      </c>
      <c r="G47" s="36">
        <f t="shared" si="7"/>
        <v>84.815556956878495</v>
      </c>
      <c r="H47" s="33">
        <f>H48+H49+H50+H51</f>
        <v>17768.900000000001</v>
      </c>
      <c r="I47" s="36">
        <f t="shared" si="8"/>
        <v>1.7702852427876836</v>
      </c>
      <c r="J47" s="36">
        <f t="shared" si="9"/>
        <v>51.007730575243215</v>
      </c>
      <c r="K47" s="36">
        <f t="shared" si="10"/>
        <v>43.262490778456538</v>
      </c>
      <c r="L47" s="33">
        <f>L48+L49+L50+L51</f>
        <v>15767.5</v>
      </c>
      <c r="M47" s="36">
        <f t="shared" si="11"/>
        <v>1.6887488360565737</v>
      </c>
      <c r="N47" s="36">
        <f t="shared" si="12"/>
        <v>45.262474989737534</v>
      </c>
      <c r="O47" s="36">
        <f t="shared" si="13"/>
        <v>38.389620255013725</v>
      </c>
      <c r="P47" s="33">
        <f>P48+P49+P50+P51</f>
        <v>15597.5</v>
      </c>
      <c r="Q47" s="36">
        <f t="shared" si="14"/>
        <v>1.6763956188331537</v>
      </c>
      <c r="R47" s="36">
        <f t="shared" si="15"/>
        <v>44.774469868554377</v>
      </c>
      <c r="S47" s="36">
        <f t="shared" si="16"/>
        <v>37.975715993504146</v>
      </c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</row>
    <row r="48" spans="1:132" s="4" customFormat="1" ht="18.75">
      <c r="A48" s="25" t="s">
        <v>70</v>
      </c>
      <c r="B48" s="26" t="s">
        <v>71</v>
      </c>
      <c r="C48" s="32">
        <v>1668.1</v>
      </c>
      <c r="D48" s="34">
        <f t="shared" si="0"/>
        <v>0.17553753305206218</v>
      </c>
      <c r="E48" s="32">
        <v>1941.7</v>
      </c>
      <c r="F48" s="34">
        <f t="shared" si="6"/>
        <v>0.17531255736120882</v>
      </c>
      <c r="G48" s="34">
        <f t="shared" si="7"/>
        <v>116.40189437084108</v>
      </c>
      <c r="H48" s="32">
        <v>1658.2</v>
      </c>
      <c r="I48" s="34">
        <f t="shared" si="8"/>
        <v>0.16520364173305815</v>
      </c>
      <c r="J48" s="34">
        <f t="shared" si="9"/>
        <v>85.399392285110991</v>
      </c>
      <c r="K48" s="34">
        <f t="shared" si="10"/>
        <v>99.406510401055101</v>
      </c>
      <c r="L48" s="32">
        <v>1658.2</v>
      </c>
      <c r="M48" s="34">
        <f t="shared" si="11"/>
        <v>0.17759843475180026</v>
      </c>
      <c r="N48" s="34">
        <f t="shared" si="12"/>
        <v>85.399392285110991</v>
      </c>
      <c r="O48" s="34">
        <f t="shared" si="13"/>
        <v>99.406510401055101</v>
      </c>
      <c r="P48" s="32">
        <v>1658.2</v>
      </c>
      <c r="Q48" s="34">
        <f t="shared" si="14"/>
        <v>0.17822081840994619</v>
      </c>
      <c r="R48" s="34">
        <f t="shared" si="15"/>
        <v>85.399392285110991</v>
      </c>
      <c r="S48" s="34">
        <f t="shared" si="16"/>
        <v>99.406510401055101</v>
      </c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</row>
    <row r="49" spans="1:132" s="4" customFormat="1" ht="18.75">
      <c r="A49" s="25" t="s">
        <v>72</v>
      </c>
      <c r="B49" s="26" t="s">
        <v>73</v>
      </c>
      <c r="C49" s="32">
        <v>34114.5</v>
      </c>
      <c r="D49" s="34">
        <f t="shared" si="0"/>
        <v>3.5899377563123163</v>
      </c>
      <c r="E49" s="32">
        <v>27235.5</v>
      </c>
      <c r="F49" s="34">
        <f t="shared" si="6"/>
        <v>2.4590437019164666</v>
      </c>
      <c r="G49" s="34">
        <f t="shared" si="7"/>
        <v>79.835553796772629</v>
      </c>
      <c r="H49" s="32">
        <v>9950.5</v>
      </c>
      <c r="I49" s="34">
        <f t="shared" si="8"/>
        <v>0.99135136718417272</v>
      </c>
      <c r="J49" s="34">
        <f t="shared" si="9"/>
        <v>36.535036992160968</v>
      </c>
      <c r="K49" s="34">
        <f t="shared" si="10"/>
        <v>29.167949112547454</v>
      </c>
      <c r="L49" s="32">
        <v>7949.1</v>
      </c>
      <c r="M49" s="34">
        <f t="shared" si="11"/>
        <v>0.85137360854271837</v>
      </c>
      <c r="N49" s="34">
        <f t="shared" si="12"/>
        <v>29.186539626590296</v>
      </c>
      <c r="O49" s="34">
        <f t="shared" si="13"/>
        <v>23.301235545002861</v>
      </c>
      <c r="P49" s="32">
        <v>7779.1</v>
      </c>
      <c r="Q49" s="34">
        <f t="shared" si="14"/>
        <v>0.83608585725051998</v>
      </c>
      <c r="R49" s="34">
        <f t="shared" si="15"/>
        <v>28.562354280259221</v>
      </c>
      <c r="S49" s="34">
        <f t="shared" si="16"/>
        <v>22.802913717041143</v>
      </c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</row>
    <row r="50" spans="1:132" s="4" customFormat="1" ht="22.5" customHeight="1">
      <c r="A50" s="25" t="s">
        <v>74</v>
      </c>
      <c r="B50" s="26" t="s">
        <v>75</v>
      </c>
      <c r="C50" s="32">
        <v>4878</v>
      </c>
      <c r="D50" s="34">
        <f t="shared" si="0"/>
        <v>0.5133217949930815</v>
      </c>
      <c r="E50" s="32">
        <v>5178.7</v>
      </c>
      <c r="F50" s="34">
        <f t="shared" si="6"/>
        <v>0.4675753931124747</v>
      </c>
      <c r="G50" s="34">
        <f t="shared" si="7"/>
        <v>106.16441164411643</v>
      </c>
      <c r="H50" s="32">
        <v>5750.7</v>
      </c>
      <c r="I50" s="34">
        <f t="shared" si="8"/>
        <v>0.57293244633596518</v>
      </c>
      <c r="J50" s="34">
        <f t="shared" si="9"/>
        <v>111.04524301465619</v>
      </c>
      <c r="K50" s="34">
        <f t="shared" si="10"/>
        <v>117.89052890528905</v>
      </c>
      <c r="L50" s="32">
        <v>5750.7</v>
      </c>
      <c r="M50" s="34">
        <f t="shared" si="11"/>
        <v>0.61591805495548047</v>
      </c>
      <c r="N50" s="34">
        <f t="shared" si="12"/>
        <v>111.04524301465619</v>
      </c>
      <c r="O50" s="34">
        <f t="shared" si="13"/>
        <v>117.89052890528905</v>
      </c>
      <c r="P50" s="32">
        <v>5750.7</v>
      </c>
      <c r="Q50" s="34">
        <f t="shared" si="14"/>
        <v>0.61807650490295352</v>
      </c>
      <c r="R50" s="34">
        <f t="shared" si="15"/>
        <v>111.04524301465619</v>
      </c>
      <c r="S50" s="34">
        <f t="shared" si="16"/>
        <v>117.89052890528905</v>
      </c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</row>
    <row r="51" spans="1:132" s="4" customFormat="1" ht="37.5">
      <c r="A51" s="25" t="s">
        <v>89</v>
      </c>
      <c r="B51" s="26" t="s">
        <v>88</v>
      </c>
      <c r="C51" s="32">
        <v>411.7</v>
      </c>
      <c r="D51" s="34">
        <f t="shared" si="0"/>
        <v>4.332402275495114E-2</v>
      </c>
      <c r="E51" s="32">
        <v>479.8</v>
      </c>
      <c r="F51" s="34">
        <f t="shared" si="6"/>
        <v>4.3320268332856779E-2</v>
      </c>
      <c r="G51" s="34">
        <f t="shared" si="7"/>
        <v>116.54117075540442</v>
      </c>
      <c r="H51" s="32">
        <v>409.5</v>
      </c>
      <c r="I51" s="34">
        <f t="shared" si="8"/>
        <v>4.0797787534487588E-2</v>
      </c>
      <c r="J51" s="34">
        <f t="shared" si="9"/>
        <v>85.348061692371829</v>
      </c>
      <c r="K51" s="34">
        <f t="shared" si="10"/>
        <v>99.465630313334955</v>
      </c>
      <c r="L51" s="32">
        <v>409.5</v>
      </c>
      <c r="M51" s="34">
        <f t="shared" si="11"/>
        <v>4.3858737806574719E-2</v>
      </c>
      <c r="N51" s="34">
        <f t="shared" si="12"/>
        <v>85.348061692371829</v>
      </c>
      <c r="O51" s="34">
        <f t="shared" si="13"/>
        <v>99.465630313334955</v>
      </c>
      <c r="P51" s="32">
        <v>409.5</v>
      </c>
      <c r="Q51" s="34">
        <f t="shared" si="14"/>
        <v>4.4012438269734028E-2</v>
      </c>
      <c r="R51" s="34">
        <f t="shared" si="15"/>
        <v>85.348061692371829</v>
      </c>
      <c r="S51" s="34">
        <f t="shared" si="16"/>
        <v>99.465630313334955</v>
      </c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</row>
    <row r="52" spans="1:132" s="8" customFormat="1" ht="19.5">
      <c r="A52" s="23" t="s">
        <v>76</v>
      </c>
      <c r="B52" s="24" t="s">
        <v>77</v>
      </c>
      <c r="C52" s="33">
        <f t="shared" ref="C52:P52" si="22">C53</f>
        <v>7952.6</v>
      </c>
      <c r="D52" s="36">
        <f t="shared" si="0"/>
        <v>0.83686816458835178</v>
      </c>
      <c r="E52" s="33">
        <f>E53+E56</f>
        <v>25322.199999999997</v>
      </c>
      <c r="F52" s="36">
        <f t="shared" si="6"/>
        <v>2.2862953288417374</v>
      </c>
      <c r="G52" s="36">
        <f t="shared" si="7"/>
        <v>318.41410356361439</v>
      </c>
      <c r="H52" s="33">
        <f t="shared" si="22"/>
        <v>61270</v>
      </c>
      <c r="I52" s="36">
        <f t="shared" si="8"/>
        <v>6.1042257441710728</v>
      </c>
      <c r="J52" s="36">
        <f t="shared" si="9"/>
        <v>241.96159891320664</v>
      </c>
      <c r="K52" s="36">
        <f t="shared" si="10"/>
        <v>770.43985614767485</v>
      </c>
      <c r="L52" s="33">
        <f t="shared" si="22"/>
        <v>10492.7</v>
      </c>
      <c r="M52" s="36">
        <f t="shared" si="11"/>
        <v>1.1238011677241677</v>
      </c>
      <c r="N52" s="36">
        <f t="shared" si="12"/>
        <v>41.43676299847565</v>
      </c>
      <c r="O52" s="36">
        <f t="shared" si="13"/>
        <v>131.94049744737569</v>
      </c>
      <c r="P52" s="33">
        <f t="shared" si="22"/>
        <v>10492.7</v>
      </c>
      <c r="Q52" s="36">
        <f t="shared" si="14"/>
        <v>1.1277394652816564</v>
      </c>
      <c r="R52" s="36">
        <f t="shared" si="15"/>
        <v>41.43676299847565</v>
      </c>
      <c r="S52" s="36">
        <f t="shared" si="16"/>
        <v>131.94049744737569</v>
      </c>
    </row>
    <row r="53" spans="1:132" s="9" customFormat="1" ht="27.75" customHeight="1">
      <c r="A53" s="25" t="s">
        <v>78</v>
      </c>
      <c r="B53" s="26" t="s">
        <v>79</v>
      </c>
      <c r="C53" s="32">
        <v>7952.6</v>
      </c>
      <c r="D53" s="34">
        <f t="shared" si="0"/>
        <v>0.83686816458835178</v>
      </c>
      <c r="E53" s="32">
        <v>21591.1</v>
      </c>
      <c r="F53" s="34">
        <f t="shared" si="6"/>
        <v>1.949421103796465</v>
      </c>
      <c r="G53" s="34">
        <f t="shared" si="7"/>
        <v>271.49737192867735</v>
      </c>
      <c r="H53" s="32">
        <v>61270</v>
      </c>
      <c r="I53" s="34">
        <f t="shared" si="8"/>
        <v>6.1042257441710728</v>
      </c>
      <c r="J53" s="34">
        <f t="shared" si="9"/>
        <v>283.77433294274033</v>
      </c>
      <c r="K53" s="34">
        <f t="shared" si="10"/>
        <v>770.43985614767485</v>
      </c>
      <c r="L53" s="32">
        <v>10492.7</v>
      </c>
      <c r="M53" s="34">
        <f t="shared" si="11"/>
        <v>1.1238011677241677</v>
      </c>
      <c r="N53" s="34">
        <f t="shared" si="12"/>
        <v>48.597338718268176</v>
      </c>
      <c r="O53" s="34">
        <f t="shared" si="13"/>
        <v>131.94049744737569</v>
      </c>
      <c r="P53" s="32">
        <v>10492.7</v>
      </c>
      <c r="Q53" s="34">
        <f t="shared" si="14"/>
        <v>1.1277394652816564</v>
      </c>
      <c r="R53" s="34">
        <f t="shared" si="15"/>
        <v>48.597338718268176</v>
      </c>
      <c r="S53" s="34">
        <f t="shared" si="16"/>
        <v>131.94049744737569</v>
      </c>
    </row>
    <row r="54" spans="1:132" s="5" customFormat="1" ht="37.5" hidden="1">
      <c r="A54" s="23" t="s">
        <v>90</v>
      </c>
      <c r="B54" s="24" t="s">
        <v>80</v>
      </c>
      <c r="C54" s="33">
        <v>0</v>
      </c>
      <c r="D54" s="34">
        <f t="shared" si="0"/>
        <v>0</v>
      </c>
      <c r="E54" s="33">
        <f t="shared" ref="E54:P54" si="23">E55</f>
        <v>0</v>
      </c>
      <c r="F54" s="34">
        <f t="shared" si="6"/>
        <v>0</v>
      </c>
      <c r="G54" s="34" t="e">
        <f t="shared" si="7"/>
        <v>#DIV/0!</v>
      </c>
      <c r="H54" s="33">
        <f t="shared" si="23"/>
        <v>0</v>
      </c>
      <c r="I54" s="34">
        <f t="shared" si="8"/>
        <v>0</v>
      </c>
      <c r="J54" s="34" t="e">
        <f t="shared" si="9"/>
        <v>#DIV/0!</v>
      </c>
      <c r="K54" s="34" t="e">
        <f t="shared" si="10"/>
        <v>#DIV/0!</v>
      </c>
      <c r="L54" s="33">
        <f t="shared" si="23"/>
        <v>0</v>
      </c>
      <c r="M54" s="34">
        <f t="shared" si="11"/>
        <v>0</v>
      </c>
      <c r="N54" s="34" t="e">
        <f t="shared" si="12"/>
        <v>#DIV/0!</v>
      </c>
      <c r="O54" s="34" t="e">
        <f t="shared" si="13"/>
        <v>#DIV/0!</v>
      </c>
      <c r="P54" s="33">
        <f t="shared" si="23"/>
        <v>0</v>
      </c>
      <c r="Q54" s="34">
        <f t="shared" si="14"/>
        <v>0</v>
      </c>
      <c r="R54" s="34" t="e">
        <f t="shared" si="15"/>
        <v>#DIV/0!</v>
      </c>
      <c r="S54" s="34" t="e">
        <f t="shared" si="16"/>
        <v>#DIV/0!</v>
      </c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</row>
    <row r="55" spans="1:132" s="4" customFormat="1" ht="3" hidden="1" customHeight="1">
      <c r="A55" s="25" t="s">
        <v>91</v>
      </c>
      <c r="B55" s="26" t="s">
        <v>81</v>
      </c>
      <c r="C55" s="32">
        <v>0</v>
      </c>
      <c r="D55" s="34">
        <f t="shared" si="0"/>
        <v>0</v>
      </c>
      <c r="E55" s="32">
        <v>0</v>
      </c>
      <c r="F55" s="34">
        <f t="shared" si="6"/>
        <v>0</v>
      </c>
      <c r="G55" s="34" t="e">
        <f t="shared" si="7"/>
        <v>#DIV/0!</v>
      </c>
      <c r="H55" s="32">
        <v>0</v>
      </c>
      <c r="I55" s="34">
        <f t="shared" si="8"/>
        <v>0</v>
      </c>
      <c r="J55" s="34" t="e">
        <f t="shared" si="9"/>
        <v>#DIV/0!</v>
      </c>
      <c r="K55" s="34" t="e">
        <f t="shared" si="10"/>
        <v>#DIV/0!</v>
      </c>
      <c r="L55" s="32">
        <v>0</v>
      </c>
      <c r="M55" s="34">
        <f t="shared" si="11"/>
        <v>0</v>
      </c>
      <c r="N55" s="34" t="e">
        <f t="shared" si="12"/>
        <v>#DIV/0!</v>
      </c>
      <c r="O55" s="34" t="e">
        <f t="shared" si="13"/>
        <v>#DIV/0!</v>
      </c>
      <c r="P55" s="32">
        <v>0</v>
      </c>
      <c r="Q55" s="34">
        <f t="shared" si="14"/>
        <v>0</v>
      </c>
      <c r="R55" s="34" t="e">
        <f t="shared" si="15"/>
        <v>#DIV/0!</v>
      </c>
      <c r="S55" s="34" t="e">
        <f t="shared" si="16"/>
        <v>#DIV/0!</v>
      </c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</row>
    <row r="56" spans="1:132" s="4" customFormat="1" ht="43.5" customHeight="1">
      <c r="A56" s="18" t="s">
        <v>114</v>
      </c>
      <c r="B56" s="26" t="s">
        <v>115</v>
      </c>
      <c r="C56" s="32">
        <v>0</v>
      </c>
      <c r="D56" s="34">
        <f t="shared" si="0"/>
        <v>0</v>
      </c>
      <c r="E56" s="32">
        <v>3731.1</v>
      </c>
      <c r="F56" s="34">
        <f t="shared" si="6"/>
        <v>0.33687422504527281</v>
      </c>
      <c r="G56" s="34" t="s">
        <v>101</v>
      </c>
      <c r="H56" s="32">
        <v>0</v>
      </c>
      <c r="I56" s="34">
        <f t="shared" si="8"/>
        <v>0</v>
      </c>
      <c r="J56" s="34">
        <f t="shared" si="9"/>
        <v>0</v>
      </c>
      <c r="K56" s="34" t="s">
        <v>101</v>
      </c>
      <c r="L56" s="32">
        <v>0</v>
      </c>
      <c r="M56" s="34">
        <f t="shared" si="11"/>
        <v>0</v>
      </c>
      <c r="N56" s="34">
        <f t="shared" si="12"/>
        <v>0</v>
      </c>
      <c r="O56" s="34" t="s">
        <v>101</v>
      </c>
      <c r="P56" s="32">
        <v>0</v>
      </c>
      <c r="Q56" s="34">
        <f t="shared" si="14"/>
        <v>0</v>
      </c>
      <c r="R56" s="34">
        <f t="shared" si="15"/>
        <v>0</v>
      </c>
      <c r="S56" s="34" t="s">
        <v>101</v>
      </c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</row>
    <row r="57" spans="1:132" s="8" customFormat="1" ht="56.25">
      <c r="A57" s="23" t="s">
        <v>92</v>
      </c>
      <c r="B57" s="24" t="s">
        <v>82</v>
      </c>
      <c r="C57" s="33">
        <f>C58+C59</f>
        <v>62917.5</v>
      </c>
      <c r="D57" s="36">
        <f t="shared" si="0"/>
        <v>6.6209356368341963</v>
      </c>
      <c r="E57" s="33">
        <f>E58+E59</f>
        <v>67863.399999999994</v>
      </c>
      <c r="F57" s="36">
        <f t="shared" si="6"/>
        <v>6.1272628136306633</v>
      </c>
      <c r="G57" s="36">
        <f t="shared" si="7"/>
        <v>107.86092899431794</v>
      </c>
      <c r="H57" s="33">
        <f t="shared" ref="H57:P57" si="24">H58+H59</f>
        <v>55975.7</v>
      </c>
      <c r="I57" s="36">
        <f t="shared" si="8"/>
        <v>5.5767636524889292</v>
      </c>
      <c r="J57" s="36">
        <f t="shared" si="9"/>
        <v>82.482899471585569</v>
      </c>
      <c r="K57" s="36">
        <f t="shared" si="10"/>
        <v>88.966821631501574</v>
      </c>
      <c r="L57" s="33">
        <f t="shared" si="24"/>
        <v>57088.5</v>
      </c>
      <c r="M57" s="36">
        <f t="shared" si="11"/>
        <v>6.1143578834447894</v>
      </c>
      <c r="N57" s="36">
        <f t="shared" si="12"/>
        <v>84.122664057503755</v>
      </c>
      <c r="O57" s="36">
        <f t="shared" si="13"/>
        <v>90.735486947192754</v>
      </c>
      <c r="P57" s="33">
        <f t="shared" si="24"/>
        <v>57853.7</v>
      </c>
      <c r="Q57" s="36">
        <f t="shared" si="14"/>
        <v>6.2180278386464254</v>
      </c>
      <c r="R57" s="36">
        <f t="shared" si="15"/>
        <v>85.250223242572588</v>
      </c>
      <c r="S57" s="36">
        <f t="shared" si="16"/>
        <v>91.951682759168747</v>
      </c>
    </row>
    <row r="58" spans="1:132" s="9" customFormat="1" ht="65.25" customHeight="1">
      <c r="A58" s="25" t="s">
        <v>93</v>
      </c>
      <c r="B58" s="26" t="s">
        <v>83</v>
      </c>
      <c r="C58" s="32">
        <v>15216.8</v>
      </c>
      <c r="D58" s="34">
        <f t="shared" si="0"/>
        <v>1.6012946064064622</v>
      </c>
      <c r="E58" s="32">
        <v>16977.8</v>
      </c>
      <c r="F58" s="34">
        <f t="shared" si="6"/>
        <v>1.5328946471479277</v>
      </c>
      <c r="G58" s="34">
        <f t="shared" si="7"/>
        <v>111.5727353977183</v>
      </c>
      <c r="H58" s="32">
        <v>18227.8</v>
      </c>
      <c r="I58" s="34">
        <f t="shared" si="8"/>
        <v>1.8160046681834745</v>
      </c>
      <c r="J58" s="34">
        <f t="shared" si="9"/>
        <v>107.36255580817303</v>
      </c>
      <c r="K58" s="34">
        <f t="shared" si="10"/>
        <v>119.78734030808053</v>
      </c>
      <c r="L58" s="32">
        <v>18899.7</v>
      </c>
      <c r="M58" s="34">
        <f t="shared" si="11"/>
        <v>2.0242173062830777</v>
      </c>
      <c r="N58" s="34">
        <f t="shared" si="12"/>
        <v>111.32007680618221</v>
      </c>
      <c r="O58" s="34">
        <f t="shared" si="13"/>
        <v>124.20285473949846</v>
      </c>
      <c r="P58" s="32">
        <v>18262.7</v>
      </c>
      <c r="Q58" s="34">
        <f t="shared" si="14"/>
        <v>1.9628472683484044</v>
      </c>
      <c r="R58" s="34">
        <f t="shared" si="15"/>
        <v>107.56811836633722</v>
      </c>
      <c r="S58" s="34">
        <f t="shared" si="16"/>
        <v>120.01669207717786</v>
      </c>
    </row>
    <row r="59" spans="1:132" s="9" customFormat="1" ht="18.75">
      <c r="A59" s="25" t="s">
        <v>84</v>
      </c>
      <c r="B59" s="26" t="s">
        <v>85</v>
      </c>
      <c r="C59" s="32">
        <v>47700.7</v>
      </c>
      <c r="D59" s="34">
        <f t="shared" si="0"/>
        <v>5.0196410304277332</v>
      </c>
      <c r="E59" s="32">
        <v>50885.599999999999</v>
      </c>
      <c r="F59" s="34">
        <f t="shared" si="6"/>
        <v>4.5943681664827354</v>
      </c>
      <c r="G59" s="34">
        <f t="shared" si="7"/>
        <v>106.67684122035945</v>
      </c>
      <c r="H59" s="32">
        <v>37747.9</v>
      </c>
      <c r="I59" s="34">
        <f t="shared" si="8"/>
        <v>3.7607589843054554</v>
      </c>
      <c r="J59" s="34">
        <f t="shared" si="9"/>
        <v>74.181890357979469</v>
      </c>
      <c r="K59" s="34">
        <f t="shared" si="10"/>
        <v>79.134897391442905</v>
      </c>
      <c r="L59" s="32">
        <v>38188.800000000003</v>
      </c>
      <c r="M59" s="34">
        <f t="shared" si="11"/>
        <v>4.0901405771617121</v>
      </c>
      <c r="N59" s="34">
        <f t="shared" si="12"/>
        <v>75.048343735752368</v>
      </c>
      <c r="O59" s="34">
        <f t="shared" si="13"/>
        <v>80.059202485498133</v>
      </c>
      <c r="P59" s="32">
        <v>39591</v>
      </c>
      <c r="Q59" s="34">
        <f t="shared" si="14"/>
        <v>4.2551805702980214</v>
      </c>
      <c r="R59" s="34">
        <f t="shared" si="15"/>
        <v>77.803936673636557</v>
      </c>
      <c r="S59" s="34">
        <f t="shared" si="16"/>
        <v>82.998781988524286</v>
      </c>
    </row>
    <row r="60" spans="1:132" s="6" customFormat="1" ht="19.5">
      <c r="A60" s="23" t="s">
        <v>86</v>
      </c>
      <c r="B60" s="29"/>
      <c r="C60" s="33">
        <f>C54+C52+C47+C44+C41+C35+C33+C28+C23+C19+C9+C57</f>
        <v>950281.1</v>
      </c>
      <c r="D60" s="36">
        <f>C60/C$60*100</f>
        <v>100</v>
      </c>
      <c r="E60" s="33">
        <f>E52+E47+E44+E41+E35+E33+E28+E23+E19+E9+E57+E17</f>
        <v>1107564.6999999997</v>
      </c>
      <c r="F60" s="36">
        <f>E60/E$60*100</f>
        <v>100</v>
      </c>
      <c r="G60" s="36">
        <f>E60/C60*100</f>
        <v>116.55127098707949</v>
      </c>
      <c r="H60" s="33">
        <f>H54+H52+H47+H44+H41+H35+H33+H28+H23+H19+H9+H57</f>
        <v>1003730.8999999999</v>
      </c>
      <c r="I60" s="36">
        <f>H60/H$62*100</f>
        <v>100</v>
      </c>
      <c r="J60" s="36">
        <f t="shared" ref="J60:J62" si="25">H60/E60*100</f>
        <v>90.625035268819971</v>
      </c>
      <c r="K60" s="36">
        <f t="shared" ref="K60:K62" si="26">H60/C60*100</f>
        <v>105.62463043829872</v>
      </c>
      <c r="L60" s="33">
        <f>L54+L52+L47+L44+L41+L35+L33+L28+L23+L19+L9+L57</f>
        <v>920679.39999999991</v>
      </c>
      <c r="M60" s="36">
        <f t="shared" si="11"/>
        <v>98.6076591172516</v>
      </c>
      <c r="N60" s="36">
        <f t="shared" si="12"/>
        <v>83.126466562179175</v>
      </c>
      <c r="O60" s="36">
        <f t="shared" si="13"/>
        <v>96.88495330486947</v>
      </c>
      <c r="P60" s="33">
        <f>P54+P52+P47+P44+P41+P35+P33+P28+P23+P19+P9+P57</f>
        <v>905418.79999999981</v>
      </c>
      <c r="Q60" s="36">
        <f t="shared" si="14"/>
        <v>97.313037956670684</v>
      </c>
      <c r="R60" s="36">
        <f t="shared" si="15"/>
        <v>81.748614776184183</v>
      </c>
      <c r="S60" s="36">
        <f t="shared" si="16"/>
        <v>95.279049535974124</v>
      </c>
    </row>
    <row r="61" spans="1:132" s="7" customFormat="1" ht="19.5">
      <c r="A61" s="30" t="s">
        <v>87</v>
      </c>
      <c r="B61" s="22"/>
      <c r="C61" s="32"/>
      <c r="D61" s="32"/>
      <c r="E61" s="32"/>
      <c r="F61" s="34"/>
      <c r="G61" s="34"/>
      <c r="H61" s="33"/>
      <c r="I61" s="36"/>
      <c r="J61" s="36"/>
      <c r="K61" s="36"/>
      <c r="L61" s="33">
        <v>13000</v>
      </c>
      <c r="M61" s="36">
        <f t="shared" si="11"/>
        <v>1.3923408827484041</v>
      </c>
      <c r="N61" s="34"/>
      <c r="O61" s="34"/>
      <c r="P61" s="33">
        <v>25000</v>
      </c>
      <c r="Q61" s="34">
        <f t="shared" si="14"/>
        <v>2.6869620433293053</v>
      </c>
      <c r="R61" s="36"/>
      <c r="S61" s="34"/>
    </row>
    <row r="62" spans="1:132" s="6" customFormat="1" ht="19.5">
      <c r="A62" s="30" t="s">
        <v>86</v>
      </c>
      <c r="B62" s="29"/>
      <c r="C62" s="33">
        <f t="shared" ref="C62:G62" si="27">C60</f>
        <v>950281.1</v>
      </c>
      <c r="D62" s="33">
        <f t="shared" si="27"/>
        <v>100</v>
      </c>
      <c r="E62" s="33">
        <f t="shared" si="27"/>
        <v>1107564.6999999997</v>
      </c>
      <c r="F62" s="33">
        <f t="shared" si="27"/>
        <v>100</v>
      </c>
      <c r="G62" s="33">
        <f t="shared" si="27"/>
        <v>116.55127098707949</v>
      </c>
      <c r="H62" s="33">
        <f>H60+H61</f>
        <v>1003730.8999999999</v>
      </c>
      <c r="I62" s="36">
        <f>H62/H$62*100</f>
        <v>100</v>
      </c>
      <c r="J62" s="36">
        <f t="shared" si="25"/>
        <v>90.625035268819971</v>
      </c>
      <c r="K62" s="36">
        <f t="shared" si="26"/>
        <v>105.62463043829872</v>
      </c>
      <c r="L62" s="33">
        <f>L60+L61</f>
        <v>933679.39999999991</v>
      </c>
      <c r="M62" s="36">
        <f>L62/L$62*100</f>
        <v>100</v>
      </c>
      <c r="N62" s="36">
        <f t="shared" ref="N62" si="28">L62/E62*100</f>
        <v>84.300212890497519</v>
      </c>
      <c r="O62" s="36">
        <f t="shared" ref="O62" si="29">L62/C62*100</f>
        <v>98.25296956868867</v>
      </c>
      <c r="P62" s="33">
        <f>P60+P61</f>
        <v>930418.79999999981</v>
      </c>
      <c r="Q62" s="36">
        <f t="shared" ref="Q62" si="30">P62/P$62*100</f>
        <v>100</v>
      </c>
      <c r="R62" s="36">
        <f t="shared" ref="R62" si="31">P62/E62*100</f>
        <v>84.005819253719451</v>
      </c>
      <c r="S62" s="36">
        <f t="shared" ref="S62" si="32">P62/C62*100</f>
        <v>97.909850043318741</v>
      </c>
    </row>
    <row r="63" spans="1:132" ht="23.25">
      <c r="A63" s="10"/>
      <c r="B63" s="1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</row>
    <row r="66" ht="11.1" customHeight="1"/>
  </sheetData>
  <mergeCells count="21">
    <mergeCell ref="H6:H7"/>
    <mergeCell ref="I6:I7"/>
    <mergeCell ref="L6:L7"/>
    <mergeCell ref="M6:M7"/>
    <mergeCell ref="P6:P7"/>
    <mergeCell ref="Q6:Q7"/>
    <mergeCell ref="A3:S3"/>
    <mergeCell ref="A5:A7"/>
    <mergeCell ref="B5:B7"/>
    <mergeCell ref="C5:C7"/>
    <mergeCell ref="D5:D7"/>
    <mergeCell ref="E5:E7"/>
    <mergeCell ref="F5:F7"/>
    <mergeCell ref="G5:G7"/>
    <mergeCell ref="H5:S5"/>
    <mergeCell ref="R6:R7"/>
    <mergeCell ref="S6:S7"/>
    <mergeCell ref="J6:J7"/>
    <mergeCell ref="K6:K7"/>
    <mergeCell ref="N6:N7"/>
    <mergeCell ref="O6:O7"/>
  </mergeCells>
  <pageMargins left="0" right="0" top="0" bottom="0" header="0.39370078740157483" footer="0.39370078740157483"/>
  <pageSetup paperSize="9" scale="30" pageOrder="overThenDown" orientation="landscape" useFirstPageNumber="1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2022-11-14T13:03:02Z</dcterms:modified>
</cp:coreProperties>
</file>