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95" windowHeight="7485" activeTab="0"/>
  </bookViews>
  <sheets>
    <sheet name="программы" sheetId="1" r:id="rId1"/>
    <sheet name="Лист1" sheetId="2" r:id="rId2"/>
  </sheets>
  <definedNames>
    <definedName name="_xlnm.Print_Area" localSheetId="1">'Лист1'!$A$1:$L$18</definedName>
  </definedNames>
  <calcPr fullCalcOnLoad="1"/>
</workbook>
</file>

<file path=xl/sharedStrings.xml><?xml version="1.0" encoding="utf-8"?>
<sst xmlns="http://schemas.openxmlformats.org/spreadsheetml/2006/main" count="65" uniqueCount="56">
  <si>
    <t>2018 год прогноз</t>
  </si>
  <si>
    <t>2019 год прогноз</t>
  </si>
  <si>
    <t xml:space="preserve">Расходы всего по государственным программам </t>
  </si>
  <si>
    <t xml:space="preserve">в процентах к общему объему расходов </t>
  </si>
  <si>
    <r>
      <t>Наименование</t>
    </r>
    <r>
      <rPr>
        <sz val="14"/>
        <color indexed="8"/>
        <rFont val="Times New Roman"/>
        <family val="1"/>
      </rPr>
      <t xml:space="preserve"> </t>
    </r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</si>
  <si>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</si>
  <si>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Муниципальная программа "Развитие физической культуры и спорта в Никольском муниципальном районе на 2014-2020 годы"</t>
  </si>
  <si>
    <t>Муниципальная программа "Развитие сферы культуры Никольского муниципального района на 2014-2020 гг."</t>
  </si>
  <si>
    <t>Муниципальная программа "Развитие образования Никольского муниципального района на 2016-2020 годы"</t>
  </si>
  <si>
    <t>Муниципальная программа "Обеспечение законности,правопорядка и общественной безопасности в Никольском муниципальном районе на 2014-2020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</si>
  <si>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</si>
  <si>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годов"</t>
  </si>
  <si>
    <t>Муниципальная  программа "Реализация молодежной политики на территории Никольского муниципального района на 2016-2020 гг"</t>
  </si>
  <si>
    <t>Муниципальная программа "Управление муниципальными финансами Никольского муниципального района на 2016-2020 годы"</t>
  </si>
  <si>
    <t>Муниципальная программа  "Кадровая политика в сфере здравоохранения Никольского муниципального района на 2016-2020 годы"</t>
  </si>
  <si>
    <t>X</t>
  </si>
  <si>
    <t xml:space="preserve">Исполнение 2016 год </t>
  </si>
  <si>
    <t xml:space="preserve">2017 год ожидаемое </t>
  </si>
  <si>
    <t>Муниципальная  программа "Поддержка и развитие малого и среднего предпринимательства в Никольском муниципальном районе на 2015-2020 годы"                                         С 2018 года  - Муниципальная программа "Экономическое развитие Никольского мунципального района на 2018-2020 годы"</t>
  </si>
  <si>
    <t>2020 прогноз</t>
  </si>
  <si>
    <t>% к исполнению за 2016 год</t>
  </si>
  <si>
    <t>% к 2017 году</t>
  </si>
  <si>
    <t>Сведения о расходах районного бюджета по государственным программам  за 2016-2017 годы и прогнозные показатели на 2018-2020 годы</t>
  </si>
  <si>
    <t>Муниципальная программа "Социальная поддержка граждан Никольского муниципального района на 2017-2018 годы"</t>
  </si>
  <si>
    <t>Наименование муниципальной  программы</t>
  </si>
  <si>
    <t>ПРОЕКТ НА 2019 ГОД</t>
  </si>
  <si>
    <t>ПРОЕКТ НА 2020 ГОД</t>
  </si>
  <si>
    <t>ПРОЕКТ НА 2021 ГОД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</si>
  <si>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</si>
  <si>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</si>
  <si>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программа "Социальная поддержка граждан Никольского муниципального района на 2017-2021 годы"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</si>
  <si>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</si>
  <si>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</si>
  <si>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Муниципальная программа "Обеспечение законности,правопорядка и общественной безопасности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</si>
  <si>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2015-2021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</si>
  <si>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</si>
  <si>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</si>
  <si>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</si>
  <si>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</si>
  <si>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</si>
  <si>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"Формирование современной городской среды на территории Никольского муниципального района на 2018-2022 годы"</t>
  </si>
  <si>
    <t>ВСЕГО:</t>
  </si>
  <si>
    <t>АБСОЛЮТНОЕ ОТКЛОНЕНИЕ 2019 ГОДА ОТ 2018 ГОДА</t>
  </si>
  <si>
    <t>ИСПОЛНЕНИЕ ЗА 2017 ГОД</t>
  </si>
  <si>
    <t>ОЖИДАЕМОЕ ИСПОЛНЕНИЕ ЗА 2018 ГОД</t>
  </si>
  <si>
    <t>% 2019 К 2018</t>
  </si>
  <si>
    <t>% 2019 К 2017</t>
  </si>
  <si>
    <t>% 2020 К 2018</t>
  </si>
  <si>
    <t>% 2021 К 2017</t>
  </si>
  <si>
    <t>% 2020 К 2017</t>
  </si>
  <si>
    <t>% 2021 К 2018</t>
  </si>
  <si>
    <t>СВЕДЕНИЯ О РАСХОДАХ РАЙОННОГО БЮДЖЕТА ПО МУНИЦИПАЛЬНЫМ ПРОГРАММАМ  НА 2019 ГОД И ПЛАНОВЫЙ ПЕРИОД 2020 И 2021 ГОДОВ</t>
  </si>
  <si>
    <t>тыс.рублей</t>
  </si>
  <si>
    <t>% 2018 К 2017</t>
  </si>
  <si>
    <t>АБСОЛЮТНОЕ ОТКЛОНЕНИЕ 2020 ГОДА ОТ 20181 ГОДА</t>
  </si>
  <si>
    <t>АБСОЛЮТНОЕ ОТКЛОНЕНИЕ 2021 ГОДА ОТ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</si>
</sst>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#,##0.00&quot; &quot;[$€-407];[Red]&quot;-&quot;#,##0.00&quot; &quot;[$€-407]"/>
    <numFmt numFmtId="175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i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26"/>
      <name val="Times New Roman"/>
      <family val="1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i/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>
      <alignment/>
      <protection/>
    </xf>
    <xf numFmtId="174" fontId="4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 readingOrder="1"/>
    </xf>
    <xf numFmtId="0" fontId="61" fillId="33" borderId="10" xfId="0" applyFont="1" applyFill="1" applyBorder="1" applyAlignment="1">
      <alignment horizontal="left" wrapText="1" readingOrder="1"/>
    </xf>
    <xf numFmtId="0" fontId="62" fillId="0" borderId="10" xfId="0" applyFont="1" applyBorder="1" applyAlignment="1">
      <alignment horizontal="left" wrapText="1" readingOrder="1"/>
    </xf>
    <xf numFmtId="0" fontId="63" fillId="0" borderId="10" xfId="0" applyFont="1" applyBorder="1" applyAlignment="1">
      <alignment horizontal="center" vertical="center" wrapText="1"/>
    </xf>
    <xf numFmtId="10" fontId="6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64" fillId="0" borderId="10" xfId="60" applyNumberFormat="1" applyFont="1" applyBorder="1" applyAlignment="1">
      <alignment horizontal="center" vertical="center" wrapText="1"/>
    </xf>
    <xf numFmtId="172" fontId="61" fillId="0" borderId="10" xfId="60" applyNumberFormat="1" applyFont="1" applyBorder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/>
    </xf>
    <xf numFmtId="173" fontId="65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72" fontId="64" fillId="0" borderId="11" xfId="60" applyNumberFormat="1" applyFont="1" applyBorder="1" applyAlignment="1">
      <alignment horizontal="center" vertical="center" wrapText="1"/>
    </xf>
    <xf numFmtId="173" fontId="65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 readingOrder="1"/>
    </xf>
    <xf numFmtId="10" fontId="61" fillId="34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left" wrapText="1" readingOrder="1"/>
    </xf>
    <xf numFmtId="173" fontId="67" fillId="35" borderId="10" xfId="0" applyNumberFormat="1" applyFont="1" applyFill="1" applyBorder="1" applyAlignment="1">
      <alignment horizontal="center" vertical="center" wrapText="1"/>
    </xf>
    <xf numFmtId="172" fontId="67" fillId="35" borderId="10" xfId="60" applyNumberFormat="1" applyFont="1" applyFill="1" applyBorder="1" applyAlignment="1">
      <alignment horizontal="center" vertical="center" wrapText="1"/>
    </xf>
    <xf numFmtId="172" fontId="65" fillId="35" borderId="10" xfId="60" applyNumberFormat="1" applyFont="1" applyFill="1" applyBorder="1" applyAlignment="1">
      <alignment horizontal="center" vertical="center" wrapText="1"/>
    </xf>
    <xf numFmtId="173" fontId="65" fillId="35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 readingOrder="1"/>
    </xf>
    <xf numFmtId="0" fontId="64" fillId="34" borderId="10" xfId="0" applyFont="1" applyFill="1" applyBorder="1" applyAlignment="1">
      <alignment horizontal="center" vertical="center" wrapText="1"/>
    </xf>
    <xf numFmtId="0" fontId="54" fillId="0" borderId="0" xfId="56">
      <alignment/>
      <protection/>
    </xf>
    <xf numFmtId="0" fontId="68" fillId="0" borderId="0" xfId="56" applyFont="1">
      <alignment/>
      <protection/>
    </xf>
    <xf numFmtId="0" fontId="69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5" fontId="9" fillId="0" borderId="14" xfId="56" applyNumberFormat="1" applyFont="1" applyBorder="1" applyAlignment="1">
      <alignment horizontal="center" vertical="center" wrapText="1"/>
      <protection/>
    </xf>
    <xf numFmtId="2" fontId="9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175" fontId="9" fillId="0" borderId="17" xfId="56" applyNumberFormat="1" applyFont="1" applyBorder="1" applyAlignment="1">
      <alignment horizontal="center" vertical="center" wrapText="1"/>
      <protection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75" fontId="9" fillId="0" borderId="18" xfId="56" applyNumberFormat="1" applyFont="1" applyBorder="1" applyAlignment="1">
      <alignment horizontal="center" vertical="center" wrapText="1"/>
      <protection/>
    </xf>
    <xf numFmtId="175" fontId="9" fillId="0" borderId="15" xfId="56" applyNumberFormat="1" applyFont="1" applyBorder="1" applyAlignment="1">
      <alignment horizontal="center" vertical="center" wrapText="1"/>
      <protection/>
    </xf>
    <xf numFmtId="175" fontId="9" fillId="0" borderId="16" xfId="56" applyNumberFormat="1" applyFont="1" applyBorder="1" applyAlignment="1">
      <alignment horizontal="center" vertical="center" wrapText="1"/>
      <protection/>
    </xf>
    <xf numFmtId="2" fontId="9" fillId="0" borderId="0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75" fontId="9" fillId="0" borderId="23" xfId="56" applyNumberFormat="1" applyFont="1" applyBorder="1" applyAlignment="1">
      <alignment horizontal="center" vertical="center" wrapText="1"/>
      <protection/>
    </xf>
    <xf numFmtId="175" fontId="9" fillId="0" borderId="23" xfId="56" applyNumberFormat="1" applyFont="1" applyBorder="1" applyAlignment="1">
      <alignment horizontal="center" wrapText="1"/>
      <protection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0" fontId="7" fillId="0" borderId="14" xfId="56" applyFont="1" applyBorder="1" applyAlignment="1">
      <alignment horizontal="left" vertical="center" wrapText="1"/>
      <protection/>
    </xf>
    <xf numFmtId="0" fontId="7" fillId="0" borderId="27" xfId="56" applyFont="1" applyBorder="1" applyAlignment="1">
      <alignment horizontal="left" vertical="center" wrapText="1"/>
      <protection/>
    </xf>
    <xf numFmtId="0" fontId="7" fillId="0" borderId="18" xfId="56" applyFont="1" applyBorder="1" applyAlignment="1">
      <alignment vertical="center" wrapText="1"/>
      <protection/>
    </xf>
    <xf numFmtId="0" fontId="7" fillId="0" borderId="17" xfId="56" applyFont="1" applyBorder="1" applyAlignment="1">
      <alignment horizontal="left" vertical="center" wrapText="1"/>
      <protection/>
    </xf>
    <xf numFmtId="0" fontId="7" fillId="0" borderId="28" xfId="56" applyFont="1" applyBorder="1" applyAlignment="1">
      <alignment horizontal="left" vertical="center" wrapText="1"/>
      <protection/>
    </xf>
    <xf numFmtId="0" fontId="7" fillId="0" borderId="23" xfId="56" applyFont="1" applyBorder="1" applyAlignment="1">
      <alignment horizontal="left" vertical="center" wrapText="1"/>
      <protection/>
    </xf>
    <xf numFmtId="0" fontId="7" fillId="0" borderId="23" xfId="56" applyFont="1" applyBorder="1" applyAlignment="1">
      <alignment horizontal="center" vertical="center" wrapText="1"/>
      <protection/>
    </xf>
    <xf numFmtId="0" fontId="8" fillId="0" borderId="29" xfId="56" applyFont="1" applyBorder="1" applyAlignment="1">
      <alignment horizontal="center" vertical="center" wrapText="1"/>
      <protection/>
    </xf>
    <xf numFmtId="0" fontId="68" fillId="0" borderId="0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70" fillId="0" borderId="0" xfId="0" applyFont="1" applyAlignment="1">
      <alignment horizontal="center"/>
    </xf>
    <xf numFmtId="0" fontId="40" fillId="0" borderId="30" xfId="56" applyFont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view="pageBreakPreview" zoomScale="40" zoomScaleNormal="70" zoomScaleSheetLayoutView="40" zoomScalePageLayoutView="0" workbookViewId="0" topLeftCell="A19">
      <selection activeCell="H12" sqref="A11:H12"/>
    </sheetView>
  </sheetViews>
  <sheetFormatPr defaultColWidth="9.140625" defaultRowHeight="15"/>
  <cols>
    <col min="1" max="1" width="9.140625" style="24" customWidth="1"/>
    <col min="2" max="2" width="90.8515625" style="24" customWidth="1"/>
    <col min="3" max="3" width="38.140625" style="24" customWidth="1"/>
    <col min="4" max="5" width="36.57421875" style="24" customWidth="1"/>
    <col min="6" max="6" width="35.28125" style="24" customWidth="1"/>
    <col min="7" max="7" width="32.421875" style="24" customWidth="1"/>
    <col min="8" max="8" width="34.421875" style="24" customWidth="1"/>
    <col min="9" max="9" width="40.8515625" style="24" customWidth="1"/>
    <col min="10" max="10" width="31.57421875" style="24" customWidth="1"/>
    <col min="11" max="11" width="32.140625" style="24" customWidth="1"/>
    <col min="12" max="12" width="41.7109375" style="24" customWidth="1"/>
    <col min="13" max="13" width="31.28125" style="24" customWidth="1"/>
    <col min="14" max="14" width="30.140625" style="24" customWidth="1"/>
    <col min="15" max="15" width="39.28125" style="24" customWidth="1"/>
    <col min="16" max="16" width="39.00390625" style="24" customWidth="1"/>
    <col min="17" max="17" width="36.7109375" style="24" customWidth="1"/>
    <col min="18" max="16384" width="9.140625" style="24" customWidth="1"/>
  </cols>
  <sheetData>
    <row r="1" spans="2:17" ht="20.25">
      <c r="B1" s="25"/>
      <c r="C1" s="25"/>
      <c r="D1" s="25"/>
      <c r="E1" s="25"/>
      <c r="F1" s="25"/>
      <c r="G1" s="25"/>
      <c r="H1" s="25"/>
      <c r="I1" s="68"/>
      <c r="J1" s="68"/>
      <c r="K1" s="68"/>
      <c r="L1" s="68"/>
      <c r="M1" s="68"/>
      <c r="N1" s="68"/>
      <c r="O1" s="68"/>
      <c r="P1" s="68"/>
      <c r="Q1" s="26"/>
    </row>
    <row r="2" spans="2:17" ht="0.75" customHeight="1">
      <c r="B2" s="25"/>
      <c r="C2" s="25"/>
      <c r="D2" s="25"/>
      <c r="E2" s="25"/>
      <c r="F2" s="25"/>
      <c r="G2" s="25"/>
      <c r="H2" s="25"/>
      <c r="I2" s="68"/>
      <c r="J2" s="68"/>
      <c r="K2" s="68"/>
      <c r="L2" s="68"/>
      <c r="M2" s="68"/>
      <c r="N2" s="68"/>
      <c r="O2" s="68"/>
      <c r="P2" s="68"/>
      <c r="Q2" s="26"/>
    </row>
    <row r="3" spans="2:17" ht="14.25" customHeight="1" hidden="1">
      <c r="B3" s="25"/>
      <c r="C3" s="25"/>
      <c r="D3" s="25"/>
      <c r="E3" s="25"/>
      <c r="F3" s="25"/>
      <c r="G3" s="25"/>
      <c r="H3" s="25"/>
      <c r="I3" s="68"/>
      <c r="J3" s="68"/>
      <c r="K3" s="68"/>
      <c r="L3" s="68"/>
      <c r="M3" s="68"/>
      <c r="N3" s="68"/>
      <c r="O3" s="68"/>
      <c r="P3" s="68"/>
      <c r="Q3" s="26"/>
    </row>
    <row r="4" spans="2:17" ht="7.5" customHeight="1">
      <c r="B4" s="25"/>
      <c r="C4" s="25"/>
      <c r="D4" s="25"/>
      <c r="E4" s="25"/>
      <c r="F4" s="25"/>
      <c r="G4" s="25"/>
      <c r="H4" s="25"/>
      <c r="I4" s="68"/>
      <c r="J4" s="68"/>
      <c r="K4" s="68"/>
      <c r="L4" s="68"/>
      <c r="M4" s="68"/>
      <c r="N4" s="68"/>
      <c r="O4" s="68"/>
      <c r="P4" s="68"/>
      <c r="Q4" s="26"/>
    </row>
    <row r="5" spans="2:17" ht="11.25" customHeight="1">
      <c r="B5" s="25"/>
      <c r="C5" s="25"/>
      <c r="D5" s="25"/>
      <c r="E5" s="25"/>
      <c r="F5" s="25"/>
      <c r="G5" s="25"/>
      <c r="H5" s="25"/>
      <c r="I5" s="68"/>
      <c r="J5" s="68"/>
      <c r="K5" s="68"/>
      <c r="L5" s="68"/>
      <c r="M5" s="68"/>
      <c r="N5" s="68"/>
      <c r="O5" s="68"/>
      <c r="P5" s="68"/>
      <c r="Q5" s="26"/>
    </row>
    <row r="6" spans="2:17" ht="15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2:17" ht="36.75" customHeight="1">
      <c r="B7" s="69" t="s">
        <v>51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6"/>
    </row>
    <row r="8" spans="2:17" ht="2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6"/>
    </row>
    <row r="9" spans="2:17" ht="1.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6"/>
    </row>
    <row r="10" spans="2:17" ht="48" customHeight="1" thickBo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71" t="s">
        <v>52</v>
      </c>
      <c r="P10" s="71"/>
      <c r="Q10" s="71"/>
    </row>
    <row r="11" spans="2:17" ht="78.75" customHeight="1" thickBot="1">
      <c r="B11" s="67" t="s">
        <v>24</v>
      </c>
      <c r="C11" s="28" t="s">
        <v>43</v>
      </c>
      <c r="D11" s="29" t="s">
        <v>44</v>
      </c>
      <c r="E11" s="30" t="s">
        <v>53</v>
      </c>
      <c r="F11" s="29" t="s">
        <v>25</v>
      </c>
      <c r="G11" s="30" t="s">
        <v>45</v>
      </c>
      <c r="H11" s="30" t="s">
        <v>46</v>
      </c>
      <c r="I11" s="29" t="s">
        <v>26</v>
      </c>
      <c r="J11" s="30" t="s">
        <v>47</v>
      </c>
      <c r="K11" s="30" t="s">
        <v>49</v>
      </c>
      <c r="L11" s="29" t="s">
        <v>27</v>
      </c>
      <c r="M11" s="30" t="s">
        <v>50</v>
      </c>
      <c r="N11" s="30" t="s">
        <v>48</v>
      </c>
      <c r="O11" s="29" t="s">
        <v>42</v>
      </c>
      <c r="P11" s="29" t="s">
        <v>54</v>
      </c>
      <c r="Q11" s="29" t="s">
        <v>55</v>
      </c>
    </row>
    <row r="12" spans="2:17" ht="119.25" customHeight="1" thickBot="1">
      <c r="B12" s="60" t="s">
        <v>28</v>
      </c>
      <c r="C12" s="31">
        <v>643.8</v>
      </c>
      <c r="D12" s="32">
        <v>9353.7</v>
      </c>
      <c r="E12" s="33">
        <f>D12/C12*100</f>
        <v>1452.8890959925445</v>
      </c>
      <c r="F12" s="32">
        <v>8069.5</v>
      </c>
      <c r="G12" s="33">
        <f>F12/D12*100</f>
        <v>86.27067363717032</v>
      </c>
      <c r="H12" s="33">
        <f>F12/C12*100</f>
        <v>1253.417210313762</v>
      </c>
      <c r="I12" s="32">
        <v>9189.5</v>
      </c>
      <c r="J12" s="33">
        <f>I12/D12*100</f>
        <v>98.24454493943571</v>
      </c>
      <c r="K12" s="33">
        <f>I12/C12*100</f>
        <v>1427.384280832557</v>
      </c>
      <c r="L12" s="32">
        <v>964.5</v>
      </c>
      <c r="M12" s="33">
        <f>L12/D12*100</f>
        <v>10.311427563424099</v>
      </c>
      <c r="N12" s="33">
        <f>L12/C12*100</f>
        <v>149.81360671015844</v>
      </c>
      <c r="O12" s="34">
        <f>F12-D12</f>
        <v>-1284.2000000000007</v>
      </c>
      <c r="P12" s="34">
        <f>I12-D12</f>
        <v>-164.20000000000073</v>
      </c>
      <c r="Q12" s="34">
        <f>L12-D12</f>
        <v>-8389.2</v>
      </c>
    </row>
    <row r="13" spans="2:17" ht="102" customHeight="1" thickBot="1">
      <c r="B13" s="61" t="s">
        <v>29</v>
      </c>
      <c r="C13" s="31">
        <v>5666</v>
      </c>
      <c r="D13" s="35">
        <v>10267.5</v>
      </c>
      <c r="E13" s="33">
        <f aca="true" t="shared" si="0" ref="E13:E25">D13/C13*100</f>
        <v>181.2124955877162</v>
      </c>
      <c r="F13" s="35">
        <v>5737.5</v>
      </c>
      <c r="G13" s="33">
        <f aca="true" t="shared" si="1" ref="G13:G25">F13/D13*100</f>
        <v>55.88020452885317</v>
      </c>
      <c r="H13" s="33">
        <f aca="true" t="shared" si="2" ref="H13:H25">F13/C13*100</f>
        <v>101.26191316625486</v>
      </c>
      <c r="I13" s="32">
        <v>5877.2</v>
      </c>
      <c r="J13" s="33">
        <f aca="true" t="shared" si="3" ref="J13:J25">I13/D13*100</f>
        <v>57.24080837594351</v>
      </c>
      <c r="K13" s="33">
        <f aca="true" t="shared" si="4" ref="K13:K25">I13/C13*100</f>
        <v>103.72749735262971</v>
      </c>
      <c r="L13" s="35">
        <v>5737.5</v>
      </c>
      <c r="M13" s="36">
        <f aca="true" t="shared" si="5" ref="M13:M25">L13/D13*100</f>
        <v>55.88020452885317</v>
      </c>
      <c r="N13" s="33">
        <f aca="true" t="shared" si="6" ref="N13:N25">L13/C13*100</f>
        <v>101.26191316625486</v>
      </c>
      <c r="O13" s="34">
        <f aca="true" t="shared" si="7" ref="O13:O25">F13-D13</f>
        <v>-4530</v>
      </c>
      <c r="P13" s="34">
        <f aca="true" t="shared" si="8" ref="P13:P24">I13-D13</f>
        <v>-4390.3</v>
      </c>
      <c r="Q13" s="34">
        <f aca="true" t="shared" si="9" ref="Q13:Q24">L13-D13</f>
        <v>-4530</v>
      </c>
    </row>
    <row r="14" spans="2:17" ht="102" customHeight="1" thickBot="1">
      <c r="B14" s="62" t="s">
        <v>30</v>
      </c>
      <c r="C14" s="37">
        <v>9866.8</v>
      </c>
      <c r="D14" s="38">
        <v>9456.9</v>
      </c>
      <c r="E14" s="33">
        <f t="shared" si="0"/>
        <v>95.84566424778043</v>
      </c>
      <c r="F14" s="38">
        <v>23397.9</v>
      </c>
      <c r="G14" s="33">
        <f t="shared" si="1"/>
        <v>247.41617231862452</v>
      </c>
      <c r="H14" s="33">
        <f t="shared" si="2"/>
        <v>237.13767381521876</v>
      </c>
      <c r="I14" s="32">
        <v>24462.9</v>
      </c>
      <c r="J14" s="33">
        <f t="shared" si="3"/>
        <v>258.67779081940176</v>
      </c>
      <c r="K14" s="33">
        <f t="shared" si="4"/>
        <v>247.93144687233962</v>
      </c>
      <c r="L14" s="39">
        <v>24641.2</v>
      </c>
      <c r="M14" s="40">
        <f t="shared" si="5"/>
        <v>260.5631866679356</v>
      </c>
      <c r="N14" s="33">
        <f t="shared" si="6"/>
        <v>249.73851704706695</v>
      </c>
      <c r="O14" s="34">
        <f t="shared" si="7"/>
        <v>13941.000000000002</v>
      </c>
      <c r="P14" s="34">
        <f t="shared" si="8"/>
        <v>15006.000000000002</v>
      </c>
      <c r="Q14" s="34">
        <f t="shared" si="9"/>
        <v>15184.300000000001</v>
      </c>
    </row>
    <row r="15" spans="2:17" ht="102" customHeight="1" thickBot="1">
      <c r="B15" s="62" t="s">
        <v>31</v>
      </c>
      <c r="C15" s="41">
        <v>32312.6</v>
      </c>
      <c r="D15" s="38">
        <v>31346.6</v>
      </c>
      <c r="E15" s="33">
        <f t="shared" si="0"/>
        <v>97.01045412625416</v>
      </c>
      <c r="F15" s="38">
        <v>38275.5</v>
      </c>
      <c r="G15" s="33">
        <f t="shared" si="1"/>
        <v>122.10415164643055</v>
      </c>
      <c r="H15" s="33">
        <f t="shared" si="2"/>
        <v>118.45379201921233</v>
      </c>
      <c r="I15" s="32">
        <v>39684.8</v>
      </c>
      <c r="J15" s="33">
        <f t="shared" si="3"/>
        <v>126.60001403661005</v>
      </c>
      <c r="K15" s="33">
        <f t="shared" si="4"/>
        <v>122.81524854081691</v>
      </c>
      <c r="L15" s="38">
        <v>38725.5</v>
      </c>
      <c r="M15" s="33">
        <f t="shared" si="5"/>
        <v>123.53971403597201</v>
      </c>
      <c r="N15" s="33">
        <f t="shared" si="6"/>
        <v>119.84643761257219</v>
      </c>
      <c r="O15" s="34">
        <f t="shared" si="7"/>
        <v>6928.9000000000015</v>
      </c>
      <c r="P15" s="34">
        <f t="shared" si="8"/>
        <v>8338.200000000004</v>
      </c>
      <c r="Q15" s="34">
        <f t="shared" si="9"/>
        <v>7378.9000000000015</v>
      </c>
    </row>
    <row r="16" spans="2:17" ht="102" customHeight="1" thickBot="1">
      <c r="B16" s="62" t="s">
        <v>32</v>
      </c>
      <c r="C16" s="41">
        <v>367560.4</v>
      </c>
      <c r="D16" s="38">
        <v>427578</v>
      </c>
      <c r="E16" s="33">
        <f t="shared" si="0"/>
        <v>116.32863605546189</v>
      </c>
      <c r="F16" s="38">
        <v>476860</v>
      </c>
      <c r="G16" s="33">
        <f t="shared" si="1"/>
        <v>111.52585025422262</v>
      </c>
      <c r="H16" s="33">
        <f t="shared" si="2"/>
        <v>129.73650044999405</v>
      </c>
      <c r="I16" s="32">
        <v>488995.5</v>
      </c>
      <c r="J16" s="33">
        <f t="shared" si="3"/>
        <v>114.36404585829953</v>
      </c>
      <c r="K16" s="33">
        <f t="shared" si="4"/>
        <v>133.0381346848028</v>
      </c>
      <c r="L16" s="38">
        <v>477818.3</v>
      </c>
      <c r="M16" s="33">
        <f t="shared" si="5"/>
        <v>111.74997310432249</v>
      </c>
      <c r="N16" s="33">
        <f t="shared" si="6"/>
        <v>129.99721950460386</v>
      </c>
      <c r="O16" s="34">
        <f t="shared" si="7"/>
        <v>49282</v>
      </c>
      <c r="P16" s="34">
        <f t="shared" si="8"/>
        <v>61417.5</v>
      </c>
      <c r="Q16" s="34">
        <f t="shared" si="9"/>
        <v>50240.29999999999</v>
      </c>
    </row>
    <row r="17" spans="2:17" ht="117" customHeight="1" thickBot="1">
      <c r="B17" s="63" t="s">
        <v>33</v>
      </c>
      <c r="C17" s="42">
        <v>261.6</v>
      </c>
      <c r="D17" s="32">
        <v>392.8</v>
      </c>
      <c r="E17" s="33">
        <f t="shared" si="0"/>
        <v>150.15290519877675</v>
      </c>
      <c r="F17" s="32">
        <v>1731.3</v>
      </c>
      <c r="G17" s="33">
        <f t="shared" si="1"/>
        <v>440.7586558044806</v>
      </c>
      <c r="H17" s="33">
        <f t="shared" si="2"/>
        <v>661.8119266055045</v>
      </c>
      <c r="I17" s="32">
        <v>1268.8</v>
      </c>
      <c r="J17" s="33">
        <f t="shared" si="3"/>
        <v>323.0142566191446</v>
      </c>
      <c r="K17" s="33">
        <f t="shared" si="4"/>
        <v>485.01529051987757</v>
      </c>
      <c r="L17" s="32">
        <v>1251.2</v>
      </c>
      <c r="M17" s="33">
        <f t="shared" si="5"/>
        <v>318.5336048879837</v>
      </c>
      <c r="N17" s="33">
        <f t="shared" si="6"/>
        <v>478.2874617737003</v>
      </c>
      <c r="O17" s="34">
        <f t="shared" si="7"/>
        <v>1338.5</v>
      </c>
      <c r="P17" s="34">
        <f t="shared" si="8"/>
        <v>876</v>
      </c>
      <c r="Q17" s="34">
        <f t="shared" si="9"/>
        <v>858.4000000000001</v>
      </c>
    </row>
    <row r="18" spans="2:17" ht="102" customHeight="1" thickBot="1">
      <c r="B18" s="63" t="s">
        <v>34</v>
      </c>
      <c r="C18" s="42">
        <v>371.3</v>
      </c>
      <c r="D18" s="32">
        <v>546.8</v>
      </c>
      <c r="E18" s="33">
        <f t="shared" si="0"/>
        <v>147.26636143280365</v>
      </c>
      <c r="F18" s="32">
        <v>617</v>
      </c>
      <c r="G18" s="33">
        <f t="shared" si="1"/>
        <v>112.83833211411851</v>
      </c>
      <c r="H18" s="33">
        <f t="shared" si="2"/>
        <v>166.1729060059251</v>
      </c>
      <c r="I18" s="32">
        <v>617</v>
      </c>
      <c r="J18" s="33">
        <f t="shared" si="3"/>
        <v>112.83833211411851</v>
      </c>
      <c r="K18" s="33">
        <f t="shared" si="4"/>
        <v>166.1729060059251</v>
      </c>
      <c r="L18" s="32">
        <v>617</v>
      </c>
      <c r="M18" s="33">
        <f t="shared" si="5"/>
        <v>112.83833211411851</v>
      </c>
      <c r="N18" s="33">
        <f t="shared" si="6"/>
        <v>166.1729060059251</v>
      </c>
      <c r="O18" s="34">
        <f t="shared" si="7"/>
        <v>70.20000000000005</v>
      </c>
      <c r="P18" s="34">
        <f t="shared" si="8"/>
        <v>70.20000000000005</v>
      </c>
      <c r="Q18" s="34">
        <f t="shared" si="9"/>
        <v>70.20000000000005</v>
      </c>
    </row>
    <row r="19" spans="2:17" ht="124.5" customHeight="1" thickBot="1">
      <c r="B19" s="63" t="s">
        <v>35</v>
      </c>
      <c r="C19" s="42">
        <v>2225.8</v>
      </c>
      <c r="D19" s="32">
        <v>2679.4</v>
      </c>
      <c r="E19" s="33">
        <f t="shared" si="0"/>
        <v>120.3791895048971</v>
      </c>
      <c r="F19" s="32">
        <v>4815.3</v>
      </c>
      <c r="G19" s="33">
        <f t="shared" si="1"/>
        <v>179.71560797193402</v>
      </c>
      <c r="H19" s="33">
        <f t="shared" si="2"/>
        <v>216.3401922904124</v>
      </c>
      <c r="I19" s="32">
        <v>52.8</v>
      </c>
      <c r="J19" s="33">
        <f t="shared" si="3"/>
        <v>1.9705904306934388</v>
      </c>
      <c r="K19" s="33">
        <f t="shared" si="4"/>
        <v>2.3721807889298225</v>
      </c>
      <c r="L19" s="32">
        <v>0</v>
      </c>
      <c r="M19" s="36">
        <f t="shared" si="5"/>
        <v>0</v>
      </c>
      <c r="N19" s="33">
        <f t="shared" si="6"/>
        <v>0</v>
      </c>
      <c r="O19" s="34">
        <f t="shared" si="7"/>
        <v>2135.9</v>
      </c>
      <c r="P19" s="34">
        <f t="shared" si="8"/>
        <v>-2626.6</v>
      </c>
      <c r="Q19" s="34">
        <f t="shared" si="9"/>
        <v>-2679.4</v>
      </c>
    </row>
    <row r="20" spans="2:17" ht="138" customHeight="1" thickBot="1">
      <c r="B20" s="63" t="s">
        <v>36</v>
      </c>
      <c r="C20" s="43">
        <v>22883.7</v>
      </c>
      <c r="D20" s="35">
        <v>23050</v>
      </c>
      <c r="E20" s="33">
        <f t="shared" si="0"/>
        <v>100.72671814435603</v>
      </c>
      <c r="F20" s="35">
        <v>21813.8</v>
      </c>
      <c r="G20" s="33">
        <f t="shared" si="1"/>
        <v>94.63687635574837</v>
      </c>
      <c r="H20" s="33">
        <f t="shared" si="2"/>
        <v>95.32461970747737</v>
      </c>
      <c r="I20" s="35">
        <v>22554.8</v>
      </c>
      <c r="J20" s="33">
        <f t="shared" si="3"/>
        <v>97.85162689804771</v>
      </c>
      <c r="K20" s="33">
        <f t="shared" si="4"/>
        <v>98.56273242526339</v>
      </c>
      <c r="L20" s="44">
        <v>23227.8</v>
      </c>
      <c r="M20" s="45">
        <f t="shared" si="5"/>
        <v>100.77136659436007</v>
      </c>
      <c r="N20" s="33">
        <f t="shared" si="6"/>
        <v>101.50369039971683</v>
      </c>
      <c r="O20" s="34">
        <f t="shared" si="7"/>
        <v>-1236.2000000000007</v>
      </c>
      <c r="P20" s="34">
        <f t="shared" si="8"/>
        <v>-495.2000000000007</v>
      </c>
      <c r="Q20" s="34">
        <f t="shared" si="9"/>
        <v>177.79999999999927</v>
      </c>
    </row>
    <row r="21" spans="2:17" ht="117" customHeight="1" thickBot="1">
      <c r="B21" s="64" t="s">
        <v>37</v>
      </c>
      <c r="C21" s="31">
        <v>1938.1</v>
      </c>
      <c r="D21" s="46">
        <v>433.8</v>
      </c>
      <c r="E21" s="33">
        <f t="shared" si="0"/>
        <v>22.3827459883391</v>
      </c>
      <c r="F21" s="47">
        <v>290</v>
      </c>
      <c r="G21" s="36">
        <f t="shared" si="1"/>
        <v>66.85108344859381</v>
      </c>
      <c r="H21" s="33">
        <f t="shared" si="2"/>
        <v>14.963108198751355</v>
      </c>
      <c r="I21" s="46">
        <v>290</v>
      </c>
      <c r="J21" s="33">
        <f t="shared" si="3"/>
        <v>66.85108344859381</v>
      </c>
      <c r="K21" s="33">
        <f t="shared" si="4"/>
        <v>14.963108198751355</v>
      </c>
      <c r="L21" s="48">
        <v>290</v>
      </c>
      <c r="M21" s="49">
        <f t="shared" si="5"/>
        <v>66.85108344859381</v>
      </c>
      <c r="N21" s="33">
        <f t="shared" si="6"/>
        <v>14.963108198751355</v>
      </c>
      <c r="O21" s="34">
        <f t="shared" si="7"/>
        <v>-143.8</v>
      </c>
      <c r="P21" s="34">
        <f t="shared" si="8"/>
        <v>-143.8</v>
      </c>
      <c r="Q21" s="34">
        <f t="shared" si="9"/>
        <v>-143.8</v>
      </c>
    </row>
    <row r="22" spans="2:17" ht="102" customHeight="1" thickBot="1">
      <c r="B22" s="64" t="s">
        <v>38</v>
      </c>
      <c r="C22" s="31">
        <v>35979.1</v>
      </c>
      <c r="D22" s="50">
        <v>47378.4</v>
      </c>
      <c r="E22" s="33">
        <f t="shared" si="0"/>
        <v>131.6831160312515</v>
      </c>
      <c r="F22" s="44">
        <v>51397.8</v>
      </c>
      <c r="G22" s="45">
        <f t="shared" si="1"/>
        <v>108.48361278557317</v>
      </c>
      <c r="H22" s="33">
        <f t="shared" si="2"/>
        <v>142.8546016993199</v>
      </c>
      <c r="I22" s="50">
        <v>50572.2</v>
      </c>
      <c r="J22" s="33">
        <f t="shared" si="3"/>
        <v>106.74104655285952</v>
      </c>
      <c r="K22" s="33">
        <f t="shared" si="4"/>
        <v>140.55993618517417</v>
      </c>
      <c r="L22" s="51">
        <v>50202</v>
      </c>
      <c r="M22" s="49">
        <f t="shared" si="5"/>
        <v>105.95967782787092</v>
      </c>
      <c r="N22" s="33">
        <f t="shared" si="6"/>
        <v>139.53100550041552</v>
      </c>
      <c r="O22" s="34">
        <f t="shared" si="7"/>
        <v>4019.4000000000015</v>
      </c>
      <c r="P22" s="34">
        <f t="shared" si="8"/>
        <v>3193.7999999999956</v>
      </c>
      <c r="Q22" s="34">
        <f t="shared" si="9"/>
        <v>2823.5999999999985</v>
      </c>
    </row>
    <row r="23" spans="2:17" ht="113.25" customHeight="1" thickBot="1">
      <c r="B23" s="61" t="s">
        <v>39</v>
      </c>
      <c r="C23" s="31">
        <v>185.3</v>
      </c>
      <c r="D23" s="52">
        <v>601.3</v>
      </c>
      <c r="E23" s="33">
        <f t="shared" si="0"/>
        <v>324.50080949811115</v>
      </c>
      <c r="F23" s="48">
        <v>958</v>
      </c>
      <c r="G23" s="53">
        <f t="shared" si="1"/>
        <v>159.32147014801265</v>
      </c>
      <c r="H23" s="33">
        <f t="shared" si="2"/>
        <v>516.9994603345925</v>
      </c>
      <c r="I23" s="52">
        <v>958</v>
      </c>
      <c r="J23" s="33">
        <f t="shared" si="3"/>
        <v>159.32147014801265</v>
      </c>
      <c r="K23" s="33">
        <f t="shared" si="4"/>
        <v>516.9994603345925</v>
      </c>
      <c r="L23" s="54">
        <v>958</v>
      </c>
      <c r="M23" s="49">
        <f t="shared" si="5"/>
        <v>159.32147014801265</v>
      </c>
      <c r="N23" s="33">
        <f t="shared" si="6"/>
        <v>516.9994603345925</v>
      </c>
      <c r="O23" s="34">
        <f t="shared" si="7"/>
        <v>356.70000000000005</v>
      </c>
      <c r="P23" s="34">
        <f t="shared" si="8"/>
        <v>356.70000000000005</v>
      </c>
      <c r="Q23" s="34">
        <f t="shared" si="9"/>
        <v>356.70000000000005</v>
      </c>
    </row>
    <row r="24" spans="2:17" ht="115.5" customHeight="1" thickBot="1">
      <c r="B24" s="65" t="s">
        <v>40</v>
      </c>
      <c r="C24" s="55">
        <v>0</v>
      </c>
      <c r="D24" s="47">
        <v>1219.9</v>
      </c>
      <c r="E24" s="33" t="e">
        <f t="shared" si="0"/>
        <v>#DIV/0!</v>
      </c>
      <c r="F24" s="47">
        <v>0</v>
      </c>
      <c r="G24" s="36">
        <f t="shared" si="1"/>
        <v>0</v>
      </c>
      <c r="H24" s="33" t="e">
        <f t="shared" si="2"/>
        <v>#DIV/0!</v>
      </c>
      <c r="I24" s="47">
        <v>0</v>
      </c>
      <c r="J24" s="36">
        <f t="shared" si="3"/>
        <v>0</v>
      </c>
      <c r="K24" s="33" t="e">
        <f t="shared" si="4"/>
        <v>#DIV/0!</v>
      </c>
      <c r="L24" s="51">
        <v>0</v>
      </c>
      <c r="M24" s="49">
        <f t="shared" si="5"/>
        <v>0</v>
      </c>
      <c r="N24" s="33" t="e">
        <f t="shared" si="6"/>
        <v>#DIV/0!</v>
      </c>
      <c r="O24" s="34">
        <f t="shared" si="7"/>
        <v>-1219.9</v>
      </c>
      <c r="P24" s="34">
        <f t="shared" si="8"/>
        <v>-1219.9</v>
      </c>
      <c r="Q24" s="34">
        <f t="shared" si="9"/>
        <v>-1219.9</v>
      </c>
    </row>
    <row r="25" spans="2:17" ht="31.5" thickBot="1">
      <c r="B25" s="66" t="s">
        <v>41</v>
      </c>
      <c r="C25" s="56">
        <f>SUM(C12:C24)</f>
        <v>479894.49999999994</v>
      </c>
      <c r="D25" s="51">
        <f>SUM(D12:D24)</f>
        <v>564305.1000000001</v>
      </c>
      <c r="E25" s="33">
        <f t="shared" si="0"/>
        <v>117.58940767189459</v>
      </c>
      <c r="F25" s="51">
        <f>SUM(F12:F24)</f>
        <v>633963.6000000002</v>
      </c>
      <c r="G25" s="57">
        <f t="shared" si="1"/>
        <v>112.34412022857849</v>
      </c>
      <c r="H25" s="58">
        <f t="shared" si="2"/>
        <v>132.10478553098656</v>
      </c>
      <c r="I25" s="51">
        <f>SUM(I12:I24)</f>
        <v>644523.5000000001</v>
      </c>
      <c r="J25" s="57">
        <f t="shared" si="3"/>
        <v>114.21543062432006</v>
      </c>
      <c r="K25" s="58">
        <f t="shared" si="4"/>
        <v>134.30524834104168</v>
      </c>
      <c r="L25" s="51">
        <f>SUM(L12:L24)</f>
        <v>624433</v>
      </c>
      <c r="M25" s="59">
        <f t="shared" si="5"/>
        <v>110.65521116147983</v>
      </c>
      <c r="N25" s="58">
        <f t="shared" si="6"/>
        <v>130.11880736286832</v>
      </c>
      <c r="O25" s="32">
        <f t="shared" si="7"/>
        <v>69658.50000000012</v>
      </c>
      <c r="P25" s="32">
        <f aca="true" t="shared" si="10" ref="P13:P25">I25-D25</f>
        <v>80218.40000000002</v>
      </c>
      <c r="Q25" s="32">
        <f aca="true" t="shared" si="11" ref="Q13:Q25">L25-D25</f>
        <v>60127.89999999991</v>
      </c>
    </row>
  </sheetData>
  <sheetProtection/>
  <mergeCells count="3">
    <mergeCell ref="I1:P5"/>
    <mergeCell ref="B7:P7"/>
    <mergeCell ref="O10:Q10"/>
  </mergeCells>
  <printOptions/>
  <pageMargins left="0.3937007874015748" right="0.3937007874015748" top="0.5905511811023623" bottom="0.7874015748031497" header="0.3937007874015748" footer="0.3937007874015748"/>
  <pageSetup firstPageNumber="1" useFirstPageNumber="1" fitToHeight="0" fitToWidth="0" horizontalDpi="600" verticalDpi="600" orientation="landscape" pageOrder="overThenDown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Normal="70" zoomScaleSheetLayoutView="70" zoomScalePageLayoutView="0" workbookViewId="0" topLeftCell="A1">
      <selection activeCell="D6" sqref="D6"/>
    </sheetView>
  </sheetViews>
  <sheetFormatPr defaultColWidth="9.140625" defaultRowHeight="15"/>
  <cols>
    <col min="1" max="1" width="35.140625" style="0" customWidth="1"/>
    <col min="2" max="4" width="17.28125" style="9" customWidth="1"/>
    <col min="5" max="6" width="17.28125" style="6" customWidth="1"/>
    <col min="7" max="7" width="17.28125" style="9" customWidth="1"/>
    <col min="8" max="9" width="17.28125" style="6" customWidth="1"/>
    <col min="10" max="10" width="17.28125" style="9" customWidth="1"/>
    <col min="11" max="12" width="17.28125" style="6" customWidth="1"/>
  </cols>
  <sheetData>
    <row r="1" spans="1:12" ht="35.25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s="11" customFormat="1" ht="56.25">
      <c r="A3" s="22" t="s">
        <v>4</v>
      </c>
      <c r="B3" s="14" t="s">
        <v>16</v>
      </c>
      <c r="C3" s="14" t="s">
        <v>17</v>
      </c>
      <c r="D3" s="14" t="s">
        <v>0</v>
      </c>
      <c r="E3" s="23" t="s">
        <v>21</v>
      </c>
      <c r="F3" s="23" t="s">
        <v>20</v>
      </c>
      <c r="G3" s="14" t="s">
        <v>1</v>
      </c>
      <c r="H3" s="23" t="s">
        <v>21</v>
      </c>
      <c r="I3" s="23" t="s">
        <v>20</v>
      </c>
      <c r="J3" s="14" t="s">
        <v>19</v>
      </c>
      <c r="K3" s="23" t="s">
        <v>21</v>
      </c>
      <c r="L3" s="23" t="s">
        <v>20</v>
      </c>
    </row>
    <row r="4" spans="1:12" ht="15">
      <c r="A4" s="1">
        <v>1</v>
      </c>
      <c r="B4" s="1">
        <v>2</v>
      </c>
      <c r="C4" s="15">
        <v>3</v>
      </c>
      <c r="D4" s="4">
        <v>4</v>
      </c>
      <c r="E4" s="1">
        <v>5</v>
      </c>
      <c r="F4" s="1">
        <v>6</v>
      </c>
      <c r="G4" s="4">
        <v>7</v>
      </c>
      <c r="H4" s="1">
        <v>8</v>
      </c>
      <c r="I4" s="1">
        <v>9</v>
      </c>
      <c r="J4" s="4">
        <v>10</v>
      </c>
      <c r="K4" s="1">
        <v>11</v>
      </c>
      <c r="L4" s="1">
        <v>12</v>
      </c>
    </row>
    <row r="5" spans="1:12" ht="56.25">
      <c r="A5" s="17" t="s">
        <v>2</v>
      </c>
      <c r="B5" s="18">
        <f>SUM(B7:B18)</f>
        <v>447684.60000000003</v>
      </c>
      <c r="C5" s="18">
        <f>SUM(C7:C18)</f>
        <v>460464.89999999997</v>
      </c>
      <c r="D5" s="18">
        <f>SUM(D7:D18)</f>
        <v>484644.4</v>
      </c>
      <c r="E5" s="19">
        <f>D5/C5</f>
        <v>1.0525110600178214</v>
      </c>
      <c r="F5" s="20">
        <f>D5/B5</f>
        <v>1.0825576756493298</v>
      </c>
      <c r="G5" s="21">
        <f>SUM(G7:G19)</f>
        <v>473891.8</v>
      </c>
      <c r="H5" s="20">
        <f>G5/C5</f>
        <v>1.0291594429890314</v>
      </c>
      <c r="I5" s="20">
        <f>G5/B5</f>
        <v>1.0585394270877309</v>
      </c>
      <c r="J5" s="21">
        <f>SUM(J7:J20)</f>
        <v>469456.7</v>
      </c>
      <c r="K5" s="20">
        <f>J5/C5</f>
        <v>1.0195276556367272</v>
      </c>
      <c r="L5" s="20">
        <f>J5/B5</f>
        <v>1.0486326757721842</v>
      </c>
    </row>
    <row r="6" spans="1:12" ht="37.5">
      <c r="A6" s="2" t="s">
        <v>3</v>
      </c>
      <c r="B6" s="5">
        <f>B5/479199.3</f>
        <v>0.9342346702092429</v>
      </c>
      <c r="C6" s="16">
        <f>C5/465932.8</f>
        <v>0.9882646167000906</v>
      </c>
      <c r="D6" s="5">
        <f>D5/521739.9</f>
        <v>0.9289003965385818</v>
      </c>
      <c r="E6" s="5" t="s">
        <v>15</v>
      </c>
      <c r="F6" s="5" t="s">
        <v>15</v>
      </c>
      <c r="G6" s="5">
        <f>G5/513200.7</f>
        <v>0.9234044302745494</v>
      </c>
      <c r="H6" s="5" t="s">
        <v>15</v>
      </c>
      <c r="I6" s="5" t="s">
        <v>15</v>
      </c>
      <c r="J6" s="5">
        <f>J5/514844.4</f>
        <v>0.9118419079628719</v>
      </c>
      <c r="K6" s="5" t="s">
        <v>15</v>
      </c>
      <c r="L6" s="5" t="s">
        <v>15</v>
      </c>
    </row>
    <row r="7" spans="1:12" ht="94.5">
      <c r="A7" s="3" t="s">
        <v>5</v>
      </c>
      <c r="B7" s="10">
        <v>595.7</v>
      </c>
      <c r="C7" s="14">
        <v>996.1</v>
      </c>
      <c r="D7" s="12">
        <v>9115.9</v>
      </c>
      <c r="E7" s="8">
        <f>D7/C7</f>
        <v>9.151591205702237</v>
      </c>
      <c r="F7" s="8">
        <f>D7/B7</f>
        <v>15.302836998489171</v>
      </c>
      <c r="G7" s="12">
        <v>0</v>
      </c>
      <c r="H7" s="7">
        <f aca="true" t="shared" si="0" ref="H7:H18">G7/C7</f>
        <v>0</v>
      </c>
      <c r="I7" s="8">
        <f>G7/B7</f>
        <v>0</v>
      </c>
      <c r="J7" s="12">
        <v>0</v>
      </c>
      <c r="K7" s="13">
        <f aca="true" t="shared" si="1" ref="K7:K18">J7/C7</f>
        <v>0</v>
      </c>
      <c r="L7" s="8">
        <f>J7/B7</f>
        <v>0</v>
      </c>
    </row>
    <row r="8" spans="1:12" ht="78.75">
      <c r="A8" s="3" t="s">
        <v>6</v>
      </c>
      <c r="B8" s="10">
        <v>6369.6</v>
      </c>
      <c r="C8" s="14">
        <v>5516.5</v>
      </c>
      <c r="D8" s="12">
        <v>9848.9</v>
      </c>
      <c r="E8" s="8">
        <f aca="true" t="shared" si="2" ref="E8:E18">D8/C8</f>
        <v>1.78535303181365</v>
      </c>
      <c r="F8" s="8">
        <f aca="true" t="shared" si="3" ref="F8:F18">D8/B8</f>
        <v>1.5462352424014065</v>
      </c>
      <c r="G8" s="12">
        <v>5130.1</v>
      </c>
      <c r="H8" s="7">
        <f t="shared" si="0"/>
        <v>0.9299555877821083</v>
      </c>
      <c r="I8" s="8">
        <f aca="true" t="shared" si="4" ref="I8:I18">G8/B8</f>
        <v>0.80540379301683</v>
      </c>
      <c r="J8" s="12">
        <v>5040.5</v>
      </c>
      <c r="K8" s="13">
        <f t="shared" si="1"/>
        <v>0.9137134052388289</v>
      </c>
      <c r="L8" s="8">
        <f aca="true" t="shared" si="5" ref="L8:L18">J8/B8</f>
        <v>0.7913369756342628</v>
      </c>
    </row>
    <row r="9" spans="1:12" ht="64.5" customHeight="1">
      <c r="A9" s="3" t="s">
        <v>23</v>
      </c>
      <c r="B9" s="10">
        <v>20506.4</v>
      </c>
      <c r="C9" s="14">
        <v>9921.7</v>
      </c>
      <c r="D9" s="12">
        <v>8425.8</v>
      </c>
      <c r="E9" s="8">
        <f t="shared" si="2"/>
        <v>0.8492294667244523</v>
      </c>
      <c r="F9" s="8">
        <f t="shared" si="3"/>
        <v>0.4108863574298755</v>
      </c>
      <c r="G9" s="12">
        <v>8425.8</v>
      </c>
      <c r="H9" s="7">
        <f t="shared" si="0"/>
        <v>0.8492294667244523</v>
      </c>
      <c r="I9" s="8">
        <f t="shared" si="4"/>
        <v>0.4108863574298755</v>
      </c>
      <c r="J9" s="12">
        <v>8425.8</v>
      </c>
      <c r="K9" s="13">
        <f t="shared" si="1"/>
        <v>0.8492294667244523</v>
      </c>
      <c r="L9" s="8">
        <f t="shared" si="5"/>
        <v>0.4108863574298755</v>
      </c>
    </row>
    <row r="10" spans="1:12" ht="63">
      <c r="A10" s="3" t="s">
        <v>7</v>
      </c>
      <c r="B10" s="10">
        <v>26253.5</v>
      </c>
      <c r="C10" s="14">
        <v>32678.8</v>
      </c>
      <c r="D10" s="12">
        <v>35790.3</v>
      </c>
      <c r="E10" s="8">
        <f t="shared" si="2"/>
        <v>1.0952146345643048</v>
      </c>
      <c r="F10" s="8">
        <f t="shared" si="3"/>
        <v>1.363258232235702</v>
      </c>
      <c r="G10" s="12">
        <v>36794.1</v>
      </c>
      <c r="H10" s="7">
        <f t="shared" si="0"/>
        <v>1.125931796761203</v>
      </c>
      <c r="I10" s="8">
        <f t="shared" si="4"/>
        <v>1.4014931342487669</v>
      </c>
      <c r="J10" s="12">
        <v>36069</v>
      </c>
      <c r="K10" s="13">
        <f t="shared" si="1"/>
        <v>1.1037430995018178</v>
      </c>
      <c r="L10" s="8">
        <f t="shared" si="5"/>
        <v>1.3738739596625211</v>
      </c>
    </row>
    <row r="11" spans="1:12" ht="63">
      <c r="A11" s="3" t="s">
        <v>8</v>
      </c>
      <c r="B11" s="10">
        <v>336740.2</v>
      </c>
      <c r="C11" s="14">
        <v>346975.3</v>
      </c>
      <c r="D11" s="12">
        <v>366103.9</v>
      </c>
      <c r="E11" s="8">
        <f t="shared" si="2"/>
        <v>1.0551295726237575</v>
      </c>
      <c r="F11" s="8">
        <f t="shared" si="3"/>
        <v>1.0871998650591763</v>
      </c>
      <c r="G11" s="12">
        <v>370670.4</v>
      </c>
      <c r="H11" s="7">
        <f t="shared" si="0"/>
        <v>1.0682904517987304</v>
      </c>
      <c r="I11" s="8">
        <f t="shared" si="4"/>
        <v>1.1007607645300443</v>
      </c>
      <c r="J11" s="12">
        <v>368185.2</v>
      </c>
      <c r="K11" s="13">
        <f t="shared" si="1"/>
        <v>1.0611279823088273</v>
      </c>
      <c r="L11" s="8">
        <f t="shared" si="5"/>
        <v>1.0933805942979187</v>
      </c>
    </row>
    <row r="12" spans="1:12" ht="94.5">
      <c r="A12" s="3" t="s">
        <v>9</v>
      </c>
      <c r="B12" s="10">
        <v>118.7</v>
      </c>
      <c r="C12" s="14">
        <v>280.2</v>
      </c>
      <c r="D12" s="12">
        <v>184.8</v>
      </c>
      <c r="E12" s="8">
        <f t="shared" si="2"/>
        <v>0.6595289079229123</v>
      </c>
      <c r="F12" s="8">
        <f t="shared" si="3"/>
        <v>1.556866048862679</v>
      </c>
      <c r="G12" s="12">
        <v>155.3</v>
      </c>
      <c r="H12" s="7">
        <f t="shared" si="0"/>
        <v>0.554246966452534</v>
      </c>
      <c r="I12" s="8">
        <f t="shared" si="4"/>
        <v>1.308340353833193</v>
      </c>
      <c r="J12" s="12">
        <v>155.3</v>
      </c>
      <c r="K12" s="13">
        <f t="shared" si="1"/>
        <v>0.554246966452534</v>
      </c>
      <c r="L12" s="8">
        <f t="shared" si="5"/>
        <v>1.308340353833193</v>
      </c>
    </row>
    <row r="13" spans="1:12" ht="177.75" customHeight="1">
      <c r="A13" s="3" t="s">
        <v>18</v>
      </c>
      <c r="B13" s="10">
        <v>37</v>
      </c>
      <c r="C13" s="14">
        <v>545.8</v>
      </c>
      <c r="D13" s="12">
        <v>100</v>
      </c>
      <c r="E13" s="8">
        <f t="shared" si="2"/>
        <v>0.1832172957127153</v>
      </c>
      <c r="F13" s="8">
        <f t="shared" si="3"/>
        <v>2.7027027027027026</v>
      </c>
      <c r="G13" s="12">
        <v>100</v>
      </c>
      <c r="H13" s="7">
        <f t="shared" si="0"/>
        <v>0.1832172957127153</v>
      </c>
      <c r="I13" s="8">
        <f t="shared" si="4"/>
        <v>2.7027027027027026</v>
      </c>
      <c r="J13" s="12">
        <v>100</v>
      </c>
      <c r="K13" s="13">
        <f t="shared" si="1"/>
        <v>0.1832172957127153</v>
      </c>
      <c r="L13" s="8">
        <f t="shared" si="5"/>
        <v>2.7027027027027026</v>
      </c>
    </row>
    <row r="14" spans="1:12" ht="94.5">
      <c r="A14" s="3" t="s">
        <v>10</v>
      </c>
      <c r="B14" s="10">
        <v>2429</v>
      </c>
      <c r="C14" s="14">
        <v>2217</v>
      </c>
      <c r="D14" s="12">
        <v>3554.8</v>
      </c>
      <c r="E14" s="8">
        <f t="shared" si="2"/>
        <v>1.603428055931439</v>
      </c>
      <c r="F14" s="8">
        <f t="shared" si="3"/>
        <v>1.4634829147797448</v>
      </c>
      <c r="G14" s="12">
        <v>232.5</v>
      </c>
      <c r="H14" s="7">
        <f t="shared" si="0"/>
        <v>0.10487144790257104</v>
      </c>
      <c r="I14" s="8">
        <f t="shared" si="4"/>
        <v>0.09571840263482914</v>
      </c>
      <c r="J14" s="12">
        <v>288.5</v>
      </c>
      <c r="K14" s="13">
        <f t="shared" si="1"/>
        <v>0.13013080739738386</v>
      </c>
      <c r="L14" s="8">
        <f t="shared" si="5"/>
        <v>0.11877315767805681</v>
      </c>
    </row>
    <row r="15" spans="1:12" ht="110.25">
      <c r="A15" s="3" t="s">
        <v>11</v>
      </c>
      <c r="B15" s="10">
        <v>21950.7</v>
      </c>
      <c r="C15" s="14">
        <v>23115.8</v>
      </c>
      <c r="D15" s="12">
        <v>11249</v>
      </c>
      <c r="E15" s="8">
        <f t="shared" si="2"/>
        <v>0.4866368457937861</v>
      </c>
      <c r="F15" s="8">
        <f t="shared" si="3"/>
        <v>0.5124665728200012</v>
      </c>
      <c r="G15" s="12">
        <v>12815</v>
      </c>
      <c r="H15" s="7">
        <f t="shared" si="0"/>
        <v>0.5543827165834624</v>
      </c>
      <c r="I15" s="8">
        <f t="shared" si="4"/>
        <v>0.5838082612399604</v>
      </c>
      <c r="J15" s="12">
        <v>13545</v>
      </c>
      <c r="K15" s="13">
        <f t="shared" si="1"/>
        <v>0.5859628479222004</v>
      </c>
      <c r="L15" s="8">
        <f t="shared" si="5"/>
        <v>0.6170646038622913</v>
      </c>
    </row>
    <row r="16" spans="1:12" ht="78.75">
      <c r="A16" s="3" t="s">
        <v>12</v>
      </c>
      <c r="B16" s="10">
        <v>1648.3</v>
      </c>
      <c r="C16" s="14">
        <v>1938.1</v>
      </c>
      <c r="D16" s="12">
        <v>472.5</v>
      </c>
      <c r="E16" s="8">
        <f t="shared" si="2"/>
        <v>0.24379546979000052</v>
      </c>
      <c r="F16" s="8">
        <f t="shared" si="3"/>
        <v>0.2866589819814354</v>
      </c>
      <c r="G16" s="12">
        <v>290</v>
      </c>
      <c r="H16" s="7">
        <f t="shared" si="0"/>
        <v>0.14963108198751354</v>
      </c>
      <c r="I16" s="8">
        <f t="shared" si="4"/>
        <v>0.17593884608384397</v>
      </c>
      <c r="J16" s="12">
        <v>290</v>
      </c>
      <c r="K16" s="13">
        <f t="shared" si="1"/>
        <v>0.14963108198751354</v>
      </c>
      <c r="L16" s="8">
        <f t="shared" si="5"/>
        <v>0.17593884608384397</v>
      </c>
    </row>
    <row r="17" spans="1:12" ht="78.75">
      <c r="A17" s="3" t="s">
        <v>13</v>
      </c>
      <c r="B17" s="10">
        <v>31035.5</v>
      </c>
      <c r="C17" s="14">
        <v>36079.3</v>
      </c>
      <c r="D17" s="12">
        <v>38792.5</v>
      </c>
      <c r="E17" s="8">
        <f t="shared" si="2"/>
        <v>1.075201015540767</v>
      </c>
      <c r="F17" s="8">
        <f t="shared" si="3"/>
        <v>1.2499395853135924</v>
      </c>
      <c r="G17" s="12">
        <v>38320.6</v>
      </c>
      <c r="H17" s="7">
        <f t="shared" si="0"/>
        <v>1.0621214934879555</v>
      </c>
      <c r="I17" s="8">
        <f t="shared" si="4"/>
        <v>1.2347344170385526</v>
      </c>
      <c r="J17" s="12">
        <v>36399.4</v>
      </c>
      <c r="K17" s="13">
        <f t="shared" si="1"/>
        <v>1.0088721233505085</v>
      </c>
      <c r="L17" s="8">
        <f t="shared" si="5"/>
        <v>1.1728311127579707</v>
      </c>
    </row>
    <row r="18" spans="1:12" ht="78.75">
      <c r="A18" s="3" t="s">
        <v>14</v>
      </c>
      <c r="B18" s="10">
        <v>0</v>
      </c>
      <c r="C18" s="14">
        <v>200.3</v>
      </c>
      <c r="D18" s="12">
        <v>1006</v>
      </c>
      <c r="E18" s="8">
        <f t="shared" si="2"/>
        <v>5.022466300549176</v>
      </c>
      <c r="F18" s="8" t="e">
        <f t="shared" si="3"/>
        <v>#DIV/0!</v>
      </c>
      <c r="G18" s="12">
        <v>958</v>
      </c>
      <c r="H18" s="7">
        <f t="shared" si="0"/>
        <v>4.782825761357963</v>
      </c>
      <c r="I18" s="8" t="e">
        <f t="shared" si="4"/>
        <v>#DIV/0!</v>
      </c>
      <c r="J18" s="12">
        <v>958</v>
      </c>
      <c r="K18" s="13">
        <f t="shared" si="1"/>
        <v>4.782825761357963</v>
      </c>
      <c r="L18" s="8" t="e">
        <f t="shared" si="5"/>
        <v>#DIV/0!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Е.Н.Баданина</cp:lastModifiedBy>
  <cp:lastPrinted>2018-11-30T13:32:54Z</cp:lastPrinted>
  <dcterms:created xsi:type="dcterms:W3CDTF">2016-11-17T11:41:24Z</dcterms:created>
  <dcterms:modified xsi:type="dcterms:W3CDTF">2018-12-03T07:58:19Z</dcterms:modified>
  <cp:category/>
  <cp:version/>
  <cp:contentType/>
  <cp:contentStatus/>
</cp:coreProperties>
</file>