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подраздел" sheetId="4" r:id="rId1"/>
    <sheet name="отклонение от первоначального" sheetId="5" r:id="rId2"/>
    <sheet name="Сравнение расходов с 2019 годом" sheetId="6" r:id="rId3"/>
    <sheet name="Лист1" sheetId="1" r:id="rId4"/>
    <sheet name="Лист2" sheetId="2" r:id="rId5"/>
    <sheet name="Лист3" sheetId="3" r:id="rId6"/>
  </sheets>
  <externalReferences>
    <externalReference r:id="rId7"/>
  </externalReferences>
  <definedNames>
    <definedName name="__bookmark_5" localSheetId="0">[1]госзадание!#REF!</definedName>
    <definedName name="__bookmark_5">[1]госзадание!#REF!</definedName>
    <definedName name="_xlnm.Print_Area" localSheetId="1">'отклонение от первоначального'!$A$1:$M$48</definedName>
    <definedName name="_xlnm.Print_Area" localSheetId="0">'раздел подраздел'!$B$2:$V$57</definedName>
    <definedName name="_xlnm.Print_Area" localSheetId="2">'Сравнение расходов с 2019 годом'!$A$1:$F$48</definedName>
  </definedNames>
  <calcPr calcId="124519"/>
</workbook>
</file>

<file path=xl/calcChain.xml><?xml version="1.0" encoding="utf-8"?>
<calcChain xmlns="http://schemas.openxmlformats.org/spreadsheetml/2006/main">
  <c r="E47" i="6"/>
  <c r="F47" s="1"/>
  <c r="F46"/>
  <c r="E46"/>
  <c r="E45"/>
  <c r="F45" s="1"/>
  <c r="D45"/>
  <c r="C45"/>
  <c r="E44"/>
  <c r="F44" s="1"/>
  <c r="D43"/>
  <c r="C43"/>
  <c r="E43" s="1"/>
  <c r="F43" s="1"/>
  <c r="F42"/>
  <c r="E42"/>
  <c r="E41"/>
  <c r="F41" s="1"/>
  <c r="D41"/>
  <c r="C41"/>
  <c r="E40"/>
  <c r="F40" s="1"/>
  <c r="F39"/>
  <c r="E39"/>
  <c r="E38"/>
  <c r="F38" s="1"/>
  <c r="F37"/>
  <c r="E37"/>
  <c r="E36"/>
  <c r="F36" s="1"/>
  <c r="D36"/>
  <c r="D48" s="1"/>
  <c r="C36"/>
  <c r="C48" s="1"/>
  <c r="E35"/>
  <c r="E34" s="1"/>
  <c r="F34" s="1"/>
  <c r="D34"/>
  <c r="C34"/>
  <c r="F33"/>
  <c r="E33"/>
  <c r="E32"/>
  <c r="E31" s="1"/>
  <c r="F31" s="1"/>
  <c r="D31"/>
  <c r="C31"/>
  <c r="F30"/>
  <c r="E30"/>
  <c r="E29"/>
  <c r="F29" s="1"/>
  <c r="F28"/>
  <c r="E28"/>
  <c r="E27"/>
  <c r="F27" s="1"/>
  <c r="F26"/>
  <c r="E26"/>
  <c r="E25"/>
  <c r="F25" s="1"/>
  <c r="D25"/>
  <c r="C25"/>
  <c r="E24"/>
  <c r="E23" s="1"/>
  <c r="F23" s="1"/>
  <c r="D23"/>
  <c r="C23"/>
  <c r="F22"/>
  <c r="E22"/>
  <c r="E21"/>
  <c r="F21" s="1"/>
  <c r="F20"/>
  <c r="E20"/>
  <c r="E19"/>
  <c r="F19" s="1"/>
  <c r="D19"/>
  <c r="C19"/>
  <c r="E18"/>
  <c r="F18" s="1"/>
  <c r="F17"/>
  <c r="E17"/>
  <c r="E16"/>
  <c r="E15" s="1"/>
  <c r="F15" s="1"/>
  <c r="D15"/>
  <c r="C15"/>
  <c r="F14"/>
  <c r="E14"/>
  <c r="E13"/>
  <c r="E12" s="1"/>
  <c r="F12" s="1"/>
  <c r="D12"/>
  <c r="C12"/>
  <c r="F11"/>
  <c r="E11"/>
  <c r="E10"/>
  <c r="F9"/>
  <c r="E9"/>
  <c r="F8"/>
  <c r="E8"/>
  <c r="F7"/>
  <c r="E7"/>
  <c r="F6"/>
  <c r="E6"/>
  <c r="F5"/>
  <c r="E5"/>
  <c r="E4" s="1"/>
  <c r="F4" s="1"/>
  <c r="D4"/>
  <c r="C4"/>
  <c r="L46" i="5"/>
  <c r="K46"/>
  <c r="J46"/>
  <c r="H46"/>
  <c r="E46"/>
  <c r="F46" s="1"/>
  <c r="L45"/>
  <c r="K45"/>
  <c r="J45"/>
  <c r="H45"/>
  <c r="E45"/>
  <c r="F45" s="1"/>
  <c r="L44"/>
  <c r="G44"/>
  <c r="D44"/>
  <c r="E44" s="1"/>
  <c r="F44" s="1"/>
  <c r="C44"/>
  <c r="L43"/>
  <c r="K43"/>
  <c r="J43"/>
  <c r="H43"/>
  <c r="E43"/>
  <c r="F43" s="1"/>
  <c r="L42"/>
  <c r="G42"/>
  <c r="J42" s="1"/>
  <c r="E42"/>
  <c r="D42"/>
  <c r="H42" s="1"/>
  <c r="C42"/>
  <c r="L41"/>
  <c r="K41"/>
  <c r="J41"/>
  <c r="I41"/>
  <c r="H41"/>
  <c r="L40"/>
  <c r="K40"/>
  <c r="J40"/>
  <c r="H40"/>
  <c r="F40"/>
  <c r="E40"/>
  <c r="L39"/>
  <c r="K39"/>
  <c r="J39"/>
  <c r="H39"/>
  <c r="F39"/>
  <c r="E39"/>
  <c r="L38"/>
  <c r="K38"/>
  <c r="J38"/>
  <c r="H38"/>
  <c r="E38"/>
  <c r="F38" s="1"/>
  <c r="L37"/>
  <c r="G37"/>
  <c r="J37" s="1"/>
  <c r="E37"/>
  <c r="F37" s="1"/>
  <c r="D37"/>
  <c r="H37" s="1"/>
  <c r="C37"/>
  <c r="L36"/>
  <c r="K36"/>
  <c r="J36"/>
  <c r="H36"/>
  <c r="F36"/>
  <c r="E36"/>
  <c r="L35"/>
  <c r="K35"/>
  <c r="J35"/>
  <c r="I35"/>
  <c r="H35"/>
  <c r="E35"/>
  <c r="F35" s="1"/>
  <c r="F34" s="1"/>
  <c r="L34"/>
  <c r="H34"/>
  <c r="G34"/>
  <c r="J34" s="1"/>
  <c r="E34"/>
  <c r="D34"/>
  <c r="C34"/>
  <c r="L33"/>
  <c r="K33"/>
  <c r="J33"/>
  <c r="H33"/>
  <c r="F33"/>
  <c r="E33"/>
  <c r="L32"/>
  <c r="K32"/>
  <c r="J32"/>
  <c r="H32"/>
  <c r="E32"/>
  <c r="F32" s="1"/>
  <c r="L31"/>
  <c r="G31"/>
  <c r="J31" s="1"/>
  <c r="E31"/>
  <c r="F31" s="1"/>
  <c r="D31"/>
  <c r="H31" s="1"/>
  <c r="C31"/>
  <c r="L30"/>
  <c r="K30"/>
  <c r="J30"/>
  <c r="H30"/>
  <c r="F30"/>
  <c r="E30"/>
  <c r="L29"/>
  <c r="K29"/>
  <c r="J29"/>
  <c r="H29"/>
  <c r="E29"/>
  <c r="F29" s="1"/>
  <c r="L28"/>
  <c r="K28"/>
  <c r="J28"/>
  <c r="H28"/>
  <c r="F28"/>
  <c r="E28"/>
  <c r="L27"/>
  <c r="K27"/>
  <c r="J27"/>
  <c r="H27"/>
  <c r="F27"/>
  <c r="E27"/>
  <c r="L26"/>
  <c r="K26"/>
  <c r="J26"/>
  <c r="H26"/>
  <c r="F26"/>
  <c r="E26"/>
  <c r="J25"/>
  <c r="G25"/>
  <c r="K25" s="1"/>
  <c r="F25"/>
  <c r="E25"/>
  <c r="D25"/>
  <c r="H25" s="1"/>
  <c r="C25"/>
  <c r="L25" s="1"/>
  <c r="L24"/>
  <c r="K24"/>
  <c r="J24"/>
  <c r="H24"/>
  <c r="F24"/>
  <c r="E24"/>
  <c r="G23"/>
  <c r="L23" s="1"/>
  <c r="D23"/>
  <c r="E23" s="1"/>
  <c r="F23" s="1"/>
  <c r="C23"/>
  <c r="C47" s="1"/>
  <c r="L22"/>
  <c r="K22"/>
  <c r="J22"/>
  <c r="H22"/>
  <c r="E22"/>
  <c r="F22" s="1"/>
  <c r="L21"/>
  <c r="K21"/>
  <c r="J21"/>
  <c r="H21"/>
  <c r="F21"/>
  <c r="E21"/>
  <c r="L20"/>
  <c r="K20"/>
  <c r="J20"/>
  <c r="H20"/>
  <c r="F20"/>
  <c r="E20"/>
  <c r="J19"/>
  <c r="G19"/>
  <c r="K19" s="1"/>
  <c r="F19"/>
  <c r="E19"/>
  <c r="D19"/>
  <c r="C19"/>
  <c r="L18"/>
  <c r="K18"/>
  <c r="J18"/>
  <c r="H18"/>
  <c r="L17"/>
  <c r="K17"/>
  <c r="J17"/>
  <c r="H17"/>
  <c r="E17"/>
  <c r="F17" s="1"/>
  <c r="L16"/>
  <c r="K16"/>
  <c r="J16"/>
  <c r="H16"/>
  <c r="F16"/>
  <c r="E16"/>
  <c r="G15"/>
  <c r="L15" s="1"/>
  <c r="D15"/>
  <c r="C15"/>
  <c r="E15" s="1"/>
  <c r="F15" s="1"/>
  <c r="L14"/>
  <c r="K14"/>
  <c r="J14"/>
  <c r="H14"/>
  <c r="E14"/>
  <c r="F14" s="1"/>
  <c r="L13"/>
  <c r="K13"/>
  <c r="J13"/>
  <c r="H13"/>
  <c r="F13"/>
  <c r="E13"/>
  <c r="G12"/>
  <c r="L12" s="1"/>
  <c r="D12"/>
  <c r="E12" s="1"/>
  <c r="F12" s="1"/>
  <c r="C12"/>
  <c r="L11"/>
  <c r="K11"/>
  <c r="J11"/>
  <c r="H11"/>
  <c r="E11"/>
  <c r="F11" s="1"/>
  <c r="L10"/>
  <c r="K10"/>
  <c r="J10"/>
  <c r="F10"/>
  <c r="E10"/>
  <c r="L9"/>
  <c r="K9"/>
  <c r="J9"/>
  <c r="H9"/>
  <c r="E9"/>
  <c r="F9" s="1"/>
  <c r="L8"/>
  <c r="K8"/>
  <c r="J8"/>
  <c r="H8"/>
  <c r="E8"/>
  <c r="F8" s="1"/>
  <c r="L7"/>
  <c r="K7"/>
  <c r="J7"/>
  <c r="H7"/>
  <c r="F7"/>
  <c r="E7"/>
  <c r="L6"/>
  <c r="K6"/>
  <c r="J6"/>
  <c r="H6"/>
  <c r="F6"/>
  <c r="E6"/>
  <c r="L5"/>
  <c r="K5"/>
  <c r="J5"/>
  <c r="H5"/>
  <c r="E5"/>
  <c r="F5" s="1"/>
  <c r="L4"/>
  <c r="G4"/>
  <c r="J4" s="1"/>
  <c r="E4"/>
  <c r="F4" s="1"/>
  <c r="D4"/>
  <c r="H4" s="1"/>
  <c r="C4"/>
  <c r="T56" i="4"/>
  <c r="S56"/>
  <c r="U56" s="1"/>
  <c r="U55"/>
  <c r="T55"/>
  <c r="S55"/>
  <c r="R54"/>
  <c r="S54" s="1"/>
  <c r="U54" s="1"/>
  <c r="Q54"/>
  <c r="T54" s="1"/>
  <c r="P54"/>
  <c r="O54"/>
  <c r="N54"/>
  <c r="M54"/>
  <c r="L54"/>
  <c r="K54"/>
  <c r="J54"/>
  <c r="U53"/>
  <c r="U52"/>
  <c r="R52"/>
  <c r="Q52"/>
  <c r="P52"/>
  <c r="O52"/>
  <c r="N52"/>
  <c r="M52"/>
  <c r="L52"/>
  <c r="K52"/>
  <c r="J52"/>
  <c r="T51"/>
  <c r="S51"/>
  <c r="U51" s="1"/>
  <c r="R50"/>
  <c r="T50" s="1"/>
  <c r="Q50"/>
  <c r="P50"/>
  <c r="O50"/>
  <c r="N50"/>
  <c r="M50"/>
  <c r="L50"/>
  <c r="K50"/>
  <c r="S50" s="1"/>
  <c r="U50" s="1"/>
  <c r="J50"/>
  <c r="T49"/>
  <c r="S49"/>
  <c r="U49" s="1"/>
  <c r="U48"/>
  <c r="T48"/>
  <c r="S48"/>
  <c r="U47"/>
  <c r="T47"/>
  <c r="S47"/>
  <c r="T46"/>
  <c r="S46"/>
  <c r="U46" s="1"/>
  <c r="R45"/>
  <c r="T45" s="1"/>
  <c r="Q45"/>
  <c r="Q57" s="1"/>
  <c r="P45"/>
  <c r="O45"/>
  <c r="N45"/>
  <c r="M45"/>
  <c r="L45"/>
  <c r="K45"/>
  <c r="S45" s="1"/>
  <c r="U45" s="1"/>
  <c r="J45"/>
  <c r="J57" s="1"/>
  <c r="T44"/>
  <c r="S44"/>
  <c r="U44" s="1"/>
  <c r="U43"/>
  <c r="T43"/>
  <c r="S43"/>
  <c r="R42"/>
  <c r="S42" s="1"/>
  <c r="Q42"/>
  <c r="T42" s="1"/>
  <c r="P42"/>
  <c r="O42"/>
  <c r="N42"/>
  <c r="M42"/>
  <c r="L42"/>
  <c r="K42"/>
  <c r="J42"/>
  <c r="U41"/>
  <c r="T41"/>
  <c r="S41"/>
  <c r="T40"/>
  <c r="S40"/>
  <c r="U40" s="1"/>
  <c r="R39"/>
  <c r="T39" s="1"/>
  <c r="Q39"/>
  <c r="P39"/>
  <c r="O39"/>
  <c r="N39"/>
  <c r="M39"/>
  <c r="L39"/>
  <c r="K39"/>
  <c r="S39" s="1"/>
  <c r="U39" s="1"/>
  <c r="J39"/>
  <c r="T38"/>
  <c r="S38"/>
  <c r="U38" s="1"/>
  <c r="U37"/>
  <c r="T37"/>
  <c r="S37"/>
  <c r="U36"/>
  <c r="T36"/>
  <c r="S36"/>
  <c r="T35"/>
  <c r="S35"/>
  <c r="U35" s="1"/>
  <c r="T34"/>
  <c r="S34"/>
  <c r="U34" s="1"/>
  <c r="R33"/>
  <c r="S33" s="1"/>
  <c r="Q33"/>
  <c r="P33"/>
  <c r="O33"/>
  <c r="N33"/>
  <c r="M33"/>
  <c r="L33"/>
  <c r="K33"/>
  <c r="J33"/>
  <c r="U32"/>
  <c r="T32"/>
  <c r="S32"/>
  <c r="R31"/>
  <c r="S31" s="1"/>
  <c r="U31" s="1"/>
  <c r="Q31"/>
  <c r="T31" s="1"/>
  <c r="P31"/>
  <c r="O31"/>
  <c r="N31"/>
  <c r="M31"/>
  <c r="L31"/>
  <c r="K31"/>
  <c r="J31"/>
  <c r="U30"/>
  <c r="T30"/>
  <c r="S30"/>
  <c r="T29"/>
  <c r="S29"/>
  <c r="U29" s="1"/>
  <c r="T28"/>
  <c r="S28"/>
  <c r="O27" s="1"/>
  <c r="R27"/>
  <c r="S27" s="1"/>
  <c r="Q27"/>
  <c r="N27"/>
  <c r="M27"/>
  <c r="L27"/>
  <c r="K27"/>
  <c r="J27"/>
  <c r="U26"/>
  <c r="T26"/>
  <c r="S26"/>
  <c r="U25"/>
  <c r="T25"/>
  <c r="S25"/>
  <c r="T24"/>
  <c r="S24"/>
  <c r="U24" s="1"/>
  <c r="R23"/>
  <c r="T23" s="1"/>
  <c r="Q23"/>
  <c r="P23"/>
  <c r="O23"/>
  <c r="O57" s="1"/>
  <c r="N23"/>
  <c r="M23"/>
  <c r="L23"/>
  <c r="K23"/>
  <c r="K57" s="1"/>
  <c r="J23"/>
  <c r="T22"/>
  <c r="S22"/>
  <c r="U22" s="1"/>
  <c r="U21"/>
  <c r="T21"/>
  <c r="S21"/>
  <c r="R20"/>
  <c r="S20" s="1"/>
  <c r="Q20"/>
  <c r="T20" s="1"/>
  <c r="P20"/>
  <c r="O20"/>
  <c r="N20"/>
  <c r="M20"/>
  <c r="L20"/>
  <c r="K20"/>
  <c r="J20"/>
  <c r="U19"/>
  <c r="T19"/>
  <c r="S19"/>
  <c r="T18"/>
  <c r="S18"/>
  <c r="U18" s="1"/>
  <c r="T17"/>
  <c r="S17"/>
  <c r="U17" s="1"/>
  <c r="U16"/>
  <c r="T16"/>
  <c r="S16"/>
  <c r="U15"/>
  <c r="T15"/>
  <c r="S15"/>
  <c r="T14"/>
  <c r="S14"/>
  <c r="U14" s="1"/>
  <c r="T13"/>
  <c r="S13"/>
  <c r="U13" s="1"/>
  <c r="R12"/>
  <c r="S12" s="1"/>
  <c r="Q12"/>
  <c r="P12"/>
  <c r="O12"/>
  <c r="N12"/>
  <c r="N57" s="1"/>
  <c r="M12"/>
  <c r="M57" s="1"/>
  <c r="L12"/>
  <c r="L57" s="1"/>
  <c r="K12"/>
  <c r="J12"/>
  <c r="E48" i="6" l="1"/>
  <c r="F48" s="1"/>
  <c r="F13"/>
  <c r="F16"/>
  <c r="F24"/>
  <c r="F32"/>
  <c r="F35"/>
  <c r="E47" i="5"/>
  <c r="K23"/>
  <c r="J12"/>
  <c r="J15"/>
  <c r="K4"/>
  <c r="I15"/>
  <c r="H19"/>
  <c r="H47" s="1"/>
  <c r="L19"/>
  <c r="K31"/>
  <c r="K34"/>
  <c r="K37"/>
  <c r="K42"/>
  <c r="J44"/>
  <c r="K12"/>
  <c r="K15"/>
  <c r="H44"/>
  <c r="D47"/>
  <c r="J23"/>
  <c r="K44"/>
  <c r="G47"/>
  <c r="I44" s="1"/>
  <c r="H12"/>
  <c r="H15"/>
  <c r="H23"/>
  <c r="F42"/>
  <c r="F47" s="1"/>
  <c r="U27" i="4"/>
  <c r="U33"/>
  <c r="U20"/>
  <c r="U42"/>
  <c r="S23"/>
  <c r="U23" s="1"/>
  <c r="R57"/>
  <c r="T12"/>
  <c r="U12" s="1"/>
  <c r="P27"/>
  <c r="P57" s="1"/>
  <c r="T27"/>
  <c r="U28"/>
  <c r="T33"/>
  <c r="I40" i="5" l="1"/>
  <c r="I27"/>
  <c r="I24"/>
  <c r="I21"/>
  <c r="I18"/>
  <c r="I16"/>
  <c r="I13"/>
  <c r="I10"/>
  <c r="I7"/>
  <c r="I38"/>
  <c r="I32"/>
  <c r="I29"/>
  <c r="I25"/>
  <c r="I9"/>
  <c r="I5"/>
  <c r="L47"/>
  <c r="I45"/>
  <c r="I42"/>
  <c r="I31"/>
  <c r="I28"/>
  <c r="I17"/>
  <c r="I14"/>
  <c r="I11"/>
  <c r="I4"/>
  <c r="J47"/>
  <c r="I39"/>
  <c r="I36"/>
  <c r="I34" s="1"/>
  <c r="I33"/>
  <c r="I30"/>
  <c r="I26"/>
  <c r="I20"/>
  <c r="I6"/>
  <c r="K47"/>
  <c r="I46"/>
  <c r="I43"/>
  <c r="I19"/>
  <c r="I37"/>
  <c r="I22"/>
  <c r="I8"/>
  <c r="I23"/>
  <c r="I12"/>
  <c r="T57" i="4"/>
  <c r="S57"/>
  <c r="U57" s="1"/>
  <c r="I47" i="5" l="1"/>
</calcChain>
</file>

<file path=xl/sharedStrings.xml><?xml version="1.0" encoding="utf-8"?>
<sst xmlns="http://schemas.openxmlformats.org/spreadsheetml/2006/main" count="404" uniqueCount="229">
  <si>
    <t>Приложение 4</t>
  </si>
  <si>
    <t>к Решению Представительного Собрания</t>
  </si>
  <si>
    <t>Никольского муниципального района</t>
  </si>
  <si>
    <t>"Об исполнении районного бюджета за 2016 год"</t>
  </si>
  <si>
    <t>РАСХОДЫ РАЙОННОГО БЮДЖЕТА ПО РАЗДЕЛАМ,</t>
  </si>
  <si>
    <t>ПОДРАЗДЕЛАМ КЛАССИФИКАЦИИ РАСХОДОВ ЗА 2020 ГОД</t>
  </si>
  <si>
    <t>(тыс. рублей)</t>
  </si>
  <si>
    <t>Наименование</t>
  </si>
  <si>
    <t>Раздел</t>
  </si>
  <si>
    <t>Подраздел</t>
  </si>
  <si>
    <t>Факт 2019 года</t>
  </si>
  <si>
    <t xml:space="preserve">Утверждено решением ПС о бюджете от 12.12.2019 № 78 (первоначальный) </t>
  </si>
  <si>
    <t>Утверждено решением ПС о бюджете от 09.02.2016 № 10</t>
  </si>
  <si>
    <t>Утверждено решением ПС о бюджете от 07.06.2016 № 30</t>
  </si>
  <si>
    <t>Утверждено решением ПС о бюджете от 09.09.2016 № 47</t>
  </si>
  <si>
    <t>Утверждено решением ПС о бюджете от 28.10.2016 № 52</t>
  </si>
  <si>
    <t>Утверждено решением ПС о бюджете от 12.12.2016 № 85</t>
  </si>
  <si>
    <t xml:space="preserve"> Утверждено решением ПС о бюджете от 25.12.2019 № 118 (окончательный) </t>
  </si>
  <si>
    <t>Факт 2020 года</t>
  </si>
  <si>
    <t>Факт 2020 г. к первоначальному бюджету, %</t>
  </si>
  <si>
    <t>Факт 2020 г. к окончательному бюджету, %</t>
  </si>
  <si>
    <t>Отклонение от первоначального бюджета,%</t>
  </si>
  <si>
    <t>Причины отклонений</t>
  </si>
  <si>
    <t>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</si>
  <si>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</si>
  <si>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</si>
  <si>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</si>
  <si>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</si>
  <si>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</si>
  <si>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Недостаточно выделено средств в первочально утвержденном бюджете на выплату заработной платы     ( увеличение ЗП)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</si>
  <si>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</si>
  <si>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</si>
  <si>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Недостаточно выделено средств в первочально утвержденном бюджете на выплату заработной платы      ( увеличение ЗП)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</si>
  <si>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</si>
  <si>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</si>
  <si>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Недостаточно выделено средств в первочально утвержденном бюджете на выплату заработной платы    ( увеличение ЗП, в том числе в связи увеличением МРОТ)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</si>
  <si>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</si>
  <si>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</si>
  <si>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</si>
  <si>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</si>
  <si>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Экономия фонда оплаты труда ( 2 вакантные должности в течение отчетного года )</t>
  </si>
  <si>
    <t>Резервные фонды</t>
  </si>
  <si>
    <t>11</t>
  </si>
  <si>
    <t>Средства резервного фонда перераспределены по другим разделам бюджета.</t>
  </si>
  <si>
    <t>Другие общегосударственные вопросы</t>
  </si>
  <si>
    <t>13</t>
  </si>
  <si>
    <t>Увеличение ассигнований по устойчивой сотовой связи-805,8 тыс.рублей: увеличение объема субвенции ( МФЦ)-1333,4 тыс.рублей; недостаток выделеных ассигнований в первоначальном  бюджете на функционирование ЦБУ (увеличение ЗП и оснащение оборудованием)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</si>
  <si>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</si>
  <si>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</si>
  <si>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</si>
  <si>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Дополнительная потребность на мероприятия</t>
  </si>
  <si>
    <t>Другие вопросы в области национальной безопасности и провоохранительной деятельности</t>
  </si>
  <si>
    <t>14</t>
  </si>
  <si>
    <t>Лимиты в сумме 459,8 тыс. руб. в связи с отсутствием потребности перераспределены  по другим разделам бюджета.</t>
  </si>
  <si>
    <t>НАЦИОНАЛЬНАЯ ЭКОНОМИКА</t>
  </si>
  <si>
    <t>Транспорт</t>
  </si>
  <si>
    <t>08</t>
  </si>
  <si>
    <t xml:space="preserve">В течение года утверждены ассигнования на организацию транспортного обслуживания на муниципальных маршрутах регулярных перевозок по регулируем тарифам </t>
  </si>
  <si>
    <t>Дорожное хозяйство (дорожные фонды)</t>
  </si>
  <si>
    <t>Увеличение ассигнований за средств субсидии из областного бюджета 703,8, распределение ассигнований прошлого года-1213,5 тыс.рублей;уменьшение плановых доходов по акцизам за 2020 год  770,9 тыс.рублей.</t>
  </si>
  <si>
    <t>Другие вопросы в области национальной экономики</t>
  </si>
  <si>
    <t>12</t>
  </si>
  <si>
    <t>Экономия по закупкам.В связи с чем уменьшение  ассигнований средств субсидии из областного бюджета и софинасирования за счет средств местного бюджета.</t>
  </si>
  <si>
    <t>ЖИЛИЩНО-КОММУНАЛЬНОЕ ХОЗЯЙСТВО</t>
  </si>
  <si>
    <t>Жилищное хозяйство</t>
  </si>
  <si>
    <t>Увеличение расходов на содержание муниципального имущества</t>
  </si>
  <si>
    <t>Коммунальное хозяйство</t>
  </si>
  <si>
    <t>Утверждены ассигнования на приобретение котлов  2756,9 тыс.рублей, на возмещение расходов по ремонту теплотрассы 300,0 тыс.рублей, Народный бюджет-199,0 тыс.рублей, уменьшены ассигнования на содержание и ремонт муниципального имущества 24,9 тыс.рублей</t>
  </si>
  <si>
    <t>Благоустройство</t>
  </si>
  <si>
    <t>Экономия по закупкам.В связи с чем секвестр ассигнований средств субсидии из областного бюджета и софинасирования за счет средств местного бюджета.</t>
  </si>
  <si>
    <t>ОХРАНА ОКРУЖАЮЩЕЙ СРЕДЫ</t>
  </si>
  <si>
    <t>Другие вопросы в области охраны окружающей среды</t>
  </si>
  <si>
    <t>Дополнительные расходы на уборку свалок твердо-бытовых отходов</t>
  </si>
  <si>
    <t>ОБРАЗОВАНИЕ</t>
  </si>
  <si>
    <t>07</t>
  </si>
  <si>
    <t>Дошкольное образование</t>
  </si>
  <si>
    <t>Лимиты в сумме 2972,0 тыс. руб. в связи с отсутствием потребности перераспределены  по другим разделам бюджета.</t>
  </si>
  <si>
    <t>Общее образование</t>
  </si>
  <si>
    <t>Ассигнования по капитальному ремонту СОШ №2 в сумме 50000,0 тыс.рублей   перенесены на СОШ №1; в связи с экономией по закупкам уменьшен объем ассигнований по комплексному развитию сельских территорий (Дуниловская СОШ-6175,7 тыс.рублей)</t>
  </si>
  <si>
    <t>Дополнительное образование детей</t>
  </si>
  <si>
    <t>Недостаточно выделено средств в первочально утвержденном бюджете на выплату заработной платы (увеличение ЗП в том числе в связи с увеличением МРОТ)</t>
  </si>
  <si>
    <t>Молодежная политика и оздоровление детей</t>
  </si>
  <si>
    <t>Уменьшение невостребованных  ассигнований на оздоровление детей и  проведение   мероприятий для  молодежи  ( в связи с пандемией).</t>
  </si>
  <si>
    <t>Другие вопросы в области образования</t>
  </si>
  <si>
    <t>Увеличен объем средств по стоительству столовой и спортзала СОШ №1</t>
  </si>
  <si>
    <t xml:space="preserve">КУЛЬТУРА, КИНЕМАТОГРАФИЯ </t>
  </si>
  <si>
    <t xml:space="preserve">Культура </t>
  </si>
  <si>
    <t>Утверждение ассигнований за счет средств субсидии из областного бюджета</t>
  </si>
  <si>
    <t>Другие вопросы в области культуры, кинематографии</t>
  </si>
  <si>
    <t>ЗДРАВООХРАНЕНИЕ</t>
  </si>
  <si>
    <t>Санитарно - эпидемиологическое благополучие</t>
  </si>
  <si>
    <t xml:space="preserve">Секвестр ассигнований средств субвенцции из областного бюджета </t>
  </si>
  <si>
    <t>Другие вопросы в области здравоохранения</t>
  </si>
  <si>
    <t>Лимиты в сумме 100,8 тыс. руб.перераспределены в связи с отсутствием потребности в средствах по другим разделам бюджета.</t>
  </si>
  <si>
    <t>СОЦИАЛЬНАЯ ПОЛИТИКА</t>
  </si>
  <si>
    <t>Пенсионное обеспечение</t>
  </si>
  <si>
    <t>Социальное обеспечение населения</t>
  </si>
  <si>
    <t xml:space="preserve">Выделены ассигнования за счет средств субвенции из областного бюджета на приобретение жилья вдове ветерана ВОВ -652,0 тыс.рублей; увеличение ассигнований на субсидии на приобретение жилья молодым семьям 399,1 тыс.рублей; средства из резервного фонда 80,0 тыс.рублей; уменьшение ассигнований (до заявленной потребности)  на выплаты отдельным категориям граждан-8,1 тыс.рублей. </t>
  </si>
  <si>
    <t>Охрана семьи и детства</t>
  </si>
  <si>
    <t>Уменьшение  ассигнований   средств субвенции областного бюджета. Кассовые расходы произведены по фактическим расходам, кредиторской задолженности не имеется.</t>
  </si>
  <si>
    <t>Другие вопросы в области социальной политики</t>
  </si>
  <si>
    <t>Утверждены ассигнования на выплаты по суду (возврат НДФЛ)</t>
  </si>
  <si>
    <t>ФИЗИЧЕСКАЯ КУЛЬТУРА И СПОРТ</t>
  </si>
  <si>
    <t>Массовый спорт</t>
  </si>
  <si>
    <t>Уменьшение невостребованных  ассигнований на проведение спортивных мероприятий ( в связи с пандемией).</t>
  </si>
  <si>
    <t>ОБСЛУЖИВАНИЕ ГОСУДАРСТВЕННОГО И 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</si>
  <si>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</si>
  <si>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</si>
  <si>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</si>
  <si>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</si>
  <si>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Недостаточно выделено средств в первочально утвержденном бюджете на выплату заработной платы (в связи с повышение ЗП)   и другие социально-значимые расходы</t>
  </si>
  <si>
    <t>ВСЕГО РАСХОДОВ</t>
  </si>
  <si>
    <t>Приложение 2</t>
  </si>
  <si>
    <t>Анализ отклонения уточненного плана бюджета Никольского муниципального района по расходам от первоначально утвержденного на 2020 год и его исполнение</t>
  </si>
  <si>
    <t>Расходы</t>
  </si>
  <si>
    <t>Первоначальный план на 2020  год, тыс.руб.</t>
  </si>
  <si>
    <t>Уточненный план на 2020 год, тыс.руб.</t>
  </si>
  <si>
    <t>Сумма изменения</t>
  </si>
  <si>
    <t>Процент изменения (%)</t>
  </si>
  <si>
    <t>Исполнено за 2020 год, тыс.руб.</t>
  </si>
  <si>
    <t>Процент исполнения (%)</t>
  </si>
  <si>
    <t>Доля фактических расходов в общей сумме расходов, %</t>
  </si>
  <si>
    <t>Абсолютное отклонение исполнения от уточненного бюджета, тыс. руб.</t>
  </si>
  <si>
    <t>Абсолютное отклонение исполнения от первоначального плана, тыс. руб.</t>
  </si>
  <si>
    <t>% отклонения  исполнения от плана</t>
  </si>
  <si>
    <t>пояснение причин отклонения (более 10%)</t>
  </si>
  <si>
    <t>1.</t>
  </si>
  <si>
    <t>Общегосударственные вопросы, всего</t>
  </si>
  <si>
    <t>1.1</t>
  </si>
  <si>
    <t>1.2</t>
  </si>
  <si>
    <t>1.3</t>
  </si>
  <si>
    <t>1.4</t>
  </si>
  <si>
    <t>1.5</t>
  </si>
  <si>
    <t>1.6</t>
  </si>
  <si>
    <t>1.7</t>
  </si>
  <si>
    <t>2.</t>
  </si>
  <si>
    <t>Национальная безопасность и правоохранительная деятельность, всего</t>
  </si>
  <si>
    <t>2.1</t>
  </si>
  <si>
    <t>2.2.</t>
  </si>
  <si>
    <t>Другие вопросы  в области национальной безопасности и правоохранительной деятельности</t>
  </si>
  <si>
    <t>3.</t>
  </si>
  <si>
    <t>Национальная экономика, всего</t>
  </si>
  <si>
    <t>3.1</t>
  </si>
  <si>
    <t>3.2</t>
  </si>
  <si>
    <t>3.3</t>
  </si>
  <si>
    <t>4.</t>
  </si>
  <si>
    <t>Жилищно-коммунальное хозяйство, всего</t>
  </si>
  <si>
    <t>4.1</t>
  </si>
  <si>
    <t>4.2</t>
  </si>
  <si>
    <t>4.3</t>
  </si>
  <si>
    <t>5.</t>
  </si>
  <si>
    <t>Охрана окружающей среды, всего</t>
  </si>
  <si>
    <t>5.1</t>
  </si>
  <si>
    <t>6.</t>
  </si>
  <si>
    <t xml:space="preserve">Образование, всего </t>
  </si>
  <si>
    <t>6.1</t>
  </si>
  <si>
    <t>6.2</t>
  </si>
  <si>
    <t>6.3</t>
  </si>
  <si>
    <t xml:space="preserve">Дополнительное образование детей </t>
  </si>
  <si>
    <t>6.4</t>
  </si>
  <si>
    <t>Молодежная политика</t>
  </si>
  <si>
    <t>6.5</t>
  </si>
  <si>
    <t>7.</t>
  </si>
  <si>
    <t>Культура, кинематография, всего</t>
  </si>
  <si>
    <t>7.1</t>
  </si>
  <si>
    <t>7.2</t>
  </si>
  <si>
    <t>8.</t>
  </si>
  <si>
    <t>Здравоохранение, всего</t>
  </si>
  <si>
    <t>8.1</t>
  </si>
  <si>
    <t>Санитарно-эпидемиологическое благополучие</t>
  </si>
  <si>
    <t>8.2</t>
  </si>
  <si>
    <t xml:space="preserve">9. </t>
  </si>
  <si>
    <t>Социальная политика, всего</t>
  </si>
  <si>
    <t>9.1</t>
  </si>
  <si>
    <t>9.2</t>
  </si>
  <si>
    <t>9.3</t>
  </si>
  <si>
    <t>9.4</t>
  </si>
  <si>
    <t>10.</t>
  </si>
  <si>
    <t>Физическая культура и спорт, всего</t>
  </si>
  <si>
    <t>10.1</t>
  </si>
  <si>
    <t>12.</t>
  </si>
  <si>
    <t>Межбюджетные трансферты общего характера бюджетам субъектов Российской Федерации и  муниципальных образований</t>
  </si>
  <si>
    <t>12.1</t>
  </si>
  <si>
    <t>12.2</t>
  </si>
  <si>
    <t>Всего расходов</t>
  </si>
  <si>
    <t>Анализ исполнения  расходной части бюджета Никольского муниципального района за 2019-2020 гг.</t>
  </si>
  <si>
    <t>Исполнено за 2019 год, тыс.руб.</t>
  </si>
  <si>
    <t>Абсолютное отклонение,  тыс.руб.</t>
  </si>
  <si>
    <t>Относительное отклонение, %</t>
  </si>
  <si>
    <t>1.1.</t>
  </si>
  <si>
    <t>1.2.</t>
  </si>
  <si>
    <t>1.3.</t>
  </si>
  <si>
    <t>1.4.</t>
  </si>
  <si>
    <t>1.5.</t>
  </si>
  <si>
    <t>1.6.</t>
  </si>
  <si>
    <t>1.7.</t>
  </si>
  <si>
    <t>2.1.</t>
  </si>
  <si>
    <t>Другие вопросы в области национальной безопасности</t>
  </si>
  <si>
    <t>3.2.</t>
  </si>
  <si>
    <t>3.3.</t>
  </si>
  <si>
    <t>Дорожное хозяйство</t>
  </si>
  <si>
    <t>3.4.</t>
  </si>
  <si>
    <t xml:space="preserve">Другие вопросы в области национальной экономики </t>
  </si>
  <si>
    <t>4.1.</t>
  </si>
  <si>
    <t>4.2.</t>
  </si>
  <si>
    <t>4.3.</t>
  </si>
  <si>
    <t>5.1.</t>
  </si>
  <si>
    <t>Друие вопросы в области охраны окружающей среды</t>
  </si>
  <si>
    <t>6.1.</t>
  </si>
  <si>
    <t>6.2.</t>
  </si>
  <si>
    <t>6.3.</t>
  </si>
  <si>
    <t>6.4.</t>
  </si>
  <si>
    <t>6.5.</t>
  </si>
  <si>
    <t>7.1.</t>
  </si>
  <si>
    <t>7.2.</t>
  </si>
  <si>
    <t>Другие вопросы в области культуры, кинематография</t>
  </si>
  <si>
    <t>9.1.</t>
  </si>
  <si>
    <t>9.2.</t>
  </si>
  <si>
    <t>9.3.</t>
  </si>
  <si>
    <t>9.4.</t>
  </si>
  <si>
    <t>10.1.</t>
  </si>
  <si>
    <t>11.</t>
  </si>
  <si>
    <t>Обслуживание государственного муниципального долга</t>
  </si>
  <si>
    <t>11.1.</t>
  </si>
  <si>
    <t xml:space="preserve">Межбюджетные трансферты общего характера бюджетам субъектов Российской Федерации </t>
  </si>
  <si>
    <t>12.1.</t>
  </si>
  <si>
    <t>12.2.</t>
  </si>
  <si>
    <t>Приложение 3</t>
  </si>
  <si>
    <t>Приложение 1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</si>
</sst>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20"/>
      <name val="Times New Roman"/>
      <family val="1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20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b/>
      <sz val="16"/>
      <name val="Arial Cyr"/>
      <family val="2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color rgb="FFFF000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5" fillId="0" borderId="0"/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3" borderId="50" applyNumberFormat="0">
      <alignment horizontal="right" vertical="top"/>
    </xf>
    <xf numFmtId="0" fontId="2" fillId="3" borderId="50" applyNumberFormat="0">
      <alignment horizontal="right" vertical="top"/>
    </xf>
    <xf numFmtId="0" fontId="2" fillId="3" borderId="50" applyNumberFormat="0">
      <alignment horizontal="right" vertical="top"/>
    </xf>
    <xf numFmtId="0" fontId="2" fillId="3" borderId="50" applyNumberFormat="0">
      <alignment horizontal="right" vertical="top"/>
    </xf>
    <xf numFmtId="49" fontId="2" fillId="4" borderId="50">
      <alignment horizontal="left" vertical="top"/>
    </xf>
    <xf numFmtId="49" fontId="16" fillId="0" borderId="50">
      <alignment horizontal="left" vertical="top"/>
    </xf>
    <xf numFmtId="49" fontId="2" fillId="4" borderId="50">
      <alignment horizontal="left" vertical="top"/>
    </xf>
    <xf numFmtId="49" fontId="2" fillId="4" borderId="50">
      <alignment horizontal="left" vertical="top"/>
    </xf>
    <xf numFmtId="49" fontId="2" fillId="4" borderId="50">
      <alignment horizontal="left" vertical="top"/>
    </xf>
    <xf numFmtId="0" fontId="2" fillId="5" borderId="50">
      <alignment horizontal="left" vertical="top" wrapText="1"/>
    </xf>
    <xf numFmtId="0" fontId="2" fillId="5" borderId="50">
      <alignment horizontal="left" vertical="top" wrapText="1"/>
    </xf>
    <xf numFmtId="0" fontId="2" fillId="5" borderId="50">
      <alignment horizontal="left" vertical="top" wrapText="1"/>
    </xf>
    <xf numFmtId="0" fontId="2" fillId="5" borderId="50">
      <alignment horizontal="left" vertical="top" wrapText="1"/>
    </xf>
    <xf numFmtId="0" fontId="16" fillId="0" borderId="50">
      <alignment horizontal="left" vertical="top" wrapText="1"/>
    </xf>
    <xf numFmtId="0" fontId="2" fillId="6" borderId="50">
      <alignment horizontal="left" vertical="top" wrapText="1"/>
    </xf>
    <xf numFmtId="0" fontId="2" fillId="6" borderId="50">
      <alignment horizontal="left" vertical="top" wrapText="1"/>
    </xf>
    <xf numFmtId="0" fontId="2" fillId="6" borderId="50">
      <alignment horizontal="left" vertical="top" wrapText="1"/>
    </xf>
    <xf numFmtId="0" fontId="2" fillId="6" borderId="50">
      <alignment horizontal="left" vertical="top" wrapText="1"/>
    </xf>
    <xf numFmtId="0" fontId="2" fillId="7" borderId="50">
      <alignment horizontal="left" vertical="top" wrapText="1"/>
    </xf>
    <xf numFmtId="0" fontId="2" fillId="7" borderId="50">
      <alignment horizontal="left" vertical="top" wrapText="1"/>
    </xf>
    <xf numFmtId="0" fontId="2" fillId="7" borderId="50">
      <alignment horizontal="left" vertical="top" wrapText="1"/>
    </xf>
    <xf numFmtId="0" fontId="2" fillId="7" borderId="50">
      <alignment horizontal="left" vertical="top" wrapText="1"/>
    </xf>
    <xf numFmtId="0" fontId="2" fillId="8" borderId="50">
      <alignment horizontal="left" vertical="top" wrapText="1"/>
    </xf>
    <xf numFmtId="0" fontId="2" fillId="8" borderId="50">
      <alignment horizontal="left" vertical="top" wrapText="1"/>
    </xf>
    <xf numFmtId="0" fontId="2" fillId="8" borderId="50">
      <alignment horizontal="left" vertical="top" wrapText="1"/>
    </xf>
    <xf numFmtId="0" fontId="2" fillId="8" borderId="50">
      <alignment horizontal="left" vertical="top" wrapText="1"/>
    </xf>
    <xf numFmtId="0" fontId="2" fillId="9" borderId="50">
      <alignment horizontal="left" vertical="top" wrapText="1"/>
    </xf>
    <xf numFmtId="0" fontId="2" fillId="0" borderId="50">
      <alignment horizontal="left" vertical="top" wrapText="1"/>
    </xf>
    <xf numFmtId="0" fontId="2" fillId="0" borderId="50">
      <alignment horizontal="left" vertical="top" wrapText="1"/>
    </xf>
    <xf numFmtId="0" fontId="2" fillId="0" borderId="50">
      <alignment horizontal="left" vertical="top" wrapText="1"/>
    </xf>
    <xf numFmtId="0" fontId="2" fillId="0" borderId="50">
      <alignment horizontal="left" vertical="top" wrapText="1"/>
    </xf>
    <xf numFmtId="0" fontId="2" fillId="9" borderId="50">
      <alignment horizontal="left" vertical="top" wrapText="1"/>
    </xf>
    <xf numFmtId="0" fontId="2" fillId="9" borderId="50">
      <alignment horizontal="left" vertical="top" wrapText="1"/>
    </xf>
    <xf numFmtId="0" fontId="2" fillId="9" borderId="50">
      <alignment horizontal="left" vertical="top" wrapText="1"/>
    </xf>
    <xf numFmtId="0" fontId="17" fillId="0" borderId="0">
      <alignment horizontal="left" vertical="top"/>
    </xf>
    <xf numFmtId="0" fontId="1" fillId="0" borderId="0"/>
    <xf numFmtId="0" fontId="2" fillId="5" borderId="51" applyNumberFormat="0">
      <alignment horizontal="right" vertical="top"/>
    </xf>
    <xf numFmtId="0" fontId="2" fillId="6" borderId="51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6" borderId="51" applyNumberFormat="0">
      <alignment horizontal="right" vertical="top"/>
    </xf>
    <xf numFmtId="0" fontId="2" fillId="6" borderId="51" applyNumberFormat="0">
      <alignment horizontal="right" vertical="top"/>
    </xf>
    <xf numFmtId="0" fontId="2" fillId="6" borderId="51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5" borderId="51" applyNumberFormat="0">
      <alignment horizontal="right" vertical="top"/>
    </xf>
    <xf numFmtId="0" fontId="2" fillId="5" borderId="51" applyNumberFormat="0">
      <alignment horizontal="right" vertical="top"/>
    </xf>
    <xf numFmtId="0" fontId="2" fillId="5" borderId="51" applyNumberFormat="0">
      <alignment horizontal="right" vertical="top"/>
    </xf>
    <xf numFmtId="0" fontId="2" fillId="7" borderId="51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0" borderId="50" applyNumberFormat="0">
      <alignment horizontal="right" vertical="top"/>
    </xf>
    <xf numFmtId="0" fontId="2" fillId="7" borderId="51" applyNumberFormat="0">
      <alignment horizontal="right" vertical="top"/>
    </xf>
    <xf numFmtId="0" fontId="2" fillId="7" borderId="51" applyNumberFormat="0">
      <alignment horizontal="right" vertical="top"/>
    </xf>
    <xf numFmtId="0" fontId="2" fillId="7" borderId="51" applyNumberFormat="0">
      <alignment horizontal="right" vertical="top"/>
    </xf>
    <xf numFmtId="49" fontId="18" fillId="10" borderId="50">
      <alignment horizontal="left" vertical="top" wrapText="1"/>
    </xf>
    <xf numFmtId="49" fontId="2" fillId="0" borderId="50">
      <alignment horizontal="left" vertical="top" wrapText="1"/>
    </xf>
    <xf numFmtId="49" fontId="2" fillId="0" borderId="50">
      <alignment horizontal="left" vertical="top" wrapText="1"/>
    </xf>
    <xf numFmtId="49" fontId="2" fillId="0" borderId="50">
      <alignment horizontal="left" vertical="top" wrapText="1"/>
    </xf>
    <xf numFmtId="49" fontId="2" fillId="0" borderId="50">
      <alignment horizontal="left" vertical="top" wrapText="1"/>
    </xf>
    <xf numFmtId="0" fontId="2" fillId="9" borderId="50">
      <alignment horizontal="left" vertical="top" wrapText="1"/>
    </xf>
    <xf numFmtId="0" fontId="2" fillId="0" borderId="50">
      <alignment horizontal="left" vertical="top" wrapText="1"/>
    </xf>
    <xf numFmtId="0" fontId="2" fillId="0" borderId="50">
      <alignment horizontal="left" vertical="top" wrapText="1"/>
    </xf>
    <xf numFmtId="0" fontId="2" fillId="0" borderId="50">
      <alignment horizontal="left" vertical="top" wrapText="1"/>
    </xf>
    <xf numFmtId="0" fontId="2" fillId="0" borderId="50">
      <alignment horizontal="left" vertical="top" wrapText="1"/>
    </xf>
    <xf numFmtId="0" fontId="2" fillId="9" borderId="50">
      <alignment horizontal="left" vertical="top" wrapText="1"/>
    </xf>
    <xf numFmtId="0" fontId="2" fillId="9" borderId="50">
      <alignment horizontal="left" vertical="top" wrapText="1"/>
    </xf>
    <xf numFmtId="0" fontId="2" fillId="9" borderId="50">
      <alignment horizontal="left" vertical="top" wrapText="1"/>
    </xf>
  </cellStyleXfs>
  <cellXfs count="221">
    <xf numFmtId="0" fontId="0" fillId="0" borderId="0" xfId="0"/>
    <xf numFmtId="0" fontId="2" fillId="2" borderId="0" xfId="1" applyFill="1"/>
    <xf numFmtId="0" fontId="2" fillId="2" borderId="0" xfId="1" applyFill="1" applyAlignment="1"/>
    <xf numFmtId="0" fontId="2" fillId="0" borderId="0" xfId="1"/>
    <xf numFmtId="0" fontId="4" fillId="2" borderId="0" xfId="1" applyFont="1" applyFill="1" applyBorder="1" applyAlignment="1">
      <alignment horizontal="left"/>
    </xf>
    <xf numFmtId="0" fontId="6" fillId="2" borderId="0" xfId="2" applyNumberFormat="1" applyFont="1" applyFill="1" applyBorder="1" applyAlignment="1" applyProtection="1">
      <alignment horizontal="right"/>
      <protection hidden="1"/>
    </xf>
    <xf numFmtId="0" fontId="7" fillId="2" borderId="2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2" fillId="2" borderId="0" xfId="1" applyFill="1" applyBorder="1"/>
    <xf numFmtId="0" fontId="9" fillId="2" borderId="1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/>
    </xf>
    <xf numFmtId="0" fontId="2" fillId="0" borderId="9" xfId="1" applyBorder="1"/>
    <xf numFmtId="49" fontId="13" fillId="2" borderId="2" xfId="1" applyNumberFormat="1" applyFont="1" applyFill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3" fillId="2" borderId="6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vertical="center" wrapText="1"/>
    </xf>
    <xf numFmtId="0" fontId="2" fillId="0" borderId="10" xfId="1" applyBorder="1"/>
    <xf numFmtId="49" fontId="10" fillId="2" borderId="12" xfId="1" applyNumberFormat="1" applyFont="1" applyFill="1" applyBorder="1" applyAlignment="1">
      <alignment horizontal="center" vertical="center"/>
    </xf>
    <xf numFmtId="49" fontId="10" fillId="2" borderId="14" xfId="1" applyNumberFormat="1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horizontal="center" vertical="center"/>
    </xf>
    <xf numFmtId="49" fontId="11" fillId="2" borderId="16" xfId="1" applyNumberFormat="1" applyFont="1" applyFill="1" applyBorder="1" applyAlignment="1">
      <alignment horizontal="left" vertical="top" wrapText="1"/>
    </xf>
    <xf numFmtId="49" fontId="10" fillId="2" borderId="18" xfId="1" applyNumberFormat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 wrapText="1"/>
    </xf>
    <xf numFmtId="164" fontId="10" fillId="2" borderId="21" xfId="1" applyNumberFormat="1" applyFont="1" applyFill="1" applyBorder="1" applyAlignment="1">
      <alignment horizontal="center" vertical="center"/>
    </xf>
    <xf numFmtId="49" fontId="11" fillId="2" borderId="22" xfId="1" applyNumberFormat="1" applyFont="1" applyFill="1" applyBorder="1" applyAlignment="1">
      <alignment horizontal="left" vertical="top" wrapText="1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27" xfId="1" applyNumberFormat="1" applyFont="1" applyFill="1" applyBorder="1" applyAlignment="1">
      <alignment horizontal="center" vertical="center"/>
    </xf>
    <xf numFmtId="164" fontId="10" fillId="2" borderId="28" xfId="1" applyNumberFormat="1" applyFont="1" applyFill="1" applyBorder="1" applyAlignment="1">
      <alignment horizontal="center" vertical="center"/>
    </xf>
    <xf numFmtId="164" fontId="10" fillId="2" borderId="29" xfId="1" applyNumberFormat="1" applyFont="1" applyFill="1" applyBorder="1" applyAlignment="1">
      <alignment horizontal="center" vertical="center"/>
    </xf>
    <xf numFmtId="0" fontId="2" fillId="2" borderId="10" xfId="1" applyFill="1" applyBorder="1"/>
    <xf numFmtId="164" fontId="13" fillId="2" borderId="21" xfId="0" applyNumberFormat="1" applyFont="1" applyFill="1" applyBorder="1" applyAlignment="1">
      <alignment horizontal="center" vertical="center"/>
    </xf>
    <xf numFmtId="49" fontId="11" fillId="2" borderId="30" xfId="1" applyNumberFormat="1" applyFont="1" applyFill="1" applyBorder="1" applyAlignment="1">
      <alignment horizontal="left" vertical="top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49" fontId="11" fillId="2" borderId="36" xfId="1" applyNumberFormat="1" applyFont="1" applyFill="1" applyBorder="1" applyAlignment="1">
      <alignment horizontal="left" vertical="top" wrapText="1"/>
    </xf>
    <xf numFmtId="0" fontId="2" fillId="0" borderId="10" xfId="1" applyFill="1" applyBorder="1"/>
    <xf numFmtId="0" fontId="9" fillId="0" borderId="10" xfId="1" applyFont="1" applyFill="1" applyBorder="1" applyAlignment="1">
      <alignment horizontal="left" vertical="top"/>
    </xf>
    <xf numFmtId="164" fontId="15" fillId="2" borderId="15" xfId="1" applyNumberFormat="1" applyFont="1" applyFill="1" applyBorder="1" applyAlignment="1">
      <alignment horizontal="center"/>
    </xf>
    <xf numFmtId="164" fontId="15" fillId="2" borderId="21" xfId="1" applyNumberFormat="1" applyFont="1" applyFill="1" applyBorder="1" applyAlignment="1">
      <alignment horizontal="center"/>
    </xf>
    <xf numFmtId="164" fontId="15" fillId="2" borderId="28" xfId="1" applyNumberFormat="1" applyFont="1" applyFill="1" applyBorder="1" applyAlignment="1">
      <alignment horizontal="center"/>
    </xf>
    <xf numFmtId="0" fontId="11" fillId="2" borderId="36" xfId="1" applyNumberFormat="1" applyFont="1" applyFill="1" applyBorder="1" applyAlignment="1">
      <alignment horizontal="left" vertical="top" wrapText="1"/>
    </xf>
    <xf numFmtId="0" fontId="11" fillId="2" borderId="22" xfId="1" applyNumberFormat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vertical="top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39" xfId="1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5" fillId="2" borderId="29" xfId="1" applyNumberFormat="1" applyFont="1" applyFill="1" applyBorder="1" applyAlignment="1">
      <alignment horizontal="center"/>
    </xf>
    <xf numFmtId="49" fontId="11" fillId="2" borderId="40" xfId="1" applyNumberFormat="1" applyFont="1" applyFill="1" applyBorder="1" applyAlignment="1">
      <alignment horizontal="left" vertical="top" wrapText="1"/>
    </xf>
    <xf numFmtId="0" fontId="11" fillId="2" borderId="16" xfId="1" applyNumberFormat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2" fontId="11" fillId="2" borderId="21" xfId="1" applyNumberFormat="1" applyFont="1" applyFill="1" applyBorder="1" applyAlignment="1">
      <alignment horizontal="left" vertical="top" wrapText="1"/>
    </xf>
    <xf numFmtId="164" fontId="10" fillId="2" borderId="29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center"/>
    </xf>
    <xf numFmtId="49" fontId="13" fillId="2" borderId="6" xfId="1" applyNumberFormat="1" applyFont="1" applyFill="1" applyBorder="1" applyAlignment="1">
      <alignment horizontal="center" vertical="center"/>
    </xf>
    <xf numFmtId="164" fontId="15" fillId="2" borderId="15" xfId="1" applyNumberFormat="1" applyFont="1" applyFill="1" applyBorder="1" applyAlignment="1">
      <alignment horizontal="center" vertical="center"/>
    </xf>
    <xf numFmtId="164" fontId="10" fillId="2" borderId="41" xfId="1" applyNumberFormat="1" applyFont="1" applyFill="1" applyBorder="1" applyAlignment="1">
      <alignment horizontal="center" vertical="center"/>
    </xf>
    <xf numFmtId="2" fontId="11" fillId="2" borderId="22" xfId="1" applyNumberFormat="1" applyFont="1" applyFill="1" applyBorder="1" applyAlignment="1">
      <alignment horizontal="left" vertical="top" wrapText="1"/>
    </xf>
    <xf numFmtId="49" fontId="10" fillId="2" borderId="21" xfId="1" applyNumberFormat="1" applyFont="1" applyFill="1" applyBorder="1" applyAlignment="1">
      <alignment horizontal="center" vertical="center"/>
    </xf>
    <xf numFmtId="49" fontId="10" fillId="2" borderId="42" xfId="1" applyNumberFormat="1" applyFont="1" applyFill="1" applyBorder="1" applyAlignment="1">
      <alignment horizontal="center" vertical="center"/>
    </xf>
    <xf numFmtId="49" fontId="10" fillId="2" borderId="43" xfId="1" applyNumberFormat="1" applyFont="1" applyFill="1" applyBorder="1" applyAlignment="1">
      <alignment horizontal="center" vertical="center"/>
    </xf>
    <xf numFmtId="164" fontId="10" fillId="2" borderId="44" xfId="1" applyNumberFormat="1" applyFont="1" applyFill="1" applyBorder="1" applyAlignment="1">
      <alignment horizontal="center" vertical="center"/>
    </xf>
    <xf numFmtId="164" fontId="15" fillId="2" borderId="44" xfId="1" applyNumberFormat="1" applyFont="1" applyFill="1" applyBorder="1" applyAlignment="1">
      <alignment horizontal="center"/>
    </xf>
    <xf numFmtId="0" fontId="11" fillId="2" borderId="45" xfId="1" applyNumberFormat="1" applyFont="1" applyFill="1" applyBorder="1" applyAlignment="1">
      <alignment horizontal="left" vertical="top" wrapText="1"/>
    </xf>
    <xf numFmtId="164" fontId="13" fillId="2" borderId="44" xfId="1" applyNumberFormat="1" applyFont="1" applyFill="1" applyBorder="1" applyAlignment="1">
      <alignment horizontal="center" vertical="center"/>
    </xf>
    <xf numFmtId="2" fontId="11" fillId="2" borderId="40" xfId="1" applyNumberFormat="1" applyFont="1" applyFill="1" applyBorder="1" applyAlignment="1">
      <alignment horizontal="left" vertical="top" wrapText="1"/>
    </xf>
    <xf numFmtId="0" fontId="2" fillId="2" borderId="3" xfId="1" applyFill="1" applyBorder="1" applyAlignment="1">
      <alignment horizontal="left" vertical="top"/>
    </xf>
    <xf numFmtId="49" fontId="11" fillId="2" borderId="16" xfId="1" applyNumberFormat="1" applyFont="1" applyFill="1" applyBorder="1" applyAlignment="1">
      <alignment wrapText="1"/>
    </xf>
    <xf numFmtId="0" fontId="2" fillId="0" borderId="49" xfId="1" applyBorder="1"/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7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wrapText="1"/>
    </xf>
    <xf numFmtId="0" fontId="2" fillId="0" borderId="0" xfId="1" applyBorder="1"/>
    <xf numFmtId="0" fontId="2" fillId="0" borderId="0" xfId="1" applyNumberFormat="1"/>
    <xf numFmtId="164" fontId="2" fillId="0" borderId="0" xfId="1" applyNumberFormat="1"/>
    <xf numFmtId="164" fontId="19" fillId="0" borderId="21" xfId="1" applyNumberFormat="1" applyFont="1" applyBorder="1" applyAlignment="1">
      <alignment horizontal="center" vertical="center" wrapText="1"/>
    </xf>
    <xf numFmtId="49" fontId="20" fillId="0" borderId="21" xfId="1" applyNumberFormat="1" applyFont="1" applyBorder="1" applyAlignment="1">
      <alignment horizontal="center" vertical="center" wrapText="1"/>
    </xf>
    <xf numFmtId="164" fontId="20" fillId="0" borderId="21" xfId="1" applyNumberFormat="1" applyFont="1" applyBorder="1" applyAlignment="1">
      <alignment horizontal="center" vertical="center" wrapText="1"/>
    </xf>
    <xf numFmtId="164" fontId="9" fillId="0" borderId="21" xfId="1" applyNumberFormat="1" applyFont="1" applyBorder="1" applyAlignment="1">
      <alignment vertical="top" wrapText="1"/>
    </xf>
    <xf numFmtId="49" fontId="19" fillId="2" borderId="21" xfId="1" applyNumberFormat="1" applyFont="1" applyFill="1" applyBorder="1" applyAlignment="1">
      <alignment horizontal="left" vertical="top" wrapText="1"/>
    </xf>
    <xf numFmtId="164" fontId="19" fillId="2" borderId="21" xfId="1" applyNumberFormat="1" applyFont="1" applyFill="1" applyBorder="1" applyAlignment="1">
      <alignment horizontal="left" vertical="top" wrapText="1"/>
    </xf>
    <xf numFmtId="164" fontId="19" fillId="2" borderId="21" xfId="1" applyNumberFormat="1" applyFont="1" applyFill="1" applyBorder="1" applyAlignment="1">
      <alignment horizontal="center" vertical="center" wrapText="1"/>
    </xf>
    <xf numFmtId="164" fontId="19" fillId="2" borderId="21" xfId="1" applyNumberFormat="1" applyFont="1" applyFill="1" applyBorder="1" applyAlignment="1">
      <alignment horizontal="center" vertical="center"/>
    </xf>
    <xf numFmtId="164" fontId="21" fillId="2" borderId="21" xfId="1" applyNumberFormat="1" applyFont="1" applyFill="1" applyBorder="1" applyAlignment="1">
      <alignment horizontal="center" vertical="center"/>
    </xf>
    <xf numFmtId="4" fontId="21" fillId="2" borderId="21" xfId="1" applyNumberFormat="1" applyFont="1" applyFill="1" applyBorder="1" applyAlignment="1">
      <alignment horizontal="center" vertical="center"/>
    </xf>
    <xf numFmtId="164" fontId="21" fillId="0" borderId="21" xfId="1" applyNumberFormat="1" applyFont="1" applyBorder="1" applyAlignment="1">
      <alignment horizontal="center" vertical="center"/>
    </xf>
    <xf numFmtId="164" fontId="2" fillId="0" borderId="21" xfId="1" applyNumberFormat="1" applyBorder="1"/>
    <xf numFmtId="49" fontId="22" fillId="2" borderId="21" xfId="1" applyNumberFormat="1" applyFont="1" applyFill="1" applyBorder="1" applyAlignment="1">
      <alignment horizontal="right" vertical="top" wrapText="1"/>
    </xf>
    <xf numFmtId="164" fontId="22" fillId="2" borderId="21" xfId="1" applyNumberFormat="1" applyFont="1" applyFill="1" applyBorder="1" applyAlignment="1">
      <alignment horizontal="left" vertical="top" wrapText="1"/>
    </xf>
    <xf numFmtId="164" fontId="22" fillId="2" borderId="21" xfId="1" applyNumberFormat="1" applyFont="1" applyFill="1" applyBorder="1" applyAlignment="1">
      <alignment horizontal="center" vertical="center" wrapText="1"/>
    </xf>
    <xf numFmtId="164" fontId="22" fillId="2" borderId="21" xfId="1" applyNumberFormat="1" applyFont="1" applyFill="1" applyBorder="1" applyAlignment="1">
      <alignment horizontal="center" vertical="center"/>
    </xf>
    <xf numFmtId="4" fontId="22" fillId="2" borderId="21" xfId="1" applyNumberFormat="1" applyFont="1" applyFill="1" applyBorder="1" applyAlignment="1">
      <alignment horizontal="center" vertical="center"/>
    </xf>
    <xf numFmtId="164" fontId="20" fillId="0" borderId="21" xfId="1" applyNumberFormat="1" applyFont="1" applyBorder="1" applyAlignment="1">
      <alignment horizontal="center" vertical="center"/>
    </xf>
    <xf numFmtId="164" fontId="2" fillId="0" borderId="21" xfId="1" applyNumberFormat="1" applyFont="1" applyBorder="1"/>
    <xf numFmtId="4" fontId="19" fillId="2" borderId="21" xfId="1" applyNumberFormat="1" applyFont="1" applyFill="1" applyBorder="1" applyAlignment="1">
      <alignment horizontal="center" vertical="center"/>
    </xf>
    <xf numFmtId="164" fontId="16" fillId="0" borderId="21" xfId="1" applyNumberFormat="1" applyFont="1" applyBorder="1"/>
    <xf numFmtId="164" fontId="16" fillId="0" borderId="0" xfId="1" applyNumberFormat="1" applyFont="1"/>
    <xf numFmtId="164" fontId="23" fillId="0" borderId="0" xfId="1" applyNumberFormat="1" applyFont="1"/>
    <xf numFmtId="164" fontId="2" fillId="0" borderId="21" xfId="1" applyNumberFormat="1" applyFont="1" applyBorder="1" applyAlignment="1">
      <alignment wrapText="1"/>
    </xf>
    <xf numFmtId="164" fontId="16" fillId="0" borderId="21" xfId="1" applyNumberFormat="1" applyFont="1" applyBorder="1" applyAlignment="1">
      <alignment wrapText="1"/>
    </xf>
    <xf numFmtId="4" fontId="21" fillId="2" borderId="21" xfId="1" applyNumberFormat="1" applyFont="1" applyFill="1" applyBorder="1" applyAlignment="1">
      <alignment horizontal="center" vertical="center" wrapText="1"/>
    </xf>
    <xf numFmtId="164" fontId="23" fillId="0" borderId="21" xfId="1" applyNumberFormat="1" applyFont="1" applyBorder="1" applyAlignment="1">
      <alignment wrapText="1"/>
    </xf>
    <xf numFmtId="164" fontId="2" fillId="0" borderId="21" xfId="1" applyNumberFormat="1" applyBorder="1" applyAlignment="1">
      <alignment wrapText="1"/>
    </xf>
    <xf numFmtId="164" fontId="24" fillId="0" borderId="21" xfId="1" applyNumberFormat="1" applyFont="1" applyBorder="1" applyAlignment="1">
      <alignment wrapText="1"/>
    </xf>
    <xf numFmtId="164" fontId="21" fillId="2" borderId="21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 vertical="top" wrapText="1"/>
    </xf>
    <xf numFmtId="164" fontId="2" fillId="0" borderId="0" xfId="1" applyNumberFormat="1" applyAlignment="1">
      <alignment horizontal="left" vertical="top" wrapText="1"/>
    </xf>
    <xf numFmtId="164" fontId="25" fillId="0" borderId="0" xfId="1" applyNumberFormat="1" applyFont="1" applyAlignment="1">
      <alignment horizontal="right" vertical="top" wrapText="1"/>
    </xf>
    <xf numFmtId="164" fontId="23" fillId="0" borderId="21" xfId="1" applyNumberFormat="1" applyFont="1" applyBorder="1" applyAlignment="1">
      <alignment horizontal="center" vertical="center" wrapText="1"/>
    </xf>
    <xf numFmtId="164" fontId="23" fillId="0" borderId="21" xfId="1" applyNumberFormat="1" applyFont="1" applyBorder="1" applyAlignment="1">
      <alignment horizontal="left" vertical="top" wrapText="1"/>
    </xf>
    <xf numFmtId="164" fontId="24" fillId="0" borderId="21" xfId="1" applyNumberFormat="1" applyFont="1" applyBorder="1" applyAlignment="1">
      <alignment horizontal="center" vertical="center"/>
    </xf>
    <xf numFmtId="164" fontId="24" fillId="0" borderId="21" xfId="1" applyNumberFormat="1" applyFont="1" applyBorder="1" applyAlignment="1">
      <alignment horizontal="center" vertical="center" wrapText="1"/>
    </xf>
    <xf numFmtId="164" fontId="2" fillId="0" borderId="21" xfId="1" applyNumberFormat="1" applyBorder="1" applyAlignment="1">
      <alignment horizontal="right" vertical="top" wrapText="1"/>
    </xf>
    <xf numFmtId="164" fontId="25" fillId="0" borderId="21" xfId="1" applyNumberFormat="1" applyFont="1" applyBorder="1" applyAlignment="1">
      <alignment horizontal="left" vertical="top" wrapText="1"/>
    </xf>
    <xf numFmtId="164" fontId="26" fillId="0" borderId="21" xfId="1" applyNumberFormat="1" applyFont="1" applyBorder="1" applyAlignment="1">
      <alignment horizontal="center" vertical="center" wrapText="1"/>
    </xf>
    <xf numFmtId="164" fontId="2" fillId="0" borderId="21" xfId="1" applyNumberFormat="1" applyFill="1" applyBorder="1" applyAlignment="1">
      <alignment horizontal="right" vertical="top" wrapText="1"/>
    </xf>
    <xf numFmtId="49" fontId="2" fillId="0" borderId="21" xfId="1" applyNumberFormat="1" applyBorder="1" applyAlignment="1">
      <alignment horizontal="right" vertical="top" wrapText="1"/>
    </xf>
    <xf numFmtId="49" fontId="2" fillId="0" borderId="0" xfId="1" applyNumberFormat="1" applyAlignment="1">
      <alignment horizontal="right" vertical="top" wrapText="1"/>
    </xf>
    <xf numFmtId="164" fontId="16" fillId="0" borderId="21" xfId="1" applyNumberFormat="1" applyFont="1" applyBorder="1" applyAlignment="1">
      <alignment horizontal="left" vertical="top" wrapText="1"/>
    </xf>
    <xf numFmtId="0" fontId="16" fillId="0" borderId="0" xfId="1" applyFont="1"/>
    <xf numFmtId="164" fontId="25" fillId="0" borderId="21" xfId="1" applyNumberFormat="1" applyFont="1" applyBorder="1" applyAlignment="1">
      <alignment horizontal="right" vertical="top" wrapText="1"/>
    </xf>
    <xf numFmtId="164" fontId="2" fillId="0" borderId="21" xfId="1" applyNumberFormat="1" applyBorder="1" applyAlignment="1">
      <alignment horizontal="left" vertical="top" wrapText="1"/>
    </xf>
    <xf numFmtId="49" fontId="25" fillId="0" borderId="21" xfId="1" applyNumberFormat="1" applyFont="1" applyBorder="1" applyAlignment="1">
      <alignment horizontal="right" vertical="top" wrapText="1"/>
    </xf>
    <xf numFmtId="0" fontId="2" fillId="0" borderId="0" xfId="1" applyAlignment="1">
      <alignment horizontal="right" vertical="top" wrapText="1"/>
    </xf>
    <xf numFmtId="0" fontId="25" fillId="0" borderId="0" xfId="1" applyFont="1"/>
    <xf numFmtId="164" fontId="2" fillId="0" borderId="21" xfId="1" applyNumberFormat="1" applyFont="1" applyBorder="1" applyAlignment="1">
      <alignment horizontal="left" vertical="top" wrapText="1"/>
    </xf>
    <xf numFmtId="164" fontId="2" fillId="0" borderId="52" xfId="1" applyNumberFormat="1" applyFont="1" applyBorder="1" applyAlignment="1">
      <alignment horizontal="left" vertical="top" wrapText="1"/>
    </xf>
    <xf numFmtId="164" fontId="2" fillId="0" borderId="15" xfId="1" applyNumberFormat="1" applyBorder="1" applyAlignment="1">
      <alignment horizontal="right" vertical="top" wrapText="1"/>
    </xf>
    <xf numFmtId="164" fontId="23" fillId="0" borderId="21" xfId="1" applyNumberFormat="1" applyFont="1" applyBorder="1" applyAlignment="1">
      <alignment horizontal="left" vertical="center" wrapText="1"/>
    </xf>
    <xf numFmtId="164" fontId="25" fillId="0" borderId="21" xfId="1" applyNumberFormat="1" applyFont="1" applyBorder="1" applyAlignment="1">
      <alignment horizontal="right" vertical="center" wrapText="1"/>
    </xf>
    <xf numFmtId="164" fontId="25" fillId="0" borderId="21" xfId="1" applyNumberFormat="1" applyFont="1" applyBorder="1" applyAlignment="1">
      <alignment horizontal="left" vertical="center" wrapText="1"/>
    </xf>
    <xf numFmtId="164" fontId="16" fillId="0" borderId="28" xfId="1" applyNumberFormat="1" applyFont="1" applyBorder="1" applyAlignment="1">
      <alignment horizontal="left" vertical="top" wrapText="1"/>
    </xf>
    <xf numFmtId="164" fontId="2" fillId="0" borderId="28" xfId="1" applyNumberFormat="1" applyBorder="1" applyAlignment="1">
      <alignment horizontal="right" vertical="top" wrapText="1"/>
    </xf>
    <xf numFmtId="164" fontId="4" fillId="0" borderId="21" xfId="1" applyNumberFormat="1" applyFont="1" applyBorder="1" applyAlignment="1">
      <alignment horizontal="center" vertical="center" wrapText="1"/>
    </xf>
    <xf numFmtId="164" fontId="27" fillId="0" borderId="21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right" vertical="top" wrapText="1"/>
    </xf>
    <xf numFmtId="0" fontId="2" fillId="0" borderId="0" xfId="1" applyAlignment="1">
      <alignment horizontal="left" vertical="top" wrapText="1"/>
    </xf>
    <xf numFmtId="0" fontId="20" fillId="2" borderId="0" xfId="1" applyFont="1" applyFill="1" applyAlignment="1">
      <alignment horizontal="center" vertical="center"/>
    </xf>
    <xf numFmtId="0" fontId="14" fillId="2" borderId="46" xfId="1" applyFont="1" applyFill="1" applyBorder="1" applyAlignment="1">
      <alignment horizontal="left" vertical="top" wrapText="1"/>
    </xf>
    <xf numFmtId="0" fontId="14" fillId="2" borderId="47" xfId="1" applyFont="1" applyFill="1" applyBorder="1" applyAlignment="1">
      <alignment horizontal="left" vertical="top" wrapText="1"/>
    </xf>
    <xf numFmtId="0" fontId="14" fillId="2" borderId="48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vertical="top" wrapText="1"/>
    </xf>
    <xf numFmtId="0" fontId="12" fillId="2" borderId="3" xfId="1" applyFont="1" applyFill="1" applyBorder="1" applyAlignment="1">
      <alignment horizontal="left" vertical="top" wrapText="1"/>
    </xf>
    <xf numFmtId="0" fontId="14" fillId="2" borderId="37" xfId="1" applyFont="1" applyFill="1" applyBorder="1" applyAlignment="1">
      <alignment horizontal="left" vertical="top" wrapText="1"/>
    </xf>
    <xf numFmtId="0" fontId="14" fillId="2" borderId="0" xfId="1" applyFont="1" applyFill="1" applyBorder="1" applyAlignment="1">
      <alignment horizontal="left" vertical="top" wrapText="1"/>
    </xf>
    <xf numFmtId="0" fontId="14" fillId="2" borderId="38" xfId="1" applyFont="1" applyFill="1" applyBorder="1" applyAlignment="1">
      <alignment horizontal="left" vertical="top" wrapText="1"/>
    </xf>
    <xf numFmtId="0" fontId="14" fillId="2" borderId="11" xfId="1" applyFont="1" applyFill="1" applyBorder="1" applyAlignment="1">
      <alignment horizontal="left" vertical="top" wrapText="1"/>
    </xf>
    <xf numFmtId="0" fontId="14" fillId="2" borderId="12" xfId="1" applyFont="1" applyFill="1" applyBorder="1" applyAlignment="1">
      <alignment horizontal="left" vertical="top" wrapText="1"/>
    </xf>
    <xf numFmtId="0" fontId="14" fillId="2" borderId="13" xfId="1" applyFont="1" applyFill="1" applyBorder="1" applyAlignment="1">
      <alignment horizontal="left" vertical="top" wrapText="1"/>
    </xf>
    <xf numFmtId="0" fontId="15" fillId="2" borderId="23" xfId="1" applyFont="1" applyFill="1" applyBorder="1" applyAlignment="1">
      <alignment horizontal="left" vertical="top" wrapText="1"/>
    </xf>
    <xf numFmtId="0" fontId="15" fillId="2" borderId="24" xfId="1" applyFont="1" applyFill="1" applyBorder="1" applyAlignment="1">
      <alignment horizontal="left" vertical="top" wrapText="1"/>
    </xf>
    <xf numFmtId="0" fontId="15" fillId="2" borderId="26" xfId="1" applyFont="1" applyFill="1" applyBorder="1" applyAlignment="1">
      <alignment horizontal="left" vertical="top" wrapText="1"/>
    </xf>
    <xf numFmtId="0" fontId="15" fillId="2" borderId="35" xfId="1" applyFont="1" applyFill="1" applyBorder="1" applyAlignment="1">
      <alignment horizontal="left" vertical="top" wrapText="1"/>
    </xf>
    <xf numFmtId="0" fontId="14" fillId="2" borderId="17" xfId="1" applyFont="1" applyFill="1" applyBorder="1" applyAlignment="1">
      <alignment horizontal="left" vertical="top" wrapText="1"/>
    </xf>
    <xf numFmtId="0" fontId="14" fillId="2" borderId="18" xfId="1" applyFont="1" applyFill="1" applyBorder="1" applyAlignment="1">
      <alignment horizontal="left" vertical="top" wrapText="1"/>
    </xf>
    <xf numFmtId="0" fontId="14" fillId="2" borderId="19" xfId="1" applyFont="1" applyFill="1" applyBorder="1" applyAlignment="1">
      <alignment horizontal="left" vertical="top" wrapText="1"/>
    </xf>
    <xf numFmtId="0" fontId="14" fillId="2" borderId="34" xfId="1" applyFont="1" applyFill="1" applyBorder="1" applyAlignment="1">
      <alignment horizontal="left" vertical="top" wrapText="1"/>
    </xf>
    <xf numFmtId="0" fontId="14" fillId="2" borderId="26" xfId="1" applyFont="1" applyFill="1" applyBorder="1" applyAlignment="1">
      <alignment horizontal="left" vertical="top" wrapText="1"/>
    </xf>
    <xf numFmtId="0" fontId="14" fillId="2" borderId="24" xfId="1" applyFont="1" applyFill="1" applyBorder="1" applyAlignment="1">
      <alignment horizontal="left" vertical="top" wrapText="1"/>
    </xf>
    <xf numFmtId="0" fontId="14" fillId="2" borderId="25" xfId="1" applyFont="1" applyFill="1" applyBorder="1" applyAlignment="1">
      <alignment horizontal="left" vertical="top" wrapText="1"/>
    </xf>
    <xf numFmtId="0" fontId="14" fillId="2" borderId="35" xfId="1" applyFont="1" applyFill="1" applyBorder="1" applyAlignment="1">
      <alignment horizontal="left" vertical="top" wrapText="1"/>
    </xf>
    <xf numFmtId="0" fontId="12" fillId="2" borderId="8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0" fontId="14" fillId="0" borderId="18" xfId="1" applyFont="1" applyFill="1" applyBorder="1" applyAlignment="1">
      <alignment horizontal="left" vertical="top" wrapText="1"/>
    </xf>
    <xf numFmtId="0" fontId="14" fillId="0" borderId="19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2" xfId="1" applyFont="1" applyFill="1" applyBorder="1" applyAlignment="1">
      <alignment horizontal="left" vertical="top" wrapText="1"/>
    </xf>
    <xf numFmtId="0" fontId="12" fillId="0" borderId="3" xfId="1" applyFont="1" applyFill="1" applyBorder="1" applyAlignment="1">
      <alignment horizontal="left" vertical="top" wrapText="1"/>
    </xf>
    <xf numFmtId="0" fontId="14" fillId="0" borderId="11" xfId="1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left" vertical="top" wrapText="1"/>
    </xf>
    <xf numFmtId="0" fontId="14" fillId="0" borderId="17" xfId="1" applyFont="1" applyFill="1" applyBorder="1" applyAlignment="1">
      <alignment horizontal="left" vertical="top" wrapText="1"/>
    </xf>
    <xf numFmtId="0" fontId="14" fillId="0" borderId="26" xfId="1" applyFont="1" applyFill="1" applyBorder="1" applyAlignment="1">
      <alignment horizontal="left" vertical="top"/>
    </xf>
    <xf numFmtId="0" fontId="14" fillId="0" borderId="35" xfId="1" applyFont="1" applyFill="1" applyBorder="1" applyAlignment="1">
      <alignment horizontal="left" vertical="top"/>
    </xf>
    <xf numFmtId="0" fontId="14" fillId="0" borderId="37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38" xfId="1" applyFont="1" applyFill="1" applyBorder="1" applyAlignment="1">
      <alignment horizontal="left" vertical="top" wrapText="1"/>
    </xf>
    <xf numFmtId="0" fontId="14" fillId="2" borderId="31" xfId="1" applyFont="1" applyFill="1" applyBorder="1" applyAlignment="1">
      <alignment horizontal="left" vertical="top" wrapText="1"/>
    </xf>
    <xf numFmtId="0" fontId="14" fillId="2" borderId="32" xfId="1" applyFont="1" applyFill="1" applyBorder="1" applyAlignment="1">
      <alignment horizontal="left" vertical="top" wrapText="1"/>
    </xf>
    <xf numFmtId="0" fontId="14" fillId="2" borderId="33" xfId="1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left" vertical="top"/>
    </xf>
    <xf numFmtId="0" fontId="14" fillId="0" borderId="13" xfId="1" applyFont="1" applyFill="1" applyBorder="1" applyAlignment="1">
      <alignment horizontal="left" vertical="top"/>
    </xf>
    <xf numFmtId="0" fontId="14" fillId="0" borderId="34" xfId="1" applyFont="1" applyFill="1" applyBorder="1" applyAlignment="1">
      <alignment horizontal="left" vertical="top" wrapText="1"/>
    </xf>
    <xf numFmtId="0" fontId="14" fillId="0" borderId="26" xfId="1" applyFont="1" applyFill="1" applyBorder="1" applyAlignment="1">
      <alignment horizontal="left" vertical="top" wrapText="1"/>
    </xf>
    <xf numFmtId="0" fontId="14" fillId="0" borderId="35" xfId="1" applyFont="1" applyFill="1" applyBorder="1" applyAlignment="1">
      <alignment horizontal="left" vertical="top" wrapText="1"/>
    </xf>
    <xf numFmtId="0" fontId="14" fillId="2" borderId="23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/>
    </xf>
    <xf numFmtId="0" fontId="7" fillId="2" borderId="2" xfId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/>
    </xf>
    <xf numFmtId="164" fontId="19" fillId="2" borderId="21" xfId="1" applyNumberFormat="1" applyFont="1" applyFill="1" applyBorder="1" applyAlignment="1">
      <alignment horizontal="left" vertical="top" wrapText="1"/>
    </xf>
    <xf numFmtId="164" fontId="19" fillId="0" borderId="12" xfId="1" applyNumberFormat="1" applyFont="1" applyBorder="1" applyAlignment="1">
      <alignment horizontal="center" vertical="center" wrapText="1"/>
    </xf>
    <xf numFmtId="164" fontId="9" fillId="0" borderId="0" xfId="1" applyNumberFormat="1" applyFont="1" applyAlignment="1">
      <alignment horizontal="right" vertical="top" wrapText="1"/>
    </xf>
    <xf numFmtId="164" fontId="2" fillId="0" borderId="0" xfId="1" applyNumberFormat="1" applyAlignment="1">
      <alignment horizontal="right" vertical="top" wrapText="1"/>
    </xf>
    <xf numFmtId="164" fontId="2" fillId="0" borderId="0" xfId="1" applyNumberFormat="1" applyAlignment="1">
      <alignment vertical="top" wrapText="1"/>
    </xf>
    <xf numFmtId="164" fontId="23" fillId="0" borderId="12" xfId="1" applyNumberFormat="1" applyFont="1" applyBorder="1" applyAlignment="1">
      <alignment horizontal="center" vertical="top" wrapText="1"/>
    </xf>
    <xf numFmtId="164" fontId="27" fillId="0" borderId="17" xfId="1" applyNumberFormat="1" applyFont="1" applyBorder="1" applyAlignment="1">
      <alignment horizontal="center" vertical="center" wrapText="1"/>
    </xf>
    <xf numFmtId="164" fontId="27" fillId="0" borderId="52" xfId="1" applyNumberFormat="1" applyFont="1" applyBorder="1" applyAlignment="1">
      <alignment horizontal="center" vertical="center" wrapText="1"/>
    </xf>
  </cellXfs>
  <cellStyles count="84">
    <cellStyle name="Данные (редактируемые)" xfId="3"/>
    <cellStyle name="Данные (редактируемые) 2" xfId="4"/>
    <cellStyle name="Данные (редактируемые) 3" xfId="5"/>
    <cellStyle name="Данные (редактируемые) 4" xfId="6"/>
    <cellStyle name="Данные (только для чтения)" xfId="7"/>
    <cellStyle name="Данные (только для чтения) 2" xfId="8"/>
    <cellStyle name="Данные (только для чтения) 3" xfId="9"/>
    <cellStyle name="Данные (только для чтения) 4" xfId="10"/>
    <cellStyle name="Данные для удаления" xfId="11"/>
    <cellStyle name="Данные для удаления 2" xfId="12"/>
    <cellStyle name="Данные для удаления 3" xfId="13"/>
    <cellStyle name="Данные для удаления 4" xfId="14"/>
    <cellStyle name="Заголовки полей" xfId="15"/>
    <cellStyle name="Заголовки полей [печать]" xfId="16"/>
    <cellStyle name="Заголовки полей 2" xfId="17"/>
    <cellStyle name="Заголовки полей 3" xfId="18"/>
    <cellStyle name="Заголовки полей 4" xfId="19"/>
    <cellStyle name="Заголовок меры" xfId="20"/>
    <cellStyle name="Заголовок меры 2" xfId="21"/>
    <cellStyle name="Заголовок меры 3" xfId="22"/>
    <cellStyle name="Заголовок меры 4" xfId="23"/>
    <cellStyle name="Заголовок показателя [печать]" xfId="24"/>
    <cellStyle name="Заголовок показателя константы" xfId="25"/>
    <cellStyle name="Заголовок показателя константы 2" xfId="26"/>
    <cellStyle name="Заголовок показателя константы 3" xfId="27"/>
    <cellStyle name="Заголовок показателя константы 4" xfId="28"/>
    <cellStyle name="Заголовок результата расчета" xfId="29"/>
    <cellStyle name="Заголовок результата расчета 2" xfId="30"/>
    <cellStyle name="Заголовок результата расчета 3" xfId="31"/>
    <cellStyle name="Заголовок результата расчета 4" xfId="32"/>
    <cellStyle name="Заголовок свободного показателя" xfId="33"/>
    <cellStyle name="Заголовок свободного показателя 2" xfId="34"/>
    <cellStyle name="Заголовок свободного показателя 3" xfId="35"/>
    <cellStyle name="Заголовок свободного показателя 4" xfId="36"/>
    <cellStyle name="Значение фильтра" xfId="37"/>
    <cellStyle name="Значение фильтра [печать]" xfId="38"/>
    <cellStyle name="Значение фильтра [печать] 2" xfId="39"/>
    <cellStyle name="Значение фильтра [печать] 3" xfId="40"/>
    <cellStyle name="Значение фильтра [печать] 4" xfId="41"/>
    <cellStyle name="Значение фильтра 2" xfId="42"/>
    <cellStyle name="Значение фильтра 3" xfId="43"/>
    <cellStyle name="Значение фильтра 4" xfId="44"/>
    <cellStyle name="Информация о задаче" xfId="45"/>
    <cellStyle name="Обычный" xfId="0" builtinId="0"/>
    <cellStyle name="Обычный 2" xfId="1"/>
    <cellStyle name="Обычный 2 2" xfId="2"/>
    <cellStyle name="Обычный 3" xfId="46"/>
    <cellStyle name="Отдельная ячейка" xfId="47"/>
    <cellStyle name="Отдельная ячейка - константа" xfId="48"/>
    <cellStyle name="Отдельная ячейка - константа [печать]" xfId="49"/>
    <cellStyle name="Отдельная ячейка - константа [печать] 2" xfId="50"/>
    <cellStyle name="Отдельная ячейка - константа [печать] 3" xfId="51"/>
    <cellStyle name="Отдельная ячейка - константа [печать] 4" xfId="52"/>
    <cellStyle name="Отдельная ячейка - константа 2" xfId="53"/>
    <cellStyle name="Отдельная ячейка - константа 3" xfId="54"/>
    <cellStyle name="Отдельная ячейка - константа 4" xfId="55"/>
    <cellStyle name="Отдельная ячейка [печать]" xfId="56"/>
    <cellStyle name="Отдельная ячейка [печать] 2" xfId="57"/>
    <cellStyle name="Отдельная ячейка [печать] 3" xfId="58"/>
    <cellStyle name="Отдельная ячейка [печать] 4" xfId="59"/>
    <cellStyle name="Отдельная ячейка 2" xfId="60"/>
    <cellStyle name="Отдельная ячейка 3" xfId="61"/>
    <cellStyle name="Отдельная ячейка 4" xfId="62"/>
    <cellStyle name="Отдельная ячейка-результат" xfId="63"/>
    <cellStyle name="Отдельная ячейка-результат [печать]" xfId="64"/>
    <cellStyle name="Отдельная ячейка-результат [печать] 2" xfId="65"/>
    <cellStyle name="Отдельная ячейка-результат [печать] 3" xfId="66"/>
    <cellStyle name="Отдельная ячейка-результат [печать] 4" xfId="67"/>
    <cellStyle name="Отдельная ячейка-результат 2" xfId="68"/>
    <cellStyle name="Отдельная ячейка-результат 3" xfId="69"/>
    <cellStyle name="Отдельная ячейка-результат 4" xfId="70"/>
    <cellStyle name="Свойства элементов измерения" xfId="71"/>
    <cellStyle name="Свойства элементов измерения [печать]" xfId="72"/>
    <cellStyle name="Свойства элементов измерения [печать] 2" xfId="73"/>
    <cellStyle name="Свойства элементов измерения [печать] 3" xfId="74"/>
    <cellStyle name="Свойства элементов измерения [печать] 4" xfId="75"/>
    <cellStyle name="Элементы осей" xfId="76"/>
    <cellStyle name="Элементы осей [печать]" xfId="77"/>
    <cellStyle name="Элементы осей [печать] 2" xfId="78"/>
    <cellStyle name="Элементы осей [печать] 3" xfId="79"/>
    <cellStyle name="Элементы осей [печать] 4" xfId="80"/>
    <cellStyle name="Элементы осей 2" xfId="81"/>
    <cellStyle name="Элементы осей 3" xfId="82"/>
    <cellStyle name="Элементы осей 4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4\&#1088;&#1072;&#1089;&#1093;&#1086;&#1076;&#1099;\&#1050;&#1056;&#1040;&#1057;&#1048;&#1050;&#1054;&#1042;&#1040;%20&#1054;&#1051;&#1071;\&#1048;&#1057;&#1055;&#1054;&#1051;&#1053;&#1045;&#1053;&#1048;&#1045;%20&#1041;&#1070;&#1044;&#1046;&#1045;&#1058;&#1040;%202016\&#1075;&#1086;&#1076;&#1086;&#1074;&#1086;&#1077;%20&#1080;&#1089;&#1087;&#1086;&#1083;&#1085;&#1077;&#1085;&#1080;&#1077;\&#1084;&#1072;&#1090;&#1077;&#1088;&#1080;&#1072;&#1083;&#1099;%20&#1076;&#1083;&#1103;%20&#1084;&#1086;&#1085;&#1080;&#1090;&#1086;&#1088;&#1080;&#1085;&#1075;&#1072;\&#1052;&#1072;&#1090;&#1077;&#1088;&#1080;&#1072;&#1083;&#1099;%20&#1082;%20&#1080;&#1089;&#1087;&#1086;&#1083;&#1085;&#1077;&#1085;&#1080;&#1102;%20&#1084;&#1086;&#1085;&#1080;&#1090;&#1086;&#1088;&#1080;&#108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азделам  5.6"/>
      <sheetName val="программы 5.7"/>
      <sheetName val="субсидии 5.8 + "/>
      <sheetName val="по разделам п. 5.10"/>
      <sheetName val="госзадание"/>
      <sheetName val="субсидии"/>
      <sheetName val="по ведомст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60"/>
  <sheetViews>
    <sheetView view="pageBreakPreview" topLeftCell="B12" zoomScale="55" zoomScaleNormal="55" zoomScaleSheetLayoutView="55" workbookViewId="0">
      <selection activeCell="H20" sqref="H20:H22"/>
    </sheetView>
  </sheetViews>
  <sheetFormatPr defaultRowHeight="12.75"/>
  <cols>
    <col min="1" max="1" width="0" style="3" hidden="1" customWidth="1"/>
    <col min="2" max="3" width="9.140625" style="3"/>
    <col min="4" max="4" width="8" style="3" customWidth="1"/>
    <col min="5" max="5" width="5.42578125" style="3" customWidth="1"/>
    <col min="6" max="6" width="4" style="3" customWidth="1"/>
    <col min="7" max="7" width="33" style="3" customWidth="1"/>
    <col min="8" max="8" width="11.140625" style="3" customWidth="1"/>
    <col min="9" max="9" width="13" style="3" customWidth="1"/>
    <col min="10" max="10" width="17.85546875" style="3" customWidth="1"/>
    <col min="11" max="11" width="24.5703125" style="3" customWidth="1"/>
    <col min="12" max="12" width="0.140625" style="3" hidden="1" customWidth="1"/>
    <col min="13" max="13" width="20.7109375" style="3" hidden="1" customWidth="1"/>
    <col min="14" max="16" width="21" style="3" hidden="1" customWidth="1"/>
    <col min="17" max="17" width="22.140625" style="3" customWidth="1"/>
    <col min="18" max="18" width="18.42578125" style="3" customWidth="1"/>
    <col min="19" max="19" width="21" style="3" customWidth="1"/>
    <col min="20" max="20" width="19.42578125" style="3" customWidth="1"/>
    <col min="21" max="21" width="26.42578125" style="3" customWidth="1"/>
    <col min="22" max="22" width="41.5703125" style="3" customWidth="1"/>
    <col min="23" max="257" width="9.140625" style="3"/>
    <col min="258" max="258" width="32" style="3" customWidth="1"/>
    <col min="259" max="259" width="19" style="3" customWidth="1"/>
    <col min="260" max="261" width="21" style="3" customWidth="1"/>
    <col min="262" max="262" width="21.140625" style="3" customWidth="1"/>
    <col min="263" max="267" width="0" style="3" hidden="1" customWidth="1"/>
    <col min="268" max="268" width="27.5703125" style="3" customWidth="1"/>
    <col min="269" max="269" width="23.140625" style="3" customWidth="1"/>
    <col min="270" max="270" width="0" style="3" hidden="1" customWidth="1"/>
    <col min="271" max="271" width="16.28515625" style="3" customWidth="1"/>
    <col min="272" max="272" width="15.28515625" style="3" customWidth="1"/>
    <col min="273" max="273" width="23" style="3" customWidth="1"/>
    <col min="274" max="274" width="47.140625" style="3" customWidth="1"/>
    <col min="275" max="275" width="19.28515625" style="3" customWidth="1"/>
    <col min="276" max="276" width="0.140625" style="3" customWidth="1"/>
    <col min="277" max="277" width="17.7109375" style="3" customWidth="1"/>
    <col min="278" max="278" width="21.85546875" style="3" customWidth="1"/>
    <col min="279" max="513" width="9.140625" style="3"/>
    <col min="514" max="514" width="32" style="3" customWidth="1"/>
    <col min="515" max="515" width="19" style="3" customWidth="1"/>
    <col min="516" max="517" width="21" style="3" customWidth="1"/>
    <col min="518" max="518" width="21.140625" style="3" customWidth="1"/>
    <col min="519" max="523" width="0" style="3" hidden="1" customWidth="1"/>
    <col min="524" max="524" width="27.5703125" style="3" customWidth="1"/>
    <col min="525" max="525" width="23.140625" style="3" customWidth="1"/>
    <col min="526" max="526" width="0" style="3" hidden="1" customWidth="1"/>
    <col min="527" max="527" width="16.28515625" style="3" customWidth="1"/>
    <col min="528" max="528" width="15.28515625" style="3" customWidth="1"/>
    <col min="529" max="529" width="23" style="3" customWidth="1"/>
    <col min="530" max="530" width="47.140625" style="3" customWidth="1"/>
    <col min="531" max="531" width="19.28515625" style="3" customWidth="1"/>
    <col min="532" max="532" width="0.140625" style="3" customWidth="1"/>
    <col min="533" max="533" width="17.7109375" style="3" customWidth="1"/>
    <col min="534" max="534" width="21.85546875" style="3" customWidth="1"/>
    <col min="535" max="769" width="9.140625" style="3"/>
    <col min="770" max="770" width="32" style="3" customWidth="1"/>
    <col min="771" max="771" width="19" style="3" customWidth="1"/>
    <col min="772" max="773" width="21" style="3" customWidth="1"/>
    <col min="774" max="774" width="21.140625" style="3" customWidth="1"/>
    <col min="775" max="779" width="0" style="3" hidden="1" customWidth="1"/>
    <col min="780" max="780" width="27.5703125" style="3" customWidth="1"/>
    <col min="781" max="781" width="23.140625" style="3" customWidth="1"/>
    <col min="782" max="782" width="0" style="3" hidden="1" customWidth="1"/>
    <col min="783" max="783" width="16.28515625" style="3" customWidth="1"/>
    <col min="784" max="784" width="15.28515625" style="3" customWidth="1"/>
    <col min="785" max="785" width="23" style="3" customWidth="1"/>
    <col min="786" max="786" width="47.140625" style="3" customWidth="1"/>
    <col min="787" max="787" width="19.28515625" style="3" customWidth="1"/>
    <col min="788" max="788" width="0.140625" style="3" customWidth="1"/>
    <col min="789" max="789" width="17.7109375" style="3" customWidth="1"/>
    <col min="790" max="790" width="21.85546875" style="3" customWidth="1"/>
    <col min="791" max="1025" width="9.140625" style="3"/>
    <col min="1026" max="1026" width="32" style="3" customWidth="1"/>
    <col min="1027" max="1027" width="19" style="3" customWidth="1"/>
    <col min="1028" max="1029" width="21" style="3" customWidth="1"/>
    <col min="1030" max="1030" width="21.140625" style="3" customWidth="1"/>
    <col min="1031" max="1035" width="0" style="3" hidden="1" customWidth="1"/>
    <col min="1036" max="1036" width="27.5703125" style="3" customWidth="1"/>
    <col min="1037" max="1037" width="23.140625" style="3" customWidth="1"/>
    <col min="1038" max="1038" width="0" style="3" hidden="1" customWidth="1"/>
    <col min="1039" max="1039" width="16.28515625" style="3" customWidth="1"/>
    <col min="1040" max="1040" width="15.28515625" style="3" customWidth="1"/>
    <col min="1041" max="1041" width="23" style="3" customWidth="1"/>
    <col min="1042" max="1042" width="47.140625" style="3" customWidth="1"/>
    <col min="1043" max="1043" width="19.28515625" style="3" customWidth="1"/>
    <col min="1044" max="1044" width="0.140625" style="3" customWidth="1"/>
    <col min="1045" max="1045" width="17.7109375" style="3" customWidth="1"/>
    <col min="1046" max="1046" width="21.85546875" style="3" customWidth="1"/>
    <col min="1047" max="1281" width="9.140625" style="3"/>
    <col min="1282" max="1282" width="32" style="3" customWidth="1"/>
    <col min="1283" max="1283" width="19" style="3" customWidth="1"/>
    <col min="1284" max="1285" width="21" style="3" customWidth="1"/>
    <col min="1286" max="1286" width="21.140625" style="3" customWidth="1"/>
    <col min="1287" max="1291" width="0" style="3" hidden="1" customWidth="1"/>
    <col min="1292" max="1292" width="27.5703125" style="3" customWidth="1"/>
    <col min="1293" max="1293" width="23.140625" style="3" customWidth="1"/>
    <col min="1294" max="1294" width="0" style="3" hidden="1" customWidth="1"/>
    <col min="1295" max="1295" width="16.28515625" style="3" customWidth="1"/>
    <col min="1296" max="1296" width="15.28515625" style="3" customWidth="1"/>
    <col min="1297" max="1297" width="23" style="3" customWidth="1"/>
    <col min="1298" max="1298" width="47.140625" style="3" customWidth="1"/>
    <col min="1299" max="1299" width="19.28515625" style="3" customWidth="1"/>
    <col min="1300" max="1300" width="0.140625" style="3" customWidth="1"/>
    <col min="1301" max="1301" width="17.7109375" style="3" customWidth="1"/>
    <col min="1302" max="1302" width="21.85546875" style="3" customWidth="1"/>
    <col min="1303" max="1537" width="9.140625" style="3"/>
    <col min="1538" max="1538" width="32" style="3" customWidth="1"/>
    <col min="1539" max="1539" width="19" style="3" customWidth="1"/>
    <col min="1540" max="1541" width="21" style="3" customWidth="1"/>
    <col min="1542" max="1542" width="21.140625" style="3" customWidth="1"/>
    <col min="1543" max="1547" width="0" style="3" hidden="1" customWidth="1"/>
    <col min="1548" max="1548" width="27.5703125" style="3" customWidth="1"/>
    <col min="1549" max="1549" width="23.140625" style="3" customWidth="1"/>
    <col min="1550" max="1550" width="0" style="3" hidden="1" customWidth="1"/>
    <col min="1551" max="1551" width="16.28515625" style="3" customWidth="1"/>
    <col min="1552" max="1552" width="15.28515625" style="3" customWidth="1"/>
    <col min="1553" max="1553" width="23" style="3" customWidth="1"/>
    <col min="1554" max="1554" width="47.140625" style="3" customWidth="1"/>
    <col min="1555" max="1555" width="19.28515625" style="3" customWidth="1"/>
    <col min="1556" max="1556" width="0.140625" style="3" customWidth="1"/>
    <col min="1557" max="1557" width="17.7109375" style="3" customWidth="1"/>
    <col min="1558" max="1558" width="21.85546875" style="3" customWidth="1"/>
    <col min="1559" max="1793" width="9.140625" style="3"/>
    <col min="1794" max="1794" width="32" style="3" customWidth="1"/>
    <col min="1795" max="1795" width="19" style="3" customWidth="1"/>
    <col min="1796" max="1797" width="21" style="3" customWidth="1"/>
    <col min="1798" max="1798" width="21.140625" style="3" customWidth="1"/>
    <col min="1799" max="1803" width="0" style="3" hidden="1" customWidth="1"/>
    <col min="1804" max="1804" width="27.5703125" style="3" customWidth="1"/>
    <col min="1805" max="1805" width="23.140625" style="3" customWidth="1"/>
    <col min="1806" max="1806" width="0" style="3" hidden="1" customWidth="1"/>
    <col min="1807" max="1807" width="16.28515625" style="3" customWidth="1"/>
    <col min="1808" max="1808" width="15.28515625" style="3" customWidth="1"/>
    <col min="1809" max="1809" width="23" style="3" customWidth="1"/>
    <col min="1810" max="1810" width="47.140625" style="3" customWidth="1"/>
    <col min="1811" max="1811" width="19.28515625" style="3" customWidth="1"/>
    <col min="1812" max="1812" width="0.140625" style="3" customWidth="1"/>
    <col min="1813" max="1813" width="17.7109375" style="3" customWidth="1"/>
    <col min="1814" max="1814" width="21.85546875" style="3" customWidth="1"/>
    <col min="1815" max="2049" width="9.140625" style="3"/>
    <col min="2050" max="2050" width="32" style="3" customWidth="1"/>
    <col min="2051" max="2051" width="19" style="3" customWidth="1"/>
    <col min="2052" max="2053" width="21" style="3" customWidth="1"/>
    <col min="2054" max="2054" width="21.140625" style="3" customWidth="1"/>
    <col min="2055" max="2059" width="0" style="3" hidden="1" customWidth="1"/>
    <col min="2060" max="2060" width="27.5703125" style="3" customWidth="1"/>
    <col min="2061" max="2061" width="23.140625" style="3" customWidth="1"/>
    <col min="2062" max="2062" width="0" style="3" hidden="1" customWidth="1"/>
    <col min="2063" max="2063" width="16.28515625" style="3" customWidth="1"/>
    <col min="2064" max="2064" width="15.28515625" style="3" customWidth="1"/>
    <col min="2065" max="2065" width="23" style="3" customWidth="1"/>
    <col min="2066" max="2066" width="47.140625" style="3" customWidth="1"/>
    <col min="2067" max="2067" width="19.28515625" style="3" customWidth="1"/>
    <col min="2068" max="2068" width="0.140625" style="3" customWidth="1"/>
    <col min="2069" max="2069" width="17.7109375" style="3" customWidth="1"/>
    <col min="2070" max="2070" width="21.85546875" style="3" customWidth="1"/>
    <col min="2071" max="2305" width="9.140625" style="3"/>
    <col min="2306" max="2306" width="32" style="3" customWidth="1"/>
    <col min="2307" max="2307" width="19" style="3" customWidth="1"/>
    <col min="2308" max="2309" width="21" style="3" customWidth="1"/>
    <col min="2310" max="2310" width="21.140625" style="3" customWidth="1"/>
    <col min="2311" max="2315" width="0" style="3" hidden="1" customWidth="1"/>
    <col min="2316" max="2316" width="27.5703125" style="3" customWidth="1"/>
    <col min="2317" max="2317" width="23.140625" style="3" customWidth="1"/>
    <col min="2318" max="2318" width="0" style="3" hidden="1" customWidth="1"/>
    <col min="2319" max="2319" width="16.28515625" style="3" customWidth="1"/>
    <col min="2320" max="2320" width="15.28515625" style="3" customWidth="1"/>
    <col min="2321" max="2321" width="23" style="3" customWidth="1"/>
    <col min="2322" max="2322" width="47.140625" style="3" customWidth="1"/>
    <col min="2323" max="2323" width="19.28515625" style="3" customWidth="1"/>
    <col min="2324" max="2324" width="0.140625" style="3" customWidth="1"/>
    <col min="2325" max="2325" width="17.7109375" style="3" customWidth="1"/>
    <col min="2326" max="2326" width="21.85546875" style="3" customWidth="1"/>
    <col min="2327" max="2561" width="9.140625" style="3"/>
    <col min="2562" max="2562" width="32" style="3" customWidth="1"/>
    <col min="2563" max="2563" width="19" style="3" customWidth="1"/>
    <col min="2564" max="2565" width="21" style="3" customWidth="1"/>
    <col min="2566" max="2566" width="21.140625" style="3" customWidth="1"/>
    <col min="2567" max="2571" width="0" style="3" hidden="1" customWidth="1"/>
    <col min="2572" max="2572" width="27.5703125" style="3" customWidth="1"/>
    <col min="2573" max="2573" width="23.140625" style="3" customWidth="1"/>
    <col min="2574" max="2574" width="0" style="3" hidden="1" customWidth="1"/>
    <col min="2575" max="2575" width="16.28515625" style="3" customWidth="1"/>
    <col min="2576" max="2576" width="15.28515625" style="3" customWidth="1"/>
    <col min="2577" max="2577" width="23" style="3" customWidth="1"/>
    <col min="2578" max="2578" width="47.140625" style="3" customWidth="1"/>
    <col min="2579" max="2579" width="19.28515625" style="3" customWidth="1"/>
    <col min="2580" max="2580" width="0.140625" style="3" customWidth="1"/>
    <col min="2581" max="2581" width="17.7109375" style="3" customWidth="1"/>
    <col min="2582" max="2582" width="21.85546875" style="3" customWidth="1"/>
    <col min="2583" max="2817" width="9.140625" style="3"/>
    <col min="2818" max="2818" width="32" style="3" customWidth="1"/>
    <col min="2819" max="2819" width="19" style="3" customWidth="1"/>
    <col min="2820" max="2821" width="21" style="3" customWidth="1"/>
    <col min="2822" max="2822" width="21.140625" style="3" customWidth="1"/>
    <col min="2823" max="2827" width="0" style="3" hidden="1" customWidth="1"/>
    <col min="2828" max="2828" width="27.5703125" style="3" customWidth="1"/>
    <col min="2829" max="2829" width="23.140625" style="3" customWidth="1"/>
    <col min="2830" max="2830" width="0" style="3" hidden="1" customWidth="1"/>
    <col min="2831" max="2831" width="16.28515625" style="3" customWidth="1"/>
    <col min="2832" max="2832" width="15.28515625" style="3" customWidth="1"/>
    <col min="2833" max="2833" width="23" style="3" customWidth="1"/>
    <col min="2834" max="2834" width="47.140625" style="3" customWidth="1"/>
    <col min="2835" max="2835" width="19.28515625" style="3" customWidth="1"/>
    <col min="2836" max="2836" width="0.140625" style="3" customWidth="1"/>
    <col min="2837" max="2837" width="17.7109375" style="3" customWidth="1"/>
    <col min="2838" max="2838" width="21.85546875" style="3" customWidth="1"/>
    <col min="2839" max="3073" width="9.140625" style="3"/>
    <col min="3074" max="3074" width="32" style="3" customWidth="1"/>
    <col min="3075" max="3075" width="19" style="3" customWidth="1"/>
    <col min="3076" max="3077" width="21" style="3" customWidth="1"/>
    <col min="3078" max="3078" width="21.140625" style="3" customWidth="1"/>
    <col min="3079" max="3083" width="0" style="3" hidden="1" customWidth="1"/>
    <col min="3084" max="3084" width="27.5703125" style="3" customWidth="1"/>
    <col min="3085" max="3085" width="23.140625" style="3" customWidth="1"/>
    <col min="3086" max="3086" width="0" style="3" hidden="1" customWidth="1"/>
    <col min="3087" max="3087" width="16.28515625" style="3" customWidth="1"/>
    <col min="3088" max="3088" width="15.28515625" style="3" customWidth="1"/>
    <col min="3089" max="3089" width="23" style="3" customWidth="1"/>
    <col min="3090" max="3090" width="47.140625" style="3" customWidth="1"/>
    <col min="3091" max="3091" width="19.28515625" style="3" customWidth="1"/>
    <col min="3092" max="3092" width="0.140625" style="3" customWidth="1"/>
    <col min="3093" max="3093" width="17.7109375" style="3" customWidth="1"/>
    <col min="3094" max="3094" width="21.85546875" style="3" customWidth="1"/>
    <col min="3095" max="3329" width="9.140625" style="3"/>
    <col min="3330" max="3330" width="32" style="3" customWidth="1"/>
    <col min="3331" max="3331" width="19" style="3" customWidth="1"/>
    <col min="3332" max="3333" width="21" style="3" customWidth="1"/>
    <col min="3334" max="3334" width="21.140625" style="3" customWidth="1"/>
    <col min="3335" max="3339" width="0" style="3" hidden="1" customWidth="1"/>
    <col min="3340" max="3340" width="27.5703125" style="3" customWidth="1"/>
    <col min="3341" max="3341" width="23.140625" style="3" customWidth="1"/>
    <col min="3342" max="3342" width="0" style="3" hidden="1" customWidth="1"/>
    <col min="3343" max="3343" width="16.28515625" style="3" customWidth="1"/>
    <col min="3344" max="3344" width="15.28515625" style="3" customWidth="1"/>
    <col min="3345" max="3345" width="23" style="3" customWidth="1"/>
    <col min="3346" max="3346" width="47.140625" style="3" customWidth="1"/>
    <col min="3347" max="3347" width="19.28515625" style="3" customWidth="1"/>
    <col min="3348" max="3348" width="0.140625" style="3" customWidth="1"/>
    <col min="3349" max="3349" width="17.7109375" style="3" customWidth="1"/>
    <col min="3350" max="3350" width="21.85546875" style="3" customWidth="1"/>
    <col min="3351" max="3585" width="9.140625" style="3"/>
    <col min="3586" max="3586" width="32" style="3" customWidth="1"/>
    <col min="3587" max="3587" width="19" style="3" customWidth="1"/>
    <col min="3588" max="3589" width="21" style="3" customWidth="1"/>
    <col min="3590" max="3590" width="21.140625" style="3" customWidth="1"/>
    <col min="3591" max="3595" width="0" style="3" hidden="1" customWidth="1"/>
    <col min="3596" max="3596" width="27.5703125" style="3" customWidth="1"/>
    <col min="3597" max="3597" width="23.140625" style="3" customWidth="1"/>
    <col min="3598" max="3598" width="0" style="3" hidden="1" customWidth="1"/>
    <col min="3599" max="3599" width="16.28515625" style="3" customWidth="1"/>
    <col min="3600" max="3600" width="15.28515625" style="3" customWidth="1"/>
    <col min="3601" max="3601" width="23" style="3" customWidth="1"/>
    <col min="3602" max="3602" width="47.140625" style="3" customWidth="1"/>
    <col min="3603" max="3603" width="19.28515625" style="3" customWidth="1"/>
    <col min="3604" max="3604" width="0.140625" style="3" customWidth="1"/>
    <col min="3605" max="3605" width="17.7109375" style="3" customWidth="1"/>
    <col min="3606" max="3606" width="21.85546875" style="3" customWidth="1"/>
    <col min="3607" max="3841" width="9.140625" style="3"/>
    <col min="3842" max="3842" width="32" style="3" customWidth="1"/>
    <col min="3843" max="3843" width="19" style="3" customWidth="1"/>
    <col min="3844" max="3845" width="21" style="3" customWidth="1"/>
    <col min="3846" max="3846" width="21.140625" style="3" customWidth="1"/>
    <col min="3847" max="3851" width="0" style="3" hidden="1" customWidth="1"/>
    <col min="3852" max="3852" width="27.5703125" style="3" customWidth="1"/>
    <col min="3853" max="3853" width="23.140625" style="3" customWidth="1"/>
    <col min="3854" max="3854" width="0" style="3" hidden="1" customWidth="1"/>
    <col min="3855" max="3855" width="16.28515625" style="3" customWidth="1"/>
    <col min="3856" max="3856" width="15.28515625" style="3" customWidth="1"/>
    <col min="3857" max="3857" width="23" style="3" customWidth="1"/>
    <col min="3858" max="3858" width="47.140625" style="3" customWidth="1"/>
    <col min="3859" max="3859" width="19.28515625" style="3" customWidth="1"/>
    <col min="3860" max="3860" width="0.140625" style="3" customWidth="1"/>
    <col min="3861" max="3861" width="17.7109375" style="3" customWidth="1"/>
    <col min="3862" max="3862" width="21.85546875" style="3" customWidth="1"/>
    <col min="3863" max="4097" width="9.140625" style="3"/>
    <col min="4098" max="4098" width="32" style="3" customWidth="1"/>
    <col min="4099" max="4099" width="19" style="3" customWidth="1"/>
    <col min="4100" max="4101" width="21" style="3" customWidth="1"/>
    <col min="4102" max="4102" width="21.140625" style="3" customWidth="1"/>
    <col min="4103" max="4107" width="0" style="3" hidden="1" customWidth="1"/>
    <col min="4108" max="4108" width="27.5703125" style="3" customWidth="1"/>
    <col min="4109" max="4109" width="23.140625" style="3" customWidth="1"/>
    <col min="4110" max="4110" width="0" style="3" hidden="1" customWidth="1"/>
    <col min="4111" max="4111" width="16.28515625" style="3" customWidth="1"/>
    <col min="4112" max="4112" width="15.28515625" style="3" customWidth="1"/>
    <col min="4113" max="4113" width="23" style="3" customWidth="1"/>
    <col min="4114" max="4114" width="47.140625" style="3" customWidth="1"/>
    <col min="4115" max="4115" width="19.28515625" style="3" customWidth="1"/>
    <col min="4116" max="4116" width="0.140625" style="3" customWidth="1"/>
    <col min="4117" max="4117" width="17.7109375" style="3" customWidth="1"/>
    <col min="4118" max="4118" width="21.85546875" style="3" customWidth="1"/>
    <col min="4119" max="4353" width="9.140625" style="3"/>
    <col min="4354" max="4354" width="32" style="3" customWidth="1"/>
    <col min="4355" max="4355" width="19" style="3" customWidth="1"/>
    <col min="4356" max="4357" width="21" style="3" customWidth="1"/>
    <col min="4358" max="4358" width="21.140625" style="3" customWidth="1"/>
    <col min="4359" max="4363" width="0" style="3" hidden="1" customWidth="1"/>
    <col min="4364" max="4364" width="27.5703125" style="3" customWidth="1"/>
    <col min="4365" max="4365" width="23.140625" style="3" customWidth="1"/>
    <col min="4366" max="4366" width="0" style="3" hidden="1" customWidth="1"/>
    <col min="4367" max="4367" width="16.28515625" style="3" customWidth="1"/>
    <col min="4368" max="4368" width="15.28515625" style="3" customWidth="1"/>
    <col min="4369" max="4369" width="23" style="3" customWidth="1"/>
    <col min="4370" max="4370" width="47.140625" style="3" customWidth="1"/>
    <col min="4371" max="4371" width="19.28515625" style="3" customWidth="1"/>
    <col min="4372" max="4372" width="0.140625" style="3" customWidth="1"/>
    <col min="4373" max="4373" width="17.7109375" style="3" customWidth="1"/>
    <col min="4374" max="4374" width="21.85546875" style="3" customWidth="1"/>
    <col min="4375" max="4609" width="9.140625" style="3"/>
    <col min="4610" max="4610" width="32" style="3" customWidth="1"/>
    <col min="4611" max="4611" width="19" style="3" customWidth="1"/>
    <col min="4612" max="4613" width="21" style="3" customWidth="1"/>
    <col min="4614" max="4614" width="21.140625" style="3" customWidth="1"/>
    <col min="4615" max="4619" width="0" style="3" hidden="1" customWidth="1"/>
    <col min="4620" max="4620" width="27.5703125" style="3" customWidth="1"/>
    <col min="4621" max="4621" width="23.140625" style="3" customWidth="1"/>
    <col min="4622" max="4622" width="0" style="3" hidden="1" customWidth="1"/>
    <col min="4623" max="4623" width="16.28515625" style="3" customWidth="1"/>
    <col min="4624" max="4624" width="15.28515625" style="3" customWidth="1"/>
    <col min="4625" max="4625" width="23" style="3" customWidth="1"/>
    <col min="4626" max="4626" width="47.140625" style="3" customWidth="1"/>
    <col min="4627" max="4627" width="19.28515625" style="3" customWidth="1"/>
    <col min="4628" max="4628" width="0.140625" style="3" customWidth="1"/>
    <col min="4629" max="4629" width="17.7109375" style="3" customWidth="1"/>
    <col min="4630" max="4630" width="21.85546875" style="3" customWidth="1"/>
    <col min="4631" max="4865" width="9.140625" style="3"/>
    <col min="4866" max="4866" width="32" style="3" customWidth="1"/>
    <col min="4867" max="4867" width="19" style="3" customWidth="1"/>
    <col min="4868" max="4869" width="21" style="3" customWidth="1"/>
    <col min="4870" max="4870" width="21.140625" style="3" customWidth="1"/>
    <col min="4871" max="4875" width="0" style="3" hidden="1" customWidth="1"/>
    <col min="4876" max="4876" width="27.5703125" style="3" customWidth="1"/>
    <col min="4877" max="4877" width="23.140625" style="3" customWidth="1"/>
    <col min="4878" max="4878" width="0" style="3" hidden="1" customWidth="1"/>
    <col min="4879" max="4879" width="16.28515625" style="3" customWidth="1"/>
    <col min="4880" max="4880" width="15.28515625" style="3" customWidth="1"/>
    <col min="4881" max="4881" width="23" style="3" customWidth="1"/>
    <col min="4882" max="4882" width="47.140625" style="3" customWidth="1"/>
    <col min="4883" max="4883" width="19.28515625" style="3" customWidth="1"/>
    <col min="4884" max="4884" width="0.140625" style="3" customWidth="1"/>
    <col min="4885" max="4885" width="17.7109375" style="3" customWidth="1"/>
    <col min="4886" max="4886" width="21.85546875" style="3" customWidth="1"/>
    <col min="4887" max="5121" width="9.140625" style="3"/>
    <col min="5122" max="5122" width="32" style="3" customWidth="1"/>
    <col min="5123" max="5123" width="19" style="3" customWidth="1"/>
    <col min="5124" max="5125" width="21" style="3" customWidth="1"/>
    <col min="5126" max="5126" width="21.140625" style="3" customWidth="1"/>
    <col min="5127" max="5131" width="0" style="3" hidden="1" customWidth="1"/>
    <col min="5132" max="5132" width="27.5703125" style="3" customWidth="1"/>
    <col min="5133" max="5133" width="23.140625" style="3" customWidth="1"/>
    <col min="5134" max="5134" width="0" style="3" hidden="1" customWidth="1"/>
    <col min="5135" max="5135" width="16.28515625" style="3" customWidth="1"/>
    <col min="5136" max="5136" width="15.28515625" style="3" customWidth="1"/>
    <col min="5137" max="5137" width="23" style="3" customWidth="1"/>
    <col min="5138" max="5138" width="47.140625" style="3" customWidth="1"/>
    <col min="5139" max="5139" width="19.28515625" style="3" customWidth="1"/>
    <col min="5140" max="5140" width="0.140625" style="3" customWidth="1"/>
    <col min="5141" max="5141" width="17.7109375" style="3" customWidth="1"/>
    <col min="5142" max="5142" width="21.85546875" style="3" customWidth="1"/>
    <col min="5143" max="5377" width="9.140625" style="3"/>
    <col min="5378" max="5378" width="32" style="3" customWidth="1"/>
    <col min="5379" max="5379" width="19" style="3" customWidth="1"/>
    <col min="5380" max="5381" width="21" style="3" customWidth="1"/>
    <col min="5382" max="5382" width="21.140625" style="3" customWidth="1"/>
    <col min="5383" max="5387" width="0" style="3" hidden="1" customWidth="1"/>
    <col min="5388" max="5388" width="27.5703125" style="3" customWidth="1"/>
    <col min="5389" max="5389" width="23.140625" style="3" customWidth="1"/>
    <col min="5390" max="5390" width="0" style="3" hidden="1" customWidth="1"/>
    <col min="5391" max="5391" width="16.28515625" style="3" customWidth="1"/>
    <col min="5392" max="5392" width="15.28515625" style="3" customWidth="1"/>
    <col min="5393" max="5393" width="23" style="3" customWidth="1"/>
    <col min="5394" max="5394" width="47.140625" style="3" customWidth="1"/>
    <col min="5395" max="5395" width="19.28515625" style="3" customWidth="1"/>
    <col min="5396" max="5396" width="0.140625" style="3" customWidth="1"/>
    <col min="5397" max="5397" width="17.7109375" style="3" customWidth="1"/>
    <col min="5398" max="5398" width="21.85546875" style="3" customWidth="1"/>
    <col min="5399" max="5633" width="9.140625" style="3"/>
    <col min="5634" max="5634" width="32" style="3" customWidth="1"/>
    <col min="5635" max="5635" width="19" style="3" customWidth="1"/>
    <col min="5636" max="5637" width="21" style="3" customWidth="1"/>
    <col min="5638" max="5638" width="21.140625" style="3" customWidth="1"/>
    <col min="5639" max="5643" width="0" style="3" hidden="1" customWidth="1"/>
    <col min="5644" max="5644" width="27.5703125" style="3" customWidth="1"/>
    <col min="5645" max="5645" width="23.140625" style="3" customWidth="1"/>
    <col min="5646" max="5646" width="0" style="3" hidden="1" customWidth="1"/>
    <col min="5647" max="5647" width="16.28515625" style="3" customWidth="1"/>
    <col min="5648" max="5648" width="15.28515625" style="3" customWidth="1"/>
    <col min="5649" max="5649" width="23" style="3" customWidth="1"/>
    <col min="5650" max="5650" width="47.140625" style="3" customWidth="1"/>
    <col min="5651" max="5651" width="19.28515625" style="3" customWidth="1"/>
    <col min="5652" max="5652" width="0.140625" style="3" customWidth="1"/>
    <col min="5653" max="5653" width="17.7109375" style="3" customWidth="1"/>
    <col min="5654" max="5654" width="21.85546875" style="3" customWidth="1"/>
    <col min="5655" max="5889" width="9.140625" style="3"/>
    <col min="5890" max="5890" width="32" style="3" customWidth="1"/>
    <col min="5891" max="5891" width="19" style="3" customWidth="1"/>
    <col min="5892" max="5893" width="21" style="3" customWidth="1"/>
    <col min="5894" max="5894" width="21.140625" style="3" customWidth="1"/>
    <col min="5895" max="5899" width="0" style="3" hidden="1" customWidth="1"/>
    <col min="5900" max="5900" width="27.5703125" style="3" customWidth="1"/>
    <col min="5901" max="5901" width="23.140625" style="3" customWidth="1"/>
    <col min="5902" max="5902" width="0" style="3" hidden="1" customWidth="1"/>
    <col min="5903" max="5903" width="16.28515625" style="3" customWidth="1"/>
    <col min="5904" max="5904" width="15.28515625" style="3" customWidth="1"/>
    <col min="5905" max="5905" width="23" style="3" customWidth="1"/>
    <col min="5906" max="5906" width="47.140625" style="3" customWidth="1"/>
    <col min="5907" max="5907" width="19.28515625" style="3" customWidth="1"/>
    <col min="5908" max="5908" width="0.140625" style="3" customWidth="1"/>
    <col min="5909" max="5909" width="17.7109375" style="3" customWidth="1"/>
    <col min="5910" max="5910" width="21.85546875" style="3" customWidth="1"/>
    <col min="5911" max="6145" width="9.140625" style="3"/>
    <col min="6146" max="6146" width="32" style="3" customWidth="1"/>
    <col min="6147" max="6147" width="19" style="3" customWidth="1"/>
    <col min="6148" max="6149" width="21" style="3" customWidth="1"/>
    <col min="6150" max="6150" width="21.140625" style="3" customWidth="1"/>
    <col min="6151" max="6155" width="0" style="3" hidden="1" customWidth="1"/>
    <col min="6156" max="6156" width="27.5703125" style="3" customWidth="1"/>
    <col min="6157" max="6157" width="23.140625" style="3" customWidth="1"/>
    <col min="6158" max="6158" width="0" style="3" hidden="1" customWidth="1"/>
    <col min="6159" max="6159" width="16.28515625" style="3" customWidth="1"/>
    <col min="6160" max="6160" width="15.28515625" style="3" customWidth="1"/>
    <col min="6161" max="6161" width="23" style="3" customWidth="1"/>
    <col min="6162" max="6162" width="47.140625" style="3" customWidth="1"/>
    <col min="6163" max="6163" width="19.28515625" style="3" customWidth="1"/>
    <col min="6164" max="6164" width="0.140625" style="3" customWidth="1"/>
    <col min="6165" max="6165" width="17.7109375" style="3" customWidth="1"/>
    <col min="6166" max="6166" width="21.85546875" style="3" customWidth="1"/>
    <col min="6167" max="6401" width="9.140625" style="3"/>
    <col min="6402" max="6402" width="32" style="3" customWidth="1"/>
    <col min="6403" max="6403" width="19" style="3" customWidth="1"/>
    <col min="6404" max="6405" width="21" style="3" customWidth="1"/>
    <col min="6406" max="6406" width="21.140625" style="3" customWidth="1"/>
    <col min="6407" max="6411" width="0" style="3" hidden="1" customWidth="1"/>
    <col min="6412" max="6412" width="27.5703125" style="3" customWidth="1"/>
    <col min="6413" max="6413" width="23.140625" style="3" customWidth="1"/>
    <col min="6414" max="6414" width="0" style="3" hidden="1" customWidth="1"/>
    <col min="6415" max="6415" width="16.28515625" style="3" customWidth="1"/>
    <col min="6416" max="6416" width="15.28515625" style="3" customWidth="1"/>
    <col min="6417" max="6417" width="23" style="3" customWidth="1"/>
    <col min="6418" max="6418" width="47.140625" style="3" customWidth="1"/>
    <col min="6419" max="6419" width="19.28515625" style="3" customWidth="1"/>
    <col min="6420" max="6420" width="0.140625" style="3" customWidth="1"/>
    <col min="6421" max="6421" width="17.7109375" style="3" customWidth="1"/>
    <col min="6422" max="6422" width="21.85546875" style="3" customWidth="1"/>
    <col min="6423" max="6657" width="9.140625" style="3"/>
    <col min="6658" max="6658" width="32" style="3" customWidth="1"/>
    <col min="6659" max="6659" width="19" style="3" customWidth="1"/>
    <col min="6660" max="6661" width="21" style="3" customWidth="1"/>
    <col min="6662" max="6662" width="21.140625" style="3" customWidth="1"/>
    <col min="6663" max="6667" width="0" style="3" hidden="1" customWidth="1"/>
    <col min="6668" max="6668" width="27.5703125" style="3" customWidth="1"/>
    <col min="6669" max="6669" width="23.140625" style="3" customWidth="1"/>
    <col min="6670" max="6670" width="0" style="3" hidden="1" customWidth="1"/>
    <col min="6671" max="6671" width="16.28515625" style="3" customWidth="1"/>
    <col min="6672" max="6672" width="15.28515625" style="3" customWidth="1"/>
    <col min="6673" max="6673" width="23" style="3" customWidth="1"/>
    <col min="6674" max="6674" width="47.140625" style="3" customWidth="1"/>
    <col min="6675" max="6675" width="19.28515625" style="3" customWidth="1"/>
    <col min="6676" max="6676" width="0.140625" style="3" customWidth="1"/>
    <col min="6677" max="6677" width="17.7109375" style="3" customWidth="1"/>
    <col min="6678" max="6678" width="21.85546875" style="3" customWidth="1"/>
    <col min="6679" max="6913" width="9.140625" style="3"/>
    <col min="6914" max="6914" width="32" style="3" customWidth="1"/>
    <col min="6915" max="6915" width="19" style="3" customWidth="1"/>
    <col min="6916" max="6917" width="21" style="3" customWidth="1"/>
    <col min="6918" max="6918" width="21.140625" style="3" customWidth="1"/>
    <col min="6919" max="6923" width="0" style="3" hidden="1" customWidth="1"/>
    <col min="6924" max="6924" width="27.5703125" style="3" customWidth="1"/>
    <col min="6925" max="6925" width="23.140625" style="3" customWidth="1"/>
    <col min="6926" max="6926" width="0" style="3" hidden="1" customWidth="1"/>
    <col min="6927" max="6927" width="16.28515625" style="3" customWidth="1"/>
    <col min="6928" max="6928" width="15.28515625" style="3" customWidth="1"/>
    <col min="6929" max="6929" width="23" style="3" customWidth="1"/>
    <col min="6930" max="6930" width="47.140625" style="3" customWidth="1"/>
    <col min="6931" max="6931" width="19.28515625" style="3" customWidth="1"/>
    <col min="6932" max="6932" width="0.140625" style="3" customWidth="1"/>
    <col min="6933" max="6933" width="17.7109375" style="3" customWidth="1"/>
    <col min="6934" max="6934" width="21.85546875" style="3" customWidth="1"/>
    <col min="6935" max="7169" width="9.140625" style="3"/>
    <col min="7170" max="7170" width="32" style="3" customWidth="1"/>
    <col min="7171" max="7171" width="19" style="3" customWidth="1"/>
    <col min="7172" max="7173" width="21" style="3" customWidth="1"/>
    <col min="7174" max="7174" width="21.140625" style="3" customWidth="1"/>
    <col min="7175" max="7179" width="0" style="3" hidden="1" customWidth="1"/>
    <col min="7180" max="7180" width="27.5703125" style="3" customWidth="1"/>
    <col min="7181" max="7181" width="23.140625" style="3" customWidth="1"/>
    <col min="7182" max="7182" width="0" style="3" hidden="1" customWidth="1"/>
    <col min="7183" max="7183" width="16.28515625" style="3" customWidth="1"/>
    <col min="7184" max="7184" width="15.28515625" style="3" customWidth="1"/>
    <col min="7185" max="7185" width="23" style="3" customWidth="1"/>
    <col min="7186" max="7186" width="47.140625" style="3" customWidth="1"/>
    <col min="7187" max="7187" width="19.28515625" style="3" customWidth="1"/>
    <col min="7188" max="7188" width="0.140625" style="3" customWidth="1"/>
    <col min="7189" max="7189" width="17.7109375" style="3" customWidth="1"/>
    <col min="7190" max="7190" width="21.85546875" style="3" customWidth="1"/>
    <col min="7191" max="7425" width="9.140625" style="3"/>
    <col min="7426" max="7426" width="32" style="3" customWidth="1"/>
    <col min="7427" max="7427" width="19" style="3" customWidth="1"/>
    <col min="7428" max="7429" width="21" style="3" customWidth="1"/>
    <col min="7430" max="7430" width="21.140625" style="3" customWidth="1"/>
    <col min="7431" max="7435" width="0" style="3" hidden="1" customWidth="1"/>
    <col min="7436" max="7436" width="27.5703125" style="3" customWidth="1"/>
    <col min="7437" max="7437" width="23.140625" style="3" customWidth="1"/>
    <col min="7438" max="7438" width="0" style="3" hidden="1" customWidth="1"/>
    <col min="7439" max="7439" width="16.28515625" style="3" customWidth="1"/>
    <col min="7440" max="7440" width="15.28515625" style="3" customWidth="1"/>
    <col min="7441" max="7441" width="23" style="3" customWidth="1"/>
    <col min="7442" max="7442" width="47.140625" style="3" customWidth="1"/>
    <col min="7443" max="7443" width="19.28515625" style="3" customWidth="1"/>
    <col min="7444" max="7444" width="0.140625" style="3" customWidth="1"/>
    <col min="7445" max="7445" width="17.7109375" style="3" customWidth="1"/>
    <col min="7446" max="7446" width="21.85546875" style="3" customWidth="1"/>
    <col min="7447" max="7681" width="9.140625" style="3"/>
    <col min="7682" max="7682" width="32" style="3" customWidth="1"/>
    <col min="7683" max="7683" width="19" style="3" customWidth="1"/>
    <col min="7684" max="7685" width="21" style="3" customWidth="1"/>
    <col min="7686" max="7686" width="21.140625" style="3" customWidth="1"/>
    <col min="7687" max="7691" width="0" style="3" hidden="1" customWidth="1"/>
    <col min="7692" max="7692" width="27.5703125" style="3" customWidth="1"/>
    <col min="7693" max="7693" width="23.140625" style="3" customWidth="1"/>
    <col min="7694" max="7694" width="0" style="3" hidden="1" customWidth="1"/>
    <col min="7695" max="7695" width="16.28515625" style="3" customWidth="1"/>
    <col min="7696" max="7696" width="15.28515625" style="3" customWidth="1"/>
    <col min="7697" max="7697" width="23" style="3" customWidth="1"/>
    <col min="7698" max="7698" width="47.140625" style="3" customWidth="1"/>
    <col min="7699" max="7699" width="19.28515625" style="3" customWidth="1"/>
    <col min="7700" max="7700" width="0.140625" style="3" customWidth="1"/>
    <col min="7701" max="7701" width="17.7109375" style="3" customWidth="1"/>
    <col min="7702" max="7702" width="21.85546875" style="3" customWidth="1"/>
    <col min="7703" max="7937" width="9.140625" style="3"/>
    <col min="7938" max="7938" width="32" style="3" customWidth="1"/>
    <col min="7939" max="7939" width="19" style="3" customWidth="1"/>
    <col min="7940" max="7941" width="21" style="3" customWidth="1"/>
    <col min="7942" max="7942" width="21.140625" style="3" customWidth="1"/>
    <col min="7943" max="7947" width="0" style="3" hidden="1" customWidth="1"/>
    <col min="7948" max="7948" width="27.5703125" style="3" customWidth="1"/>
    <col min="7949" max="7949" width="23.140625" style="3" customWidth="1"/>
    <col min="7950" max="7950" width="0" style="3" hidden="1" customWidth="1"/>
    <col min="7951" max="7951" width="16.28515625" style="3" customWidth="1"/>
    <col min="7952" max="7952" width="15.28515625" style="3" customWidth="1"/>
    <col min="7953" max="7953" width="23" style="3" customWidth="1"/>
    <col min="7954" max="7954" width="47.140625" style="3" customWidth="1"/>
    <col min="7955" max="7955" width="19.28515625" style="3" customWidth="1"/>
    <col min="7956" max="7956" width="0.140625" style="3" customWidth="1"/>
    <col min="7957" max="7957" width="17.7109375" style="3" customWidth="1"/>
    <col min="7958" max="7958" width="21.85546875" style="3" customWidth="1"/>
    <col min="7959" max="8193" width="9.140625" style="3"/>
    <col min="8194" max="8194" width="32" style="3" customWidth="1"/>
    <col min="8195" max="8195" width="19" style="3" customWidth="1"/>
    <col min="8196" max="8197" width="21" style="3" customWidth="1"/>
    <col min="8198" max="8198" width="21.140625" style="3" customWidth="1"/>
    <col min="8199" max="8203" width="0" style="3" hidden="1" customWidth="1"/>
    <col min="8204" max="8204" width="27.5703125" style="3" customWidth="1"/>
    <col min="8205" max="8205" width="23.140625" style="3" customWidth="1"/>
    <col min="8206" max="8206" width="0" style="3" hidden="1" customWidth="1"/>
    <col min="8207" max="8207" width="16.28515625" style="3" customWidth="1"/>
    <col min="8208" max="8208" width="15.28515625" style="3" customWidth="1"/>
    <col min="8209" max="8209" width="23" style="3" customWidth="1"/>
    <col min="8210" max="8210" width="47.140625" style="3" customWidth="1"/>
    <col min="8211" max="8211" width="19.28515625" style="3" customWidth="1"/>
    <col min="8212" max="8212" width="0.140625" style="3" customWidth="1"/>
    <col min="8213" max="8213" width="17.7109375" style="3" customWidth="1"/>
    <col min="8214" max="8214" width="21.85546875" style="3" customWidth="1"/>
    <col min="8215" max="8449" width="9.140625" style="3"/>
    <col min="8450" max="8450" width="32" style="3" customWidth="1"/>
    <col min="8451" max="8451" width="19" style="3" customWidth="1"/>
    <col min="8452" max="8453" width="21" style="3" customWidth="1"/>
    <col min="8454" max="8454" width="21.140625" style="3" customWidth="1"/>
    <col min="8455" max="8459" width="0" style="3" hidden="1" customWidth="1"/>
    <col min="8460" max="8460" width="27.5703125" style="3" customWidth="1"/>
    <col min="8461" max="8461" width="23.140625" style="3" customWidth="1"/>
    <col min="8462" max="8462" width="0" style="3" hidden="1" customWidth="1"/>
    <col min="8463" max="8463" width="16.28515625" style="3" customWidth="1"/>
    <col min="8464" max="8464" width="15.28515625" style="3" customWidth="1"/>
    <col min="8465" max="8465" width="23" style="3" customWidth="1"/>
    <col min="8466" max="8466" width="47.140625" style="3" customWidth="1"/>
    <col min="8467" max="8467" width="19.28515625" style="3" customWidth="1"/>
    <col min="8468" max="8468" width="0.140625" style="3" customWidth="1"/>
    <col min="8469" max="8469" width="17.7109375" style="3" customWidth="1"/>
    <col min="8470" max="8470" width="21.85546875" style="3" customWidth="1"/>
    <col min="8471" max="8705" width="9.140625" style="3"/>
    <col min="8706" max="8706" width="32" style="3" customWidth="1"/>
    <col min="8707" max="8707" width="19" style="3" customWidth="1"/>
    <col min="8708" max="8709" width="21" style="3" customWidth="1"/>
    <col min="8710" max="8710" width="21.140625" style="3" customWidth="1"/>
    <col min="8711" max="8715" width="0" style="3" hidden="1" customWidth="1"/>
    <col min="8716" max="8716" width="27.5703125" style="3" customWidth="1"/>
    <col min="8717" max="8717" width="23.140625" style="3" customWidth="1"/>
    <col min="8718" max="8718" width="0" style="3" hidden="1" customWidth="1"/>
    <col min="8719" max="8719" width="16.28515625" style="3" customWidth="1"/>
    <col min="8720" max="8720" width="15.28515625" style="3" customWidth="1"/>
    <col min="8721" max="8721" width="23" style="3" customWidth="1"/>
    <col min="8722" max="8722" width="47.140625" style="3" customWidth="1"/>
    <col min="8723" max="8723" width="19.28515625" style="3" customWidth="1"/>
    <col min="8724" max="8724" width="0.140625" style="3" customWidth="1"/>
    <col min="8725" max="8725" width="17.7109375" style="3" customWidth="1"/>
    <col min="8726" max="8726" width="21.85546875" style="3" customWidth="1"/>
    <col min="8727" max="8961" width="9.140625" style="3"/>
    <col min="8962" max="8962" width="32" style="3" customWidth="1"/>
    <col min="8963" max="8963" width="19" style="3" customWidth="1"/>
    <col min="8964" max="8965" width="21" style="3" customWidth="1"/>
    <col min="8966" max="8966" width="21.140625" style="3" customWidth="1"/>
    <col min="8967" max="8971" width="0" style="3" hidden="1" customWidth="1"/>
    <col min="8972" max="8972" width="27.5703125" style="3" customWidth="1"/>
    <col min="8973" max="8973" width="23.140625" style="3" customWidth="1"/>
    <col min="8974" max="8974" width="0" style="3" hidden="1" customWidth="1"/>
    <col min="8975" max="8975" width="16.28515625" style="3" customWidth="1"/>
    <col min="8976" max="8976" width="15.28515625" style="3" customWidth="1"/>
    <col min="8977" max="8977" width="23" style="3" customWidth="1"/>
    <col min="8978" max="8978" width="47.140625" style="3" customWidth="1"/>
    <col min="8979" max="8979" width="19.28515625" style="3" customWidth="1"/>
    <col min="8980" max="8980" width="0.140625" style="3" customWidth="1"/>
    <col min="8981" max="8981" width="17.7109375" style="3" customWidth="1"/>
    <col min="8982" max="8982" width="21.85546875" style="3" customWidth="1"/>
    <col min="8983" max="9217" width="9.140625" style="3"/>
    <col min="9218" max="9218" width="32" style="3" customWidth="1"/>
    <col min="9219" max="9219" width="19" style="3" customWidth="1"/>
    <col min="9220" max="9221" width="21" style="3" customWidth="1"/>
    <col min="9222" max="9222" width="21.140625" style="3" customWidth="1"/>
    <col min="9223" max="9227" width="0" style="3" hidden="1" customWidth="1"/>
    <col min="9228" max="9228" width="27.5703125" style="3" customWidth="1"/>
    <col min="9229" max="9229" width="23.140625" style="3" customWidth="1"/>
    <col min="9230" max="9230" width="0" style="3" hidden="1" customWidth="1"/>
    <col min="9231" max="9231" width="16.28515625" style="3" customWidth="1"/>
    <col min="9232" max="9232" width="15.28515625" style="3" customWidth="1"/>
    <col min="9233" max="9233" width="23" style="3" customWidth="1"/>
    <col min="9234" max="9234" width="47.140625" style="3" customWidth="1"/>
    <col min="9235" max="9235" width="19.28515625" style="3" customWidth="1"/>
    <col min="9236" max="9236" width="0.140625" style="3" customWidth="1"/>
    <col min="9237" max="9237" width="17.7109375" style="3" customWidth="1"/>
    <col min="9238" max="9238" width="21.85546875" style="3" customWidth="1"/>
    <col min="9239" max="9473" width="9.140625" style="3"/>
    <col min="9474" max="9474" width="32" style="3" customWidth="1"/>
    <col min="9475" max="9475" width="19" style="3" customWidth="1"/>
    <col min="9476" max="9477" width="21" style="3" customWidth="1"/>
    <col min="9478" max="9478" width="21.140625" style="3" customWidth="1"/>
    <col min="9479" max="9483" width="0" style="3" hidden="1" customWidth="1"/>
    <col min="9484" max="9484" width="27.5703125" style="3" customWidth="1"/>
    <col min="9485" max="9485" width="23.140625" style="3" customWidth="1"/>
    <col min="9486" max="9486" width="0" style="3" hidden="1" customWidth="1"/>
    <col min="9487" max="9487" width="16.28515625" style="3" customWidth="1"/>
    <col min="9488" max="9488" width="15.28515625" style="3" customWidth="1"/>
    <col min="9489" max="9489" width="23" style="3" customWidth="1"/>
    <col min="9490" max="9490" width="47.140625" style="3" customWidth="1"/>
    <col min="9491" max="9491" width="19.28515625" style="3" customWidth="1"/>
    <col min="9492" max="9492" width="0.140625" style="3" customWidth="1"/>
    <col min="9493" max="9493" width="17.7109375" style="3" customWidth="1"/>
    <col min="9494" max="9494" width="21.85546875" style="3" customWidth="1"/>
    <col min="9495" max="9729" width="9.140625" style="3"/>
    <col min="9730" max="9730" width="32" style="3" customWidth="1"/>
    <col min="9731" max="9731" width="19" style="3" customWidth="1"/>
    <col min="9732" max="9733" width="21" style="3" customWidth="1"/>
    <col min="9734" max="9734" width="21.140625" style="3" customWidth="1"/>
    <col min="9735" max="9739" width="0" style="3" hidden="1" customWidth="1"/>
    <col min="9740" max="9740" width="27.5703125" style="3" customWidth="1"/>
    <col min="9741" max="9741" width="23.140625" style="3" customWidth="1"/>
    <col min="9742" max="9742" width="0" style="3" hidden="1" customWidth="1"/>
    <col min="9743" max="9743" width="16.28515625" style="3" customWidth="1"/>
    <col min="9744" max="9744" width="15.28515625" style="3" customWidth="1"/>
    <col min="9745" max="9745" width="23" style="3" customWidth="1"/>
    <col min="9746" max="9746" width="47.140625" style="3" customWidth="1"/>
    <col min="9747" max="9747" width="19.28515625" style="3" customWidth="1"/>
    <col min="9748" max="9748" width="0.140625" style="3" customWidth="1"/>
    <col min="9749" max="9749" width="17.7109375" style="3" customWidth="1"/>
    <col min="9750" max="9750" width="21.85546875" style="3" customWidth="1"/>
    <col min="9751" max="9985" width="9.140625" style="3"/>
    <col min="9986" max="9986" width="32" style="3" customWidth="1"/>
    <col min="9987" max="9987" width="19" style="3" customWidth="1"/>
    <col min="9988" max="9989" width="21" style="3" customWidth="1"/>
    <col min="9990" max="9990" width="21.140625" style="3" customWidth="1"/>
    <col min="9991" max="9995" width="0" style="3" hidden="1" customWidth="1"/>
    <col min="9996" max="9996" width="27.5703125" style="3" customWidth="1"/>
    <col min="9997" max="9997" width="23.140625" style="3" customWidth="1"/>
    <col min="9998" max="9998" width="0" style="3" hidden="1" customWidth="1"/>
    <col min="9999" max="9999" width="16.28515625" style="3" customWidth="1"/>
    <col min="10000" max="10000" width="15.28515625" style="3" customWidth="1"/>
    <col min="10001" max="10001" width="23" style="3" customWidth="1"/>
    <col min="10002" max="10002" width="47.140625" style="3" customWidth="1"/>
    <col min="10003" max="10003" width="19.28515625" style="3" customWidth="1"/>
    <col min="10004" max="10004" width="0.140625" style="3" customWidth="1"/>
    <col min="10005" max="10005" width="17.7109375" style="3" customWidth="1"/>
    <col min="10006" max="10006" width="21.85546875" style="3" customWidth="1"/>
    <col min="10007" max="10241" width="9.140625" style="3"/>
    <col min="10242" max="10242" width="32" style="3" customWidth="1"/>
    <col min="10243" max="10243" width="19" style="3" customWidth="1"/>
    <col min="10244" max="10245" width="21" style="3" customWidth="1"/>
    <col min="10246" max="10246" width="21.140625" style="3" customWidth="1"/>
    <col min="10247" max="10251" width="0" style="3" hidden="1" customWidth="1"/>
    <col min="10252" max="10252" width="27.5703125" style="3" customWidth="1"/>
    <col min="10253" max="10253" width="23.140625" style="3" customWidth="1"/>
    <col min="10254" max="10254" width="0" style="3" hidden="1" customWidth="1"/>
    <col min="10255" max="10255" width="16.28515625" style="3" customWidth="1"/>
    <col min="10256" max="10256" width="15.28515625" style="3" customWidth="1"/>
    <col min="10257" max="10257" width="23" style="3" customWidth="1"/>
    <col min="10258" max="10258" width="47.140625" style="3" customWidth="1"/>
    <col min="10259" max="10259" width="19.28515625" style="3" customWidth="1"/>
    <col min="10260" max="10260" width="0.140625" style="3" customWidth="1"/>
    <col min="10261" max="10261" width="17.7109375" style="3" customWidth="1"/>
    <col min="10262" max="10262" width="21.85546875" style="3" customWidth="1"/>
    <col min="10263" max="10497" width="9.140625" style="3"/>
    <col min="10498" max="10498" width="32" style="3" customWidth="1"/>
    <col min="10499" max="10499" width="19" style="3" customWidth="1"/>
    <col min="10500" max="10501" width="21" style="3" customWidth="1"/>
    <col min="10502" max="10502" width="21.140625" style="3" customWidth="1"/>
    <col min="10503" max="10507" width="0" style="3" hidden="1" customWidth="1"/>
    <col min="10508" max="10508" width="27.5703125" style="3" customWidth="1"/>
    <col min="10509" max="10509" width="23.140625" style="3" customWidth="1"/>
    <col min="10510" max="10510" width="0" style="3" hidden="1" customWidth="1"/>
    <col min="10511" max="10511" width="16.28515625" style="3" customWidth="1"/>
    <col min="10512" max="10512" width="15.28515625" style="3" customWidth="1"/>
    <col min="10513" max="10513" width="23" style="3" customWidth="1"/>
    <col min="10514" max="10514" width="47.140625" style="3" customWidth="1"/>
    <col min="10515" max="10515" width="19.28515625" style="3" customWidth="1"/>
    <col min="10516" max="10516" width="0.140625" style="3" customWidth="1"/>
    <col min="10517" max="10517" width="17.7109375" style="3" customWidth="1"/>
    <col min="10518" max="10518" width="21.85546875" style="3" customWidth="1"/>
    <col min="10519" max="10753" width="9.140625" style="3"/>
    <col min="10754" max="10754" width="32" style="3" customWidth="1"/>
    <col min="10755" max="10755" width="19" style="3" customWidth="1"/>
    <col min="10756" max="10757" width="21" style="3" customWidth="1"/>
    <col min="10758" max="10758" width="21.140625" style="3" customWidth="1"/>
    <col min="10759" max="10763" width="0" style="3" hidden="1" customWidth="1"/>
    <col min="10764" max="10764" width="27.5703125" style="3" customWidth="1"/>
    <col min="10765" max="10765" width="23.140625" style="3" customWidth="1"/>
    <col min="10766" max="10766" width="0" style="3" hidden="1" customWidth="1"/>
    <col min="10767" max="10767" width="16.28515625" style="3" customWidth="1"/>
    <col min="10768" max="10768" width="15.28515625" style="3" customWidth="1"/>
    <col min="10769" max="10769" width="23" style="3" customWidth="1"/>
    <col min="10770" max="10770" width="47.140625" style="3" customWidth="1"/>
    <col min="10771" max="10771" width="19.28515625" style="3" customWidth="1"/>
    <col min="10772" max="10772" width="0.140625" style="3" customWidth="1"/>
    <col min="10773" max="10773" width="17.7109375" style="3" customWidth="1"/>
    <col min="10774" max="10774" width="21.85546875" style="3" customWidth="1"/>
    <col min="10775" max="11009" width="9.140625" style="3"/>
    <col min="11010" max="11010" width="32" style="3" customWidth="1"/>
    <col min="11011" max="11011" width="19" style="3" customWidth="1"/>
    <col min="11012" max="11013" width="21" style="3" customWidth="1"/>
    <col min="11014" max="11014" width="21.140625" style="3" customWidth="1"/>
    <col min="11015" max="11019" width="0" style="3" hidden="1" customWidth="1"/>
    <col min="11020" max="11020" width="27.5703125" style="3" customWidth="1"/>
    <col min="11021" max="11021" width="23.140625" style="3" customWidth="1"/>
    <col min="11022" max="11022" width="0" style="3" hidden="1" customWidth="1"/>
    <col min="11023" max="11023" width="16.28515625" style="3" customWidth="1"/>
    <col min="11024" max="11024" width="15.28515625" style="3" customWidth="1"/>
    <col min="11025" max="11025" width="23" style="3" customWidth="1"/>
    <col min="11026" max="11026" width="47.140625" style="3" customWidth="1"/>
    <col min="11027" max="11027" width="19.28515625" style="3" customWidth="1"/>
    <col min="11028" max="11028" width="0.140625" style="3" customWidth="1"/>
    <col min="11029" max="11029" width="17.7109375" style="3" customWidth="1"/>
    <col min="11030" max="11030" width="21.85546875" style="3" customWidth="1"/>
    <col min="11031" max="11265" width="9.140625" style="3"/>
    <col min="11266" max="11266" width="32" style="3" customWidth="1"/>
    <col min="11267" max="11267" width="19" style="3" customWidth="1"/>
    <col min="11268" max="11269" width="21" style="3" customWidth="1"/>
    <col min="11270" max="11270" width="21.140625" style="3" customWidth="1"/>
    <col min="11271" max="11275" width="0" style="3" hidden="1" customWidth="1"/>
    <col min="11276" max="11276" width="27.5703125" style="3" customWidth="1"/>
    <col min="11277" max="11277" width="23.140625" style="3" customWidth="1"/>
    <col min="11278" max="11278" width="0" style="3" hidden="1" customWidth="1"/>
    <col min="11279" max="11279" width="16.28515625" style="3" customWidth="1"/>
    <col min="11280" max="11280" width="15.28515625" style="3" customWidth="1"/>
    <col min="11281" max="11281" width="23" style="3" customWidth="1"/>
    <col min="11282" max="11282" width="47.140625" style="3" customWidth="1"/>
    <col min="11283" max="11283" width="19.28515625" style="3" customWidth="1"/>
    <col min="11284" max="11284" width="0.140625" style="3" customWidth="1"/>
    <col min="11285" max="11285" width="17.7109375" style="3" customWidth="1"/>
    <col min="11286" max="11286" width="21.85546875" style="3" customWidth="1"/>
    <col min="11287" max="11521" width="9.140625" style="3"/>
    <col min="11522" max="11522" width="32" style="3" customWidth="1"/>
    <col min="11523" max="11523" width="19" style="3" customWidth="1"/>
    <col min="11524" max="11525" width="21" style="3" customWidth="1"/>
    <col min="11526" max="11526" width="21.140625" style="3" customWidth="1"/>
    <col min="11527" max="11531" width="0" style="3" hidden="1" customWidth="1"/>
    <col min="11532" max="11532" width="27.5703125" style="3" customWidth="1"/>
    <col min="11533" max="11533" width="23.140625" style="3" customWidth="1"/>
    <col min="11534" max="11534" width="0" style="3" hidden="1" customWidth="1"/>
    <col min="11535" max="11535" width="16.28515625" style="3" customWidth="1"/>
    <col min="11536" max="11536" width="15.28515625" style="3" customWidth="1"/>
    <col min="11537" max="11537" width="23" style="3" customWidth="1"/>
    <col min="11538" max="11538" width="47.140625" style="3" customWidth="1"/>
    <col min="11539" max="11539" width="19.28515625" style="3" customWidth="1"/>
    <col min="11540" max="11540" width="0.140625" style="3" customWidth="1"/>
    <col min="11541" max="11541" width="17.7109375" style="3" customWidth="1"/>
    <col min="11542" max="11542" width="21.85546875" style="3" customWidth="1"/>
    <col min="11543" max="11777" width="9.140625" style="3"/>
    <col min="11778" max="11778" width="32" style="3" customWidth="1"/>
    <col min="11779" max="11779" width="19" style="3" customWidth="1"/>
    <col min="11780" max="11781" width="21" style="3" customWidth="1"/>
    <col min="11782" max="11782" width="21.140625" style="3" customWidth="1"/>
    <col min="11783" max="11787" width="0" style="3" hidden="1" customWidth="1"/>
    <col min="11788" max="11788" width="27.5703125" style="3" customWidth="1"/>
    <col min="11789" max="11789" width="23.140625" style="3" customWidth="1"/>
    <col min="11790" max="11790" width="0" style="3" hidden="1" customWidth="1"/>
    <col min="11791" max="11791" width="16.28515625" style="3" customWidth="1"/>
    <col min="11792" max="11792" width="15.28515625" style="3" customWidth="1"/>
    <col min="11793" max="11793" width="23" style="3" customWidth="1"/>
    <col min="11794" max="11794" width="47.140625" style="3" customWidth="1"/>
    <col min="11795" max="11795" width="19.28515625" style="3" customWidth="1"/>
    <col min="11796" max="11796" width="0.140625" style="3" customWidth="1"/>
    <col min="11797" max="11797" width="17.7109375" style="3" customWidth="1"/>
    <col min="11798" max="11798" width="21.85546875" style="3" customWidth="1"/>
    <col min="11799" max="12033" width="9.140625" style="3"/>
    <col min="12034" max="12034" width="32" style="3" customWidth="1"/>
    <col min="12035" max="12035" width="19" style="3" customWidth="1"/>
    <col min="12036" max="12037" width="21" style="3" customWidth="1"/>
    <col min="12038" max="12038" width="21.140625" style="3" customWidth="1"/>
    <col min="12039" max="12043" width="0" style="3" hidden="1" customWidth="1"/>
    <col min="12044" max="12044" width="27.5703125" style="3" customWidth="1"/>
    <col min="12045" max="12045" width="23.140625" style="3" customWidth="1"/>
    <col min="12046" max="12046" width="0" style="3" hidden="1" customWidth="1"/>
    <col min="12047" max="12047" width="16.28515625" style="3" customWidth="1"/>
    <col min="12048" max="12048" width="15.28515625" style="3" customWidth="1"/>
    <col min="12049" max="12049" width="23" style="3" customWidth="1"/>
    <col min="12050" max="12050" width="47.140625" style="3" customWidth="1"/>
    <col min="12051" max="12051" width="19.28515625" style="3" customWidth="1"/>
    <col min="12052" max="12052" width="0.140625" style="3" customWidth="1"/>
    <col min="12053" max="12053" width="17.7109375" style="3" customWidth="1"/>
    <col min="12054" max="12054" width="21.85546875" style="3" customWidth="1"/>
    <col min="12055" max="12289" width="9.140625" style="3"/>
    <col min="12290" max="12290" width="32" style="3" customWidth="1"/>
    <col min="12291" max="12291" width="19" style="3" customWidth="1"/>
    <col min="12292" max="12293" width="21" style="3" customWidth="1"/>
    <col min="12294" max="12294" width="21.140625" style="3" customWidth="1"/>
    <col min="12295" max="12299" width="0" style="3" hidden="1" customWidth="1"/>
    <col min="12300" max="12300" width="27.5703125" style="3" customWidth="1"/>
    <col min="12301" max="12301" width="23.140625" style="3" customWidth="1"/>
    <col min="12302" max="12302" width="0" style="3" hidden="1" customWidth="1"/>
    <col min="12303" max="12303" width="16.28515625" style="3" customWidth="1"/>
    <col min="12304" max="12304" width="15.28515625" style="3" customWidth="1"/>
    <col min="12305" max="12305" width="23" style="3" customWidth="1"/>
    <col min="12306" max="12306" width="47.140625" style="3" customWidth="1"/>
    <col min="12307" max="12307" width="19.28515625" style="3" customWidth="1"/>
    <col min="12308" max="12308" width="0.140625" style="3" customWidth="1"/>
    <col min="12309" max="12309" width="17.7109375" style="3" customWidth="1"/>
    <col min="12310" max="12310" width="21.85546875" style="3" customWidth="1"/>
    <col min="12311" max="12545" width="9.140625" style="3"/>
    <col min="12546" max="12546" width="32" style="3" customWidth="1"/>
    <col min="12547" max="12547" width="19" style="3" customWidth="1"/>
    <col min="12548" max="12549" width="21" style="3" customWidth="1"/>
    <col min="12550" max="12550" width="21.140625" style="3" customWidth="1"/>
    <col min="12551" max="12555" width="0" style="3" hidden="1" customWidth="1"/>
    <col min="12556" max="12556" width="27.5703125" style="3" customWidth="1"/>
    <col min="12557" max="12557" width="23.140625" style="3" customWidth="1"/>
    <col min="12558" max="12558" width="0" style="3" hidden="1" customWidth="1"/>
    <col min="12559" max="12559" width="16.28515625" style="3" customWidth="1"/>
    <col min="12560" max="12560" width="15.28515625" style="3" customWidth="1"/>
    <col min="12561" max="12561" width="23" style="3" customWidth="1"/>
    <col min="12562" max="12562" width="47.140625" style="3" customWidth="1"/>
    <col min="12563" max="12563" width="19.28515625" style="3" customWidth="1"/>
    <col min="12564" max="12564" width="0.140625" style="3" customWidth="1"/>
    <col min="12565" max="12565" width="17.7109375" style="3" customWidth="1"/>
    <col min="12566" max="12566" width="21.85546875" style="3" customWidth="1"/>
    <col min="12567" max="12801" width="9.140625" style="3"/>
    <col min="12802" max="12802" width="32" style="3" customWidth="1"/>
    <col min="12803" max="12803" width="19" style="3" customWidth="1"/>
    <col min="12804" max="12805" width="21" style="3" customWidth="1"/>
    <col min="12806" max="12806" width="21.140625" style="3" customWidth="1"/>
    <col min="12807" max="12811" width="0" style="3" hidden="1" customWidth="1"/>
    <col min="12812" max="12812" width="27.5703125" style="3" customWidth="1"/>
    <col min="12813" max="12813" width="23.140625" style="3" customWidth="1"/>
    <col min="12814" max="12814" width="0" style="3" hidden="1" customWidth="1"/>
    <col min="12815" max="12815" width="16.28515625" style="3" customWidth="1"/>
    <col min="12816" max="12816" width="15.28515625" style="3" customWidth="1"/>
    <col min="12817" max="12817" width="23" style="3" customWidth="1"/>
    <col min="12818" max="12818" width="47.140625" style="3" customWidth="1"/>
    <col min="12819" max="12819" width="19.28515625" style="3" customWidth="1"/>
    <col min="12820" max="12820" width="0.140625" style="3" customWidth="1"/>
    <col min="12821" max="12821" width="17.7109375" style="3" customWidth="1"/>
    <col min="12822" max="12822" width="21.85546875" style="3" customWidth="1"/>
    <col min="12823" max="13057" width="9.140625" style="3"/>
    <col min="13058" max="13058" width="32" style="3" customWidth="1"/>
    <col min="13059" max="13059" width="19" style="3" customWidth="1"/>
    <col min="13060" max="13061" width="21" style="3" customWidth="1"/>
    <col min="13062" max="13062" width="21.140625" style="3" customWidth="1"/>
    <col min="13063" max="13067" width="0" style="3" hidden="1" customWidth="1"/>
    <col min="13068" max="13068" width="27.5703125" style="3" customWidth="1"/>
    <col min="13069" max="13069" width="23.140625" style="3" customWidth="1"/>
    <col min="13070" max="13070" width="0" style="3" hidden="1" customWidth="1"/>
    <col min="13071" max="13071" width="16.28515625" style="3" customWidth="1"/>
    <col min="13072" max="13072" width="15.28515625" style="3" customWidth="1"/>
    <col min="13073" max="13073" width="23" style="3" customWidth="1"/>
    <col min="13074" max="13074" width="47.140625" style="3" customWidth="1"/>
    <col min="13075" max="13075" width="19.28515625" style="3" customWidth="1"/>
    <col min="13076" max="13076" width="0.140625" style="3" customWidth="1"/>
    <col min="13077" max="13077" width="17.7109375" style="3" customWidth="1"/>
    <col min="13078" max="13078" width="21.85546875" style="3" customWidth="1"/>
    <col min="13079" max="13313" width="9.140625" style="3"/>
    <col min="13314" max="13314" width="32" style="3" customWidth="1"/>
    <col min="13315" max="13315" width="19" style="3" customWidth="1"/>
    <col min="13316" max="13317" width="21" style="3" customWidth="1"/>
    <col min="13318" max="13318" width="21.140625" style="3" customWidth="1"/>
    <col min="13319" max="13323" width="0" style="3" hidden="1" customWidth="1"/>
    <col min="13324" max="13324" width="27.5703125" style="3" customWidth="1"/>
    <col min="13325" max="13325" width="23.140625" style="3" customWidth="1"/>
    <col min="13326" max="13326" width="0" style="3" hidden="1" customWidth="1"/>
    <col min="13327" max="13327" width="16.28515625" style="3" customWidth="1"/>
    <col min="13328" max="13328" width="15.28515625" style="3" customWidth="1"/>
    <col min="13329" max="13329" width="23" style="3" customWidth="1"/>
    <col min="13330" max="13330" width="47.140625" style="3" customWidth="1"/>
    <col min="13331" max="13331" width="19.28515625" style="3" customWidth="1"/>
    <col min="13332" max="13332" width="0.140625" style="3" customWidth="1"/>
    <col min="13333" max="13333" width="17.7109375" style="3" customWidth="1"/>
    <col min="13334" max="13334" width="21.85546875" style="3" customWidth="1"/>
    <col min="13335" max="13569" width="9.140625" style="3"/>
    <col min="13570" max="13570" width="32" style="3" customWidth="1"/>
    <col min="13571" max="13571" width="19" style="3" customWidth="1"/>
    <col min="13572" max="13573" width="21" style="3" customWidth="1"/>
    <col min="13574" max="13574" width="21.140625" style="3" customWidth="1"/>
    <col min="13575" max="13579" width="0" style="3" hidden="1" customWidth="1"/>
    <col min="13580" max="13580" width="27.5703125" style="3" customWidth="1"/>
    <col min="13581" max="13581" width="23.140625" style="3" customWidth="1"/>
    <col min="13582" max="13582" width="0" style="3" hidden="1" customWidth="1"/>
    <col min="13583" max="13583" width="16.28515625" style="3" customWidth="1"/>
    <col min="13584" max="13584" width="15.28515625" style="3" customWidth="1"/>
    <col min="13585" max="13585" width="23" style="3" customWidth="1"/>
    <col min="13586" max="13586" width="47.140625" style="3" customWidth="1"/>
    <col min="13587" max="13587" width="19.28515625" style="3" customWidth="1"/>
    <col min="13588" max="13588" width="0.140625" style="3" customWidth="1"/>
    <col min="13589" max="13589" width="17.7109375" style="3" customWidth="1"/>
    <col min="13590" max="13590" width="21.85546875" style="3" customWidth="1"/>
    <col min="13591" max="13825" width="9.140625" style="3"/>
    <col min="13826" max="13826" width="32" style="3" customWidth="1"/>
    <col min="13827" max="13827" width="19" style="3" customWidth="1"/>
    <col min="13828" max="13829" width="21" style="3" customWidth="1"/>
    <col min="13830" max="13830" width="21.140625" style="3" customWidth="1"/>
    <col min="13831" max="13835" width="0" style="3" hidden="1" customWidth="1"/>
    <col min="13836" max="13836" width="27.5703125" style="3" customWidth="1"/>
    <col min="13837" max="13837" width="23.140625" style="3" customWidth="1"/>
    <col min="13838" max="13838" width="0" style="3" hidden="1" customWidth="1"/>
    <col min="13839" max="13839" width="16.28515625" style="3" customWidth="1"/>
    <col min="13840" max="13840" width="15.28515625" style="3" customWidth="1"/>
    <col min="13841" max="13841" width="23" style="3" customWidth="1"/>
    <col min="13842" max="13842" width="47.140625" style="3" customWidth="1"/>
    <col min="13843" max="13843" width="19.28515625" style="3" customWidth="1"/>
    <col min="13844" max="13844" width="0.140625" style="3" customWidth="1"/>
    <col min="13845" max="13845" width="17.7109375" style="3" customWidth="1"/>
    <col min="13846" max="13846" width="21.85546875" style="3" customWidth="1"/>
    <col min="13847" max="14081" width="9.140625" style="3"/>
    <col min="14082" max="14082" width="32" style="3" customWidth="1"/>
    <col min="14083" max="14083" width="19" style="3" customWidth="1"/>
    <col min="14084" max="14085" width="21" style="3" customWidth="1"/>
    <col min="14086" max="14086" width="21.140625" style="3" customWidth="1"/>
    <col min="14087" max="14091" width="0" style="3" hidden="1" customWidth="1"/>
    <col min="14092" max="14092" width="27.5703125" style="3" customWidth="1"/>
    <col min="14093" max="14093" width="23.140625" style="3" customWidth="1"/>
    <col min="14094" max="14094" width="0" style="3" hidden="1" customWidth="1"/>
    <col min="14095" max="14095" width="16.28515625" style="3" customWidth="1"/>
    <col min="14096" max="14096" width="15.28515625" style="3" customWidth="1"/>
    <col min="14097" max="14097" width="23" style="3" customWidth="1"/>
    <col min="14098" max="14098" width="47.140625" style="3" customWidth="1"/>
    <col min="14099" max="14099" width="19.28515625" style="3" customWidth="1"/>
    <col min="14100" max="14100" width="0.140625" style="3" customWidth="1"/>
    <col min="14101" max="14101" width="17.7109375" style="3" customWidth="1"/>
    <col min="14102" max="14102" width="21.85546875" style="3" customWidth="1"/>
    <col min="14103" max="14337" width="9.140625" style="3"/>
    <col min="14338" max="14338" width="32" style="3" customWidth="1"/>
    <col min="14339" max="14339" width="19" style="3" customWidth="1"/>
    <col min="14340" max="14341" width="21" style="3" customWidth="1"/>
    <col min="14342" max="14342" width="21.140625" style="3" customWidth="1"/>
    <col min="14343" max="14347" width="0" style="3" hidden="1" customWidth="1"/>
    <col min="14348" max="14348" width="27.5703125" style="3" customWidth="1"/>
    <col min="14349" max="14349" width="23.140625" style="3" customWidth="1"/>
    <col min="14350" max="14350" width="0" style="3" hidden="1" customWidth="1"/>
    <col min="14351" max="14351" width="16.28515625" style="3" customWidth="1"/>
    <col min="14352" max="14352" width="15.28515625" style="3" customWidth="1"/>
    <col min="14353" max="14353" width="23" style="3" customWidth="1"/>
    <col min="14354" max="14354" width="47.140625" style="3" customWidth="1"/>
    <col min="14355" max="14355" width="19.28515625" style="3" customWidth="1"/>
    <col min="14356" max="14356" width="0.140625" style="3" customWidth="1"/>
    <col min="14357" max="14357" width="17.7109375" style="3" customWidth="1"/>
    <col min="14358" max="14358" width="21.85546875" style="3" customWidth="1"/>
    <col min="14359" max="14593" width="9.140625" style="3"/>
    <col min="14594" max="14594" width="32" style="3" customWidth="1"/>
    <col min="14595" max="14595" width="19" style="3" customWidth="1"/>
    <col min="14596" max="14597" width="21" style="3" customWidth="1"/>
    <col min="14598" max="14598" width="21.140625" style="3" customWidth="1"/>
    <col min="14599" max="14603" width="0" style="3" hidden="1" customWidth="1"/>
    <col min="14604" max="14604" width="27.5703125" style="3" customWidth="1"/>
    <col min="14605" max="14605" width="23.140625" style="3" customWidth="1"/>
    <col min="14606" max="14606" width="0" style="3" hidden="1" customWidth="1"/>
    <col min="14607" max="14607" width="16.28515625" style="3" customWidth="1"/>
    <col min="14608" max="14608" width="15.28515625" style="3" customWidth="1"/>
    <col min="14609" max="14609" width="23" style="3" customWidth="1"/>
    <col min="14610" max="14610" width="47.140625" style="3" customWidth="1"/>
    <col min="14611" max="14611" width="19.28515625" style="3" customWidth="1"/>
    <col min="14612" max="14612" width="0.140625" style="3" customWidth="1"/>
    <col min="14613" max="14613" width="17.7109375" style="3" customWidth="1"/>
    <col min="14614" max="14614" width="21.85546875" style="3" customWidth="1"/>
    <col min="14615" max="14849" width="9.140625" style="3"/>
    <col min="14850" max="14850" width="32" style="3" customWidth="1"/>
    <col min="14851" max="14851" width="19" style="3" customWidth="1"/>
    <col min="14852" max="14853" width="21" style="3" customWidth="1"/>
    <col min="14854" max="14854" width="21.140625" style="3" customWidth="1"/>
    <col min="14855" max="14859" width="0" style="3" hidden="1" customWidth="1"/>
    <col min="14860" max="14860" width="27.5703125" style="3" customWidth="1"/>
    <col min="14861" max="14861" width="23.140625" style="3" customWidth="1"/>
    <col min="14862" max="14862" width="0" style="3" hidden="1" customWidth="1"/>
    <col min="14863" max="14863" width="16.28515625" style="3" customWidth="1"/>
    <col min="14864" max="14864" width="15.28515625" style="3" customWidth="1"/>
    <col min="14865" max="14865" width="23" style="3" customWidth="1"/>
    <col min="14866" max="14866" width="47.140625" style="3" customWidth="1"/>
    <col min="14867" max="14867" width="19.28515625" style="3" customWidth="1"/>
    <col min="14868" max="14868" width="0.140625" style="3" customWidth="1"/>
    <col min="14869" max="14869" width="17.7109375" style="3" customWidth="1"/>
    <col min="14870" max="14870" width="21.85546875" style="3" customWidth="1"/>
    <col min="14871" max="15105" width="9.140625" style="3"/>
    <col min="15106" max="15106" width="32" style="3" customWidth="1"/>
    <col min="15107" max="15107" width="19" style="3" customWidth="1"/>
    <col min="15108" max="15109" width="21" style="3" customWidth="1"/>
    <col min="15110" max="15110" width="21.140625" style="3" customWidth="1"/>
    <col min="15111" max="15115" width="0" style="3" hidden="1" customWidth="1"/>
    <col min="15116" max="15116" width="27.5703125" style="3" customWidth="1"/>
    <col min="15117" max="15117" width="23.140625" style="3" customWidth="1"/>
    <col min="15118" max="15118" width="0" style="3" hidden="1" customWidth="1"/>
    <col min="15119" max="15119" width="16.28515625" style="3" customWidth="1"/>
    <col min="15120" max="15120" width="15.28515625" style="3" customWidth="1"/>
    <col min="15121" max="15121" width="23" style="3" customWidth="1"/>
    <col min="15122" max="15122" width="47.140625" style="3" customWidth="1"/>
    <col min="15123" max="15123" width="19.28515625" style="3" customWidth="1"/>
    <col min="15124" max="15124" width="0.140625" style="3" customWidth="1"/>
    <col min="15125" max="15125" width="17.7109375" style="3" customWidth="1"/>
    <col min="15126" max="15126" width="21.85546875" style="3" customWidth="1"/>
    <col min="15127" max="15361" width="9.140625" style="3"/>
    <col min="15362" max="15362" width="32" style="3" customWidth="1"/>
    <col min="15363" max="15363" width="19" style="3" customWidth="1"/>
    <col min="15364" max="15365" width="21" style="3" customWidth="1"/>
    <col min="15366" max="15366" width="21.140625" style="3" customWidth="1"/>
    <col min="15367" max="15371" width="0" style="3" hidden="1" customWidth="1"/>
    <col min="15372" max="15372" width="27.5703125" style="3" customWidth="1"/>
    <col min="15373" max="15373" width="23.140625" style="3" customWidth="1"/>
    <col min="15374" max="15374" width="0" style="3" hidden="1" customWidth="1"/>
    <col min="15375" max="15375" width="16.28515625" style="3" customWidth="1"/>
    <col min="15376" max="15376" width="15.28515625" style="3" customWidth="1"/>
    <col min="15377" max="15377" width="23" style="3" customWidth="1"/>
    <col min="15378" max="15378" width="47.140625" style="3" customWidth="1"/>
    <col min="15379" max="15379" width="19.28515625" style="3" customWidth="1"/>
    <col min="15380" max="15380" width="0.140625" style="3" customWidth="1"/>
    <col min="15381" max="15381" width="17.7109375" style="3" customWidth="1"/>
    <col min="15382" max="15382" width="21.85546875" style="3" customWidth="1"/>
    <col min="15383" max="15617" width="9.140625" style="3"/>
    <col min="15618" max="15618" width="32" style="3" customWidth="1"/>
    <col min="15619" max="15619" width="19" style="3" customWidth="1"/>
    <col min="15620" max="15621" width="21" style="3" customWidth="1"/>
    <col min="15622" max="15622" width="21.140625" style="3" customWidth="1"/>
    <col min="15623" max="15627" width="0" style="3" hidden="1" customWidth="1"/>
    <col min="15628" max="15628" width="27.5703125" style="3" customWidth="1"/>
    <col min="15629" max="15629" width="23.140625" style="3" customWidth="1"/>
    <col min="15630" max="15630" width="0" style="3" hidden="1" customWidth="1"/>
    <col min="15631" max="15631" width="16.28515625" style="3" customWidth="1"/>
    <col min="15632" max="15632" width="15.28515625" style="3" customWidth="1"/>
    <col min="15633" max="15633" width="23" style="3" customWidth="1"/>
    <col min="15634" max="15634" width="47.140625" style="3" customWidth="1"/>
    <col min="15635" max="15635" width="19.28515625" style="3" customWidth="1"/>
    <col min="15636" max="15636" width="0.140625" style="3" customWidth="1"/>
    <col min="15637" max="15637" width="17.7109375" style="3" customWidth="1"/>
    <col min="15638" max="15638" width="21.85546875" style="3" customWidth="1"/>
    <col min="15639" max="15873" width="9.140625" style="3"/>
    <col min="15874" max="15874" width="32" style="3" customWidth="1"/>
    <col min="15875" max="15875" width="19" style="3" customWidth="1"/>
    <col min="15876" max="15877" width="21" style="3" customWidth="1"/>
    <col min="15878" max="15878" width="21.140625" style="3" customWidth="1"/>
    <col min="15879" max="15883" width="0" style="3" hidden="1" customWidth="1"/>
    <col min="15884" max="15884" width="27.5703125" style="3" customWidth="1"/>
    <col min="15885" max="15885" width="23.140625" style="3" customWidth="1"/>
    <col min="15886" max="15886" width="0" style="3" hidden="1" customWidth="1"/>
    <col min="15887" max="15887" width="16.28515625" style="3" customWidth="1"/>
    <col min="15888" max="15888" width="15.28515625" style="3" customWidth="1"/>
    <col min="15889" max="15889" width="23" style="3" customWidth="1"/>
    <col min="15890" max="15890" width="47.140625" style="3" customWidth="1"/>
    <col min="15891" max="15891" width="19.28515625" style="3" customWidth="1"/>
    <col min="15892" max="15892" width="0.140625" style="3" customWidth="1"/>
    <col min="15893" max="15893" width="17.7109375" style="3" customWidth="1"/>
    <col min="15894" max="15894" width="21.85546875" style="3" customWidth="1"/>
    <col min="15895" max="16129" width="9.140625" style="3"/>
    <col min="16130" max="16130" width="32" style="3" customWidth="1"/>
    <col min="16131" max="16131" width="19" style="3" customWidth="1"/>
    <col min="16132" max="16133" width="21" style="3" customWidth="1"/>
    <col min="16134" max="16134" width="21.140625" style="3" customWidth="1"/>
    <col min="16135" max="16139" width="0" style="3" hidden="1" customWidth="1"/>
    <col min="16140" max="16140" width="27.5703125" style="3" customWidth="1"/>
    <col min="16141" max="16141" width="23.140625" style="3" customWidth="1"/>
    <col min="16142" max="16142" width="0" style="3" hidden="1" customWidth="1"/>
    <col min="16143" max="16143" width="16.28515625" style="3" customWidth="1"/>
    <col min="16144" max="16144" width="15.28515625" style="3" customWidth="1"/>
    <col min="16145" max="16145" width="23" style="3" customWidth="1"/>
    <col min="16146" max="16146" width="47.140625" style="3" customWidth="1"/>
    <col min="16147" max="16147" width="19.28515625" style="3" customWidth="1"/>
    <col min="16148" max="16148" width="0.140625" style="3" customWidth="1"/>
    <col min="16149" max="16149" width="17.7109375" style="3" customWidth="1"/>
    <col min="16150" max="16150" width="21.85546875" style="3" customWidth="1"/>
    <col min="16151" max="16384" width="9.140625" style="3"/>
  </cols>
  <sheetData>
    <row r="1" spans="1:30" ht="12.75" hidden="1" customHeight="1">
      <c r="A1" s="1"/>
      <c r="B1" s="2"/>
      <c r="C1" s="2"/>
      <c r="D1" s="2"/>
      <c r="E1" s="2"/>
      <c r="F1" s="2"/>
      <c r="G1" s="2"/>
      <c r="H1" s="2"/>
      <c r="I1" s="2" t="s">
        <v>0</v>
      </c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</row>
    <row r="2" spans="1:30" ht="12.75" hidden="1" customHeight="1">
      <c r="A2" s="1"/>
      <c r="B2" s="2"/>
      <c r="C2" s="2"/>
      <c r="D2" s="2"/>
      <c r="E2" s="2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</row>
    <row r="3" spans="1:30" ht="12.75" hidden="1" customHeight="1">
      <c r="A3" s="1"/>
      <c r="B3" s="2"/>
      <c r="C3" s="2"/>
      <c r="D3" s="2"/>
      <c r="E3" s="2"/>
      <c r="F3" s="2"/>
      <c r="G3" s="2"/>
      <c r="H3" s="2"/>
      <c r="I3" s="2" t="s">
        <v>2</v>
      </c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</row>
    <row r="4" spans="1:30" ht="12.75" hidden="1" customHeight="1">
      <c r="A4" s="1"/>
      <c r="B4" s="2"/>
      <c r="C4" s="2"/>
      <c r="D4" s="2"/>
      <c r="E4" s="2"/>
      <c r="F4" s="2"/>
      <c r="G4" s="2"/>
      <c r="H4" s="2"/>
      <c r="I4" s="2" t="s">
        <v>3</v>
      </c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</row>
    <row r="5" spans="1:30" ht="12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</row>
    <row r="6" spans="1:30" ht="3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58" t="s">
        <v>228</v>
      </c>
    </row>
    <row r="7" spans="1:30" ht="23.25" customHeight="1">
      <c r="A7" s="208" t="s">
        <v>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30" ht="26.25">
      <c r="A8" s="209" t="s">
        <v>5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30" ht="19.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 t="s">
        <v>6</v>
      </c>
      <c r="S9" s="1"/>
      <c r="T9" s="1"/>
      <c r="U9" s="1"/>
      <c r="V9" s="1"/>
    </row>
    <row r="10" spans="1:30" ht="103.5" customHeight="1" thickBot="1">
      <c r="B10" s="210" t="s">
        <v>7</v>
      </c>
      <c r="C10" s="211"/>
      <c r="D10" s="211"/>
      <c r="E10" s="211"/>
      <c r="F10" s="211"/>
      <c r="G10" s="212"/>
      <c r="H10" s="6" t="s">
        <v>8</v>
      </c>
      <c r="I10" s="7" t="s">
        <v>9</v>
      </c>
      <c r="J10" s="8" t="s">
        <v>10</v>
      </c>
      <c r="K10" s="9" t="s">
        <v>11</v>
      </c>
      <c r="L10" s="10" t="s">
        <v>12</v>
      </c>
      <c r="M10" s="11" t="s">
        <v>13</v>
      </c>
      <c r="N10" s="11" t="s">
        <v>14</v>
      </c>
      <c r="O10" s="11" t="s">
        <v>15</v>
      </c>
      <c r="P10" s="11" t="s">
        <v>16</v>
      </c>
      <c r="Q10" s="12" t="s">
        <v>17</v>
      </c>
      <c r="R10" s="9" t="s">
        <v>18</v>
      </c>
      <c r="S10" s="13" t="s">
        <v>19</v>
      </c>
      <c r="T10" s="7" t="s">
        <v>20</v>
      </c>
      <c r="U10" s="8" t="s">
        <v>21</v>
      </c>
      <c r="V10" s="9" t="s">
        <v>22</v>
      </c>
      <c r="W10" s="14"/>
      <c r="X10" s="1"/>
      <c r="Y10" s="1"/>
      <c r="Z10" s="1"/>
      <c r="AA10" s="1"/>
      <c r="AB10" s="1"/>
      <c r="AC10" s="1"/>
      <c r="AD10" s="1"/>
    </row>
    <row r="11" spans="1:30" ht="27" thickBot="1">
      <c r="B11" s="15">
        <v>1</v>
      </c>
      <c r="C11" s="16"/>
      <c r="D11" s="16"/>
      <c r="E11" s="16"/>
      <c r="F11" s="16"/>
      <c r="G11" s="17"/>
      <c r="H11" s="18">
        <v>2</v>
      </c>
      <c r="I11" s="19">
        <v>3</v>
      </c>
      <c r="J11" s="20">
        <v>4</v>
      </c>
      <c r="K11" s="19">
        <v>5</v>
      </c>
      <c r="L11" s="19">
        <v>6</v>
      </c>
      <c r="M11" s="19">
        <v>7</v>
      </c>
      <c r="N11" s="19">
        <v>8</v>
      </c>
      <c r="O11" s="19">
        <v>9</v>
      </c>
      <c r="P11" s="19">
        <v>10</v>
      </c>
      <c r="Q11" s="21">
        <v>6</v>
      </c>
      <c r="R11" s="22">
        <v>7</v>
      </c>
      <c r="S11" s="21">
        <v>8</v>
      </c>
      <c r="T11" s="21">
        <v>9</v>
      </c>
      <c r="U11" s="23" t="s">
        <v>23</v>
      </c>
      <c r="V11" s="24">
        <v>11</v>
      </c>
      <c r="W11" s="14"/>
      <c r="X11" s="1"/>
      <c r="Y11" s="1"/>
      <c r="Z11" s="1"/>
      <c r="AA11" s="1"/>
      <c r="AB11" s="1"/>
      <c r="AC11" s="1"/>
      <c r="AD11" s="1"/>
    </row>
    <row r="12" spans="1:30" ht="26.25" thickBot="1">
      <c r="A12" s="25"/>
      <c r="B12" s="162" t="s">
        <v>24</v>
      </c>
      <c r="C12" s="163"/>
      <c r="D12" s="163"/>
      <c r="E12" s="163"/>
      <c r="F12" s="163"/>
      <c r="G12" s="164"/>
      <c r="H12" s="26" t="s">
        <v>25</v>
      </c>
      <c r="I12" s="27" t="s">
        <v>26</v>
      </c>
      <c r="J12" s="28">
        <f>SUM(J13:J19)</f>
        <v>57463.600000000006</v>
      </c>
      <c r="K12" s="29">
        <f t="shared" ref="K12:P12" si="0">K15+K16+K17+K18+K19+K14+K13</f>
        <v>62865.1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8">
        <f>SUM(Q13:Q19)</f>
        <v>65006.3</v>
      </c>
      <c r="R12" s="28">
        <f>SUM(R13:R19)</f>
        <v>65003.4</v>
      </c>
      <c r="S12" s="29">
        <f>R12/K12*100</f>
        <v>103.40141032146613</v>
      </c>
      <c r="T12" s="29">
        <f>R12/Q12*100</f>
        <v>99.995538893922586</v>
      </c>
      <c r="U12" s="29">
        <f>S12-T12</f>
        <v>3.4058714275435449</v>
      </c>
      <c r="V12" s="30"/>
      <c r="W12" s="14"/>
      <c r="X12" s="1"/>
      <c r="Y12" s="1"/>
      <c r="Z12" s="1"/>
      <c r="AA12" s="1"/>
      <c r="AB12" s="1"/>
      <c r="AC12" s="1"/>
      <c r="AD12" s="1"/>
    </row>
    <row r="13" spans="1:30" ht="86.25" customHeight="1" thickBot="1">
      <c r="A13" s="31"/>
      <c r="B13" s="168" t="s">
        <v>27</v>
      </c>
      <c r="C13" s="169"/>
      <c r="D13" s="169"/>
      <c r="E13" s="169"/>
      <c r="F13" s="169"/>
      <c r="G13" s="170"/>
      <c r="H13" s="32" t="s">
        <v>25</v>
      </c>
      <c r="I13" s="33" t="s">
        <v>28</v>
      </c>
      <c r="J13" s="34">
        <v>1424.4</v>
      </c>
      <c r="K13" s="35">
        <v>1624.5</v>
      </c>
      <c r="L13" s="35"/>
      <c r="M13" s="35"/>
      <c r="N13" s="35"/>
      <c r="O13" s="35"/>
      <c r="P13" s="35"/>
      <c r="Q13" s="34">
        <v>1654.6</v>
      </c>
      <c r="R13" s="34">
        <v>1654.6</v>
      </c>
      <c r="S13" s="35">
        <f t="shared" ref="S13:S57" si="1">R13/K13*100</f>
        <v>101.85287780855647</v>
      </c>
      <c r="T13" s="35">
        <f t="shared" ref="T13:T57" si="2">R13/Q13*100</f>
        <v>100</v>
      </c>
      <c r="U13" s="36">
        <f t="shared" ref="U13:U57" si="3">S13-T13</f>
        <v>1.852877808556471</v>
      </c>
      <c r="V13" s="37" t="s">
        <v>29</v>
      </c>
      <c r="W13" s="14"/>
      <c r="X13" s="1"/>
      <c r="Y13" s="1"/>
      <c r="Z13" s="1"/>
      <c r="AA13" s="1"/>
      <c r="AB13" s="1"/>
      <c r="AC13" s="1"/>
      <c r="AD13" s="1"/>
    </row>
    <row r="14" spans="1:30" ht="93.75" customHeight="1" thickBot="1">
      <c r="A14" s="31"/>
      <c r="B14" s="175" t="s">
        <v>30</v>
      </c>
      <c r="C14" s="176"/>
      <c r="D14" s="176"/>
      <c r="E14" s="176"/>
      <c r="F14" s="176"/>
      <c r="G14" s="177"/>
      <c r="H14" s="38" t="s">
        <v>25</v>
      </c>
      <c r="I14" s="39" t="s">
        <v>31</v>
      </c>
      <c r="J14" s="40">
        <v>1596.4</v>
      </c>
      <c r="K14" s="41">
        <v>1872.8</v>
      </c>
      <c r="L14" s="41"/>
      <c r="M14" s="41"/>
      <c r="N14" s="41"/>
      <c r="O14" s="41"/>
      <c r="P14" s="41"/>
      <c r="Q14" s="40">
        <v>1935.8</v>
      </c>
      <c r="R14" s="40">
        <v>1935.3</v>
      </c>
      <c r="S14" s="35">
        <f t="shared" si="1"/>
        <v>103.33724903887227</v>
      </c>
      <c r="T14" s="35">
        <f t="shared" si="2"/>
        <v>99.974170885422041</v>
      </c>
      <c r="U14" s="36">
        <f t="shared" si="3"/>
        <v>3.3630781534502319</v>
      </c>
      <c r="V14" s="37" t="s">
        <v>32</v>
      </c>
      <c r="W14" s="14"/>
      <c r="X14" s="1"/>
      <c r="Y14" s="1"/>
      <c r="Z14" s="1"/>
      <c r="AA14" s="1"/>
      <c r="AB14" s="1"/>
      <c r="AC14" s="1"/>
      <c r="AD14" s="1"/>
    </row>
    <row r="15" spans="1:30" ht="115.5" customHeight="1" thickBot="1">
      <c r="A15" s="31"/>
      <c r="B15" s="175" t="s">
        <v>33</v>
      </c>
      <c r="C15" s="176"/>
      <c r="D15" s="176"/>
      <c r="E15" s="176"/>
      <c r="F15" s="176"/>
      <c r="G15" s="177"/>
      <c r="H15" s="38" t="s">
        <v>25</v>
      </c>
      <c r="I15" s="39" t="s">
        <v>34</v>
      </c>
      <c r="J15" s="40">
        <v>29252.2</v>
      </c>
      <c r="K15" s="41">
        <v>30924.5</v>
      </c>
      <c r="L15" s="41"/>
      <c r="M15" s="41"/>
      <c r="N15" s="41"/>
      <c r="O15" s="41"/>
      <c r="P15" s="41"/>
      <c r="Q15" s="40">
        <v>32252.5</v>
      </c>
      <c r="R15" s="40">
        <v>32250.1</v>
      </c>
      <c r="S15" s="35">
        <f t="shared" si="1"/>
        <v>104.28656890167989</v>
      </c>
      <c r="T15" s="35">
        <f t="shared" si="2"/>
        <v>99.992558716378568</v>
      </c>
      <c r="U15" s="36">
        <f t="shared" si="3"/>
        <v>4.2940101853013175</v>
      </c>
      <c r="V15" s="37" t="s">
        <v>35</v>
      </c>
      <c r="W15" s="14"/>
      <c r="X15" s="1"/>
      <c r="Y15" s="1"/>
      <c r="Z15" s="1"/>
      <c r="AA15" s="1"/>
      <c r="AB15" s="1"/>
      <c r="AC15" s="1"/>
      <c r="AD15" s="1"/>
    </row>
    <row r="16" spans="1:30" ht="27" thickBot="1">
      <c r="A16" s="31"/>
      <c r="B16" s="175" t="s">
        <v>36</v>
      </c>
      <c r="C16" s="176"/>
      <c r="D16" s="176"/>
      <c r="E16" s="176"/>
      <c r="F16" s="176"/>
      <c r="G16" s="177"/>
      <c r="H16" s="38" t="s">
        <v>25</v>
      </c>
      <c r="I16" s="39" t="s">
        <v>37</v>
      </c>
      <c r="J16" s="40">
        <v>5.7</v>
      </c>
      <c r="K16" s="41">
        <v>10</v>
      </c>
      <c r="L16" s="41"/>
      <c r="M16" s="41"/>
      <c r="N16" s="41"/>
      <c r="O16" s="41"/>
      <c r="P16" s="41"/>
      <c r="Q16" s="40">
        <v>10</v>
      </c>
      <c r="R16" s="40">
        <v>10</v>
      </c>
      <c r="S16" s="35">
        <f t="shared" si="1"/>
        <v>100</v>
      </c>
      <c r="T16" s="35">
        <f t="shared" si="2"/>
        <v>100</v>
      </c>
      <c r="U16" s="36">
        <f t="shared" si="3"/>
        <v>0</v>
      </c>
      <c r="V16" s="42"/>
      <c r="W16" s="14"/>
      <c r="X16" s="1"/>
      <c r="Y16" s="1"/>
      <c r="Z16" s="1"/>
      <c r="AA16" s="1"/>
      <c r="AB16" s="1"/>
      <c r="AC16" s="1"/>
      <c r="AD16" s="1"/>
    </row>
    <row r="17" spans="1:30" ht="99.75" customHeight="1" thickBot="1">
      <c r="A17" s="31"/>
      <c r="B17" s="175" t="s">
        <v>38</v>
      </c>
      <c r="C17" s="176"/>
      <c r="D17" s="176"/>
      <c r="E17" s="176"/>
      <c r="F17" s="176"/>
      <c r="G17" s="177"/>
      <c r="H17" s="38" t="s">
        <v>25</v>
      </c>
      <c r="I17" s="39" t="s">
        <v>39</v>
      </c>
      <c r="J17" s="40">
        <v>6501.1</v>
      </c>
      <c r="K17" s="41">
        <v>8126.1</v>
      </c>
      <c r="L17" s="41"/>
      <c r="M17" s="41"/>
      <c r="N17" s="41"/>
      <c r="O17" s="41"/>
      <c r="P17" s="41"/>
      <c r="Q17" s="40">
        <v>7335.4</v>
      </c>
      <c r="R17" s="40">
        <v>7335.4</v>
      </c>
      <c r="S17" s="35">
        <f t="shared" si="1"/>
        <v>90.269625035379818</v>
      </c>
      <c r="T17" s="35">
        <f>R17/Q17*100</f>
        <v>100</v>
      </c>
      <c r="U17" s="36">
        <f t="shared" si="3"/>
        <v>-9.7303749646201823</v>
      </c>
      <c r="V17" s="42" t="s">
        <v>40</v>
      </c>
      <c r="W17" s="14"/>
      <c r="X17" s="1"/>
      <c r="Y17" s="1"/>
      <c r="Z17" s="1"/>
      <c r="AA17" s="1"/>
      <c r="AB17" s="1"/>
      <c r="AC17" s="1"/>
      <c r="AD17" s="1"/>
    </row>
    <row r="18" spans="1:30" ht="50.25" customHeight="1" thickBot="1">
      <c r="A18" s="31"/>
      <c r="B18" s="175" t="s">
        <v>41</v>
      </c>
      <c r="C18" s="176"/>
      <c r="D18" s="176"/>
      <c r="E18" s="176"/>
      <c r="F18" s="176"/>
      <c r="G18" s="177"/>
      <c r="H18" s="38" t="s">
        <v>25</v>
      </c>
      <c r="I18" s="39" t="s">
        <v>42</v>
      </c>
      <c r="J18" s="40">
        <v>0</v>
      </c>
      <c r="K18" s="41">
        <v>2819.2</v>
      </c>
      <c r="L18" s="41"/>
      <c r="M18" s="41"/>
      <c r="N18" s="41"/>
      <c r="O18" s="41"/>
      <c r="P18" s="41"/>
      <c r="Q18" s="40">
        <v>0</v>
      </c>
      <c r="R18" s="40">
        <v>0</v>
      </c>
      <c r="S18" s="35">
        <f t="shared" si="1"/>
        <v>0</v>
      </c>
      <c r="T18" s="35" t="e">
        <f t="shared" ref="T18:T19" si="4">R18/Q18*100</f>
        <v>#DIV/0!</v>
      </c>
      <c r="U18" s="36" t="e">
        <f t="shared" si="3"/>
        <v>#DIV/0!</v>
      </c>
      <c r="V18" s="42" t="s">
        <v>43</v>
      </c>
      <c r="W18" s="14"/>
      <c r="X18" s="1"/>
      <c r="Y18" s="1"/>
      <c r="Z18" s="1"/>
      <c r="AA18" s="1"/>
      <c r="AB18" s="1"/>
      <c r="AC18" s="1"/>
      <c r="AD18" s="1"/>
    </row>
    <row r="19" spans="1:30" ht="181.5" customHeight="1" thickBot="1">
      <c r="A19" s="31"/>
      <c r="B19" s="207" t="s">
        <v>44</v>
      </c>
      <c r="C19" s="180"/>
      <c r="D19" s="180"/>
      <c r="E19" s="180"/>
      <c r="F19" s="180"/>
      <c r="G19" s="181"/>
      <c r="H19" s="43" t="s">
        <v>25</v>
      </c>
      <c r="I19" s="44" t="s">
        <v>45</v>
      </c>
      <c r="J19" s="40">
        <v>18683.8</v>
      </c>
      <c r="K19" s="45">
        <v>17488</v>
      </c>
      <c r="L19" s="45"/>
      <c r="M19" s="45"/>
      <c r="N19" s="45"/>
      <c r="O19" s="45"/>
      <c r="P19" s="45"/>
      <c r="Q19" s="40">
        <v>21818</v>
      </c>
      <c r="R19" s="40">
        <v>21818</v>
      </c>
      <c r="S19" s="46">
        <f t="shared" si="1"/>
        <v>124.75983531564501</v>
      </c>
      <c r="T19" s="35">
        <f t="shared" si="4"/>
        <v>100</v>
      </c>
      <c r="U19" s="36">
        <f t="shared" si="3"/>
        <v>24.759835315645006</v>
      </c>
      <c r="V19" s="42" t="s">
        <v>46</v>
      </c>
      <c r="W19" s="14"/>
      <c r="X19" s="1"/>
      <c r="Y19" s="1"/>
      <c r="Z19" s="1"/>
      <c r="AA19" s="1"/>
      <c r="AB19" s="1"/>
      <c r="AC19" s="1"/>
      <c r="AD19" s="1"/>
    </row>
    <row r="20" spans="1:30" ht="83.25" customHeight="1" thickBot="1">
      <c r="A20" s="47"/>
      <c r="B20" s="162" t="s">
        <v>47</v>
      </c>
      <c r="C20" s="163"/>
      <c r="D20" s="163"/>
      <c r="E20" s="163"/>
      <c r="F20" s="163"/>
      <c r="G20" s="164"/>
      <c r="H20" s="26" t="s">
        <v>31</v>
      </c>
      <c r="I20" s="27" t="s">
        <v>26</v>
      </c>
      <c r="J20" s="48">
        <f>SUM(J21:J22)</f>
        <v>915.30000000000007</v>
      </c>
      <c r="K20" s="29">
        <f t="shared" ref="K20:P20" si="5">K21+K22</f>
        <v>1558.9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 t="shared" si="5"/>
        <v>0</v>
      </c>
      <c r="Q20" s="48">
        <f>SUM(Q21:Q22)</f>
        <v>1145.9000000000001</v>
      </c>
      <c r="R20" s="48">
        <f>SUM(R21:R22)</f>
        <v>1145.9000000000001</v>
      </c>
      <c r="S20" s="29">
        <f>R20/K20*100</f>
        <v>73.506960035922759</v>
      </c>
      <c r="T20" s="29">
        <f t="shared" si="2"/>
        <v>100</v>
      </c>
      <c r="U20" s="29">
        <f t="shared" si="3"/>
        <v>-26.493039964077241</v>
      </c>
      <c r="V20" s="49"/>
      <c r="W20" s="14"/>
      <c r="X20" s="1"/>
      <c r="Y20" s="1"/>
      <c r="Z20" s="1"/>
      <c r="AA20" s="1"/>
      <c r="AB20" s="1"/>
      <c r="AC20" s="1"/>
      <c r="AD20" s="1"/>
    </row>
    <row r="21" spans="1:30" ht="99" customHeight="1" thickBot="1">
      <c r="A21" s="47"/>
      <c r="B21" s="199" t="s">
        <v>48</v>
      </c>
      <c r="C21" s="200"/>
      <c r="D21" s="200"/>
      <c r="E21" s="200"/>
      <c r="F21" s="200"/>
      <c r="G21" s="201"/>
      <c r="H21" s="32" t="s">
        <v>31</v>
      </c>
      <c r="I21" s="33" t="s">
        <v>49</v>
      </c>
      <c r="J21" s="40">
        <v>95.1</v>
      </c>
      <c r="K21" s="35">
        <v>164.7</v>
      </c>
      <c r="L21" s="35"/>
      <c r="M21" s="35"/>
      <c r="N21" s="35"/>
      <c r="O21" s="35"/>
      <c r="P21" s="35"/>
      <c r="Q21" s="40">
        <v>211.5</v>
      </c>
      <c r="R21" s="40">
        <v>211.5</v>
      </c>
      <c r="S21" s="35">
        <f t="shared" si="1"/>
        <v>128.41530054644809</v>
      </c>
      <c r="T21" s="35">
        <f t="shared" si="2"/>
        <v>100</v>
      </c>
      <c r="U21" s="36">
        <f t="shared" si="3"/>
        <v>28.415300546448094</v>
      </c>
      <c r="V21" s="42" t="s">
        <v>50</v>
      </c>
      <c r="W21" s="14"/>
      <c r="X21" s="1"/>
      <c r="Y21" s="1"/>
      <c r="Z21" s="1"/>
      <c r="AA21" s="1"/>
      <c r="AB21" s="1"/>
      <c r="AC21" s="1"/>
      <c r="AD21" s="1"/>
    </row>
    <row r="22" spans="1:30" ht="89.25" customHeight="1" thickBot="1">
      <c r="A22" s="47"/>
      <c r="B22" s="178" t="s">
        <v>51</v>
      </c>
      <c r="C22" s="179"/>
      <c r="D22" s="179"/>
      <c r="E22" s="179"/>
      <c r="F22" s="179"/>
      <c r="G22" s="182"/>
      <c r="H22" s="43" t="s">
        <v>31</v>
      </c>
      <c r="I22" s="44" t="s">
        <v>52</v>
      </c>
      <c r="J22" s="50">
        <v>820.2</v>
      </c>
      <c r="K22" s="45">
        <v>1394.2</v>
      </c>
      <c r="L22" s="45"/>
      <c r="M22" s="45"/>
      <c r="N22" s="45"/>
      <c r="O22" s="45"/>
      <c r="P22" s="45"/>
      <c r="Q22" s="50">
        <v>934.4</v>
      </c>
      <c r="R22" s="50">
        <v>934.4</v>
      </c>
      <c r="S22" s="46">
        <f t="shared" si="1"/>
        <v>67.020513556161234</v>
      </c>
      <c r="T22" s="46">
        <f t="shared" si="2"/>
        <v>100</v>
      </c>
      <c r="U22" s="29">
        <f t="shared" si="3"/>
        <v>-32.979486443838766</v>
      </c>
      <c r="V22" s="51" t="s">
        <v>53</v>
      </c>
      <c r="W22" s="14"/>
      <c r="X22" s="1"/>
      <c r="Y22" s="1"/>
      <c r="Z22" s="1"/>
      <c r="AA22" s="1"/>
      <c r="AB22" s="1"/>
      <c r="AC22" s="1"/>
      <c r="AD22" s="1"/>
    </row>
    <row r="23" spans="1:30" ht="26.25" thickBot="1">
      <c r="A23" s="52"/>
      <c r="B23" s="187" t="s">
        <v>54</v>
      </c>
      <c r="C23" s="188"/>
      <c r="D23" s="188"/>
      <c r="E23" s="188"/>
      <c r="F23" s="188"/>
      <c r="G23" s="189"/>
      <c r="H23" s="26" t="s">
        <v>34</v>
      </c>
      <c r="I23" s="27" t="s">
        <v>26</v>
      </c>
      <c r="J23" s="28">
        <f>SUM(J24:J26)</f>
        <v>23966.3</v>
      </c>
      <c r="K23" s="29">
        <f t="shared" ref="K23:P23" si="6">K25+K26+K24</f>
        <v>24474.9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6"/>
        <v>0</v>
      </c>
      <c r="P23" s="29">
        <f t="shared" si="6"/>
        <v>0</v>
      </c>
      <c r="Q23" s="28">
        <f>SUM(Q24:Q26)</f>
        <v>25993.8</v>
      </c>
      <c r="R23" s="28">
        <f>SUM(R24:R26)</f>
        <v>25951.4</v>
      </c>
      <c r="S23" s="29">
        <f t="shared" si="1"/>
        <v>106.03271106317085</v>
      </c>
      <c r="T23" s="29">
        <f t="shared" si="2"/>
        <v>99.83688418007371</v>
      </c>
      <c r="U23" s="29">
        <f t="shared" si="3"/>
        <v>6.1958268830971406</v>
      </c>
      <c r="V23" s="49"/>
      <c r="W23" s="14"/>
      <c r="X23" s="1"/>
      <c r="Y23" s="1"/>
      <c r="Z23" s="1"/>
      <c r="AA23" s="1"/>
      <c r="AB23" s="1"/>
      <c r="AC23" s="1"/>
      <c r="AD23" s="1"/>
    </row>
    <row r="24" spans="1:30" ht="98.25" customHeight="1" thickBot="1">
      <c r="A24" s="53" t="s">
        <v>55</v>
      </c>
      <c r="B24" s="202" t="s">
        <v>55</v>
      </c>
      <c r="C24" s="202"/>
      <c r="D24" s="202"/>
      <c r="E24" s="202"/>
      <c r="F24" s="202"/>
      <c r="G24" s="203"/>
      <c r="H24" s="32" t="s">
        <v>34</v>
      </c>
      <c r="I24" s="33" t="s">
        <v>56</v>
      </c>
      <c r="J24" s="34">
        <v>2.4</v>
      </c>
      <c r="K24" s="35">
        <v>0</v>
      </c>
      <c r="L24" s="35"/>
      <c r="M24" s="54"/>
      <c r="N24" s="35"/>
      <c r="O24" s="35"/>
      <c r="P24" s="35"/>
      <c r="Q24" s="34">
        <v>1113.5</v>
      </c>
      <c r="R24" s="34">
        <v>1113.5</v>
      </c>
      <c r="S24" s="35" t="e">
        <f t="shared" si="1"/>
        <v>#DIV/0!</v>
      </c>
      <c r="T24" s="35">
        <f>R24/Q24*100</f>
        <v>100</v>
      </c>
      <c r="U24" s="36" t="e">
        <f t="shared" si="3"/>
        <v>#DIV/0!</v>
      </c>
      <c r="V24" s="37" t="s">
        <v>57</v>
      </c>
      <c r="W24" s="14"/>
      <c r="X24" s="1"/>
      <c r="Y24" s="1"/>
      <c r="Z24" s="1"/>
      <c r="AA24" s="1"/>
      <c r="AB24" s="1"/>
      <c r="AC24" s="1"/>
      <c r="AD24" s="1"/>
    </row>
    <row r="25" spans="1:30" ht="145.5" customHeight="1" thickBot="1">
      <c r="A25" s="52"/>
      <c r="B25" s="193" t="s">
        <v>58</v>
      </c>
      <c r="C25" s="185"/>
      <c r="D25" s="185"/>
      <c r="E25" s="185"/>
      <c r="F25" s="185"/>
      <c r="G25" s="186"/>
      <c r="H25" s="38" t="s">
        <v>34</v>
      </c>
      <c r="I25" s="39" t="s">
        <v>49</v>
      </c>
      <c r="J25" s="40">
        <v>22727.1</v>
      </c>
      <c r="K25" s="41">
        <v>22540.7</v>
      </c>
      <c r="L25" s="41"/>
      <c r="M25" s="55"/>
      <c r="N25" s="41"/>
      <c r="O25" s="41"/>
      <c r="P25" s="41"/>
      <c r="Q25" s="40">
        <v>23687.1</v>
      </c>
      <c r="R25" s="40">
        <v>23644.7</v>
      </c>
      <c r="S25" s="35">
        <f t="shared" si="1"/>
        <v>104.8978070778636</v>
      </c>
      <c r="T25" s="35">
        <f t="shared" si="2"/>
        <v>99.820999615824661</v>
      </c>
      <c r="U25" s="36">
        <f t="shared" si="3"/>
        <v>5.0768074620389427</v>
      </c>
      <c r="V25" s="42" t="s">
        <v>59</v>
      </c>
      <c r="W25" s="14"/>
      <c r="X25" s="1"/>
      <c r="Y25" s="1"/>
      <c r="Z25" s="1"/>
      <c r="AA25" s="1"/>
      <c r="AB25" s="1"/>
      <c r="AC25" s="1"/>
      <c r="AD25" s="1"/>
    </row>
    <row r="26" spans="1:30" ht="112.5" customHeight="1" thickBot="1">
      <c r="A26" s="52"/>
      <c r="B26" s="204" t="s">
        <v>60</v>
      </c>
      <c r="C26" s="205"/>
      <c r="D26" s="205"/>
      <c r="E26" s="205"/>
      <c r="F26" s="205"/>
      <c r="G26" s="206"/>
      <c r="H26" s="43" t="s">
        <v>34</v>
      </c>
      <c r="I26" s="44" t="s">
        <v>61</v>
      </c>
      <c r="J26" s="50">
        <v>1236.8</v>
      </c>
      <c r="K26" s="45">
        <v>1934.2</v>
      </c>
      <c r="L26" s="45"/>
      <c r="M26" s="56"/>
      <c r="N26" s="45"/>
      <c r="O26" s="45"/>
      <c r="P26" s="45"/>
      <c r="Q26" s="50">
        <v>1193.2</v>
      </c>
      <c r="R26" s="50">
        <v>1193.2</v>
      </c>
      <c r="S26" s="46">
        <f>R26/K26*100</f>
        <v>61.689587426326128</v>
      </c>
      <c r="T26" s="46">
        <f t="shared" si="2"/>
        <v>100</v>
      </c>
      <c r="U26" s="36">
        <f t="shared" si="3"/>
        <v>-38.310412573673872</v>
      </c>
      <c r="V26" s="57" t="s">
        <v>62</v>
      </c>
      <c r="W26" s="14"/>
      <c r="X26" s="1"/>
      <c r="Y26" s="1"/>
      <c r="Z26" s="1"/>
      <c r="AA26" s="1"/>
      <c r="AB26" s="1"/>
      <c r="AC26" s="1"/>
      <c r="AD26" s="1"/>
    </row>
    <row r="27" spans="1:30" ht="69" customHeight="1" thickBot="1">
      <c r="A27" s="52"/>
      <c r="B27" s="187" t="s">
        <v>63</v>
      </c>
      <c r="C27" s="188"/>
      <c r="D27" s="188"/>
      <c r="E27" s="188"/>
      <c r="F27" s="188"/>
      <c r="G27" s="189"/>
      <c r="H27" s="26" t="s">
        <v>37</v>
      </c>
      <c r="I27" s="27" t="s">
        <v>26</v>
      </c>
      <c r="J27" s="28">
        <f>SUM(J28:J30)</f>
        <v>3165.3</v>
      </c>
      <c r="K27" s="29">
        <f t="shared" ref="K27:M27" si="7">SUM(K28:P30)</f>
        <v>2214</v>
      </c>
      <c r="L27" s="29">
        <f t="shared" si="7"/>
        <v>5063.2</v>
      </c>
      <c r="M27" s="29">
        <f t="shared" si="7"/>
        <v>10124</v>
      </c>
      <c r="N27" s="29">
        <f>SUM(N28:R30)</f>
        <v>10124</v>
      </c>
      <c r="O27" s="29">
        <f>SUM(O28:S30)</f>
        <v>12003.867763323771</v>
      </c>
      <c r="P27" s="29">
        <f>SUM(P28:T30)</f>
        <v>12303.79797559478</v>
      </c>
      <c r="Q27" s="28">
        <f>SUM(Q28:Q30)</f>
        <v>5063.2</v>
      </c>
      <c r="R27" s="28">
        <f>SUM(R28:R30)</f>
        <v>5060.7999999999993</v>
      </c>
      <c r="S27" s="29">
        <f t="shared" si="1"/>
        <v>228.58175248419147</v>
      </c>
      <c r="T27" s="29">
        <f t="shared" si="2"/>
        <v>99.952599146784621</v>
      </c>
      <c r="U27" s="29">
        <f t="shared" si="3"/>
        <v>128.62915333740685</v>
      </c>
      <c r="V27" s="49"/>
      <c r="W27" s="14"/>
      <c r="X27" s="1"/>
      <c r="Y27" s="1"/>
      <c r="Z27" s="1"/>
      <c r="AA27" s="1"/>
      <c r="AB27" s="1"/>
      <c r="AC27" s="1"/>
      <c r="AD27" s="1"/>
    </row>
    <row r="28" spans="1:30" ht="56.25" customHeight="1" thickBot="1">
      <c r="A28" s="52"/>
      <c r="B28" s="190" t="s">
        <v>64</v>
      </c>
      <c r="C28" s="191"/>
      <c r="D28" s="191"/>
      <c r="E28" s="191"/>
      <c r="F28" s="191"/>
      <c r="G28" s="192"/>
      <c r="H28" s="32" t="s">
        <v>37</v>
      </c>
      <c r="I28" s="33" t="s">
        <v>25</v>
      </c>
      <c r="J28" s="34">
        <v>1118.2</v>
      </c>
      <c r="K28" s="35">
        <v>66.5</v>
      </c>
      <c r="L28" s="35"/>
      <c r="M28" s="54"/>
      <c r="N28" s="35"/>
      <c r="O28" s="35"/>
      <c r="P28" s="35"/>
      <c r="Q28" s="34">
        <v>99.1</v>
      </c>
      <c r="R28" s="34">
        <v>99.1</v>
      </c>
      <c r="S28" s="35">
        <f t="shared" si="1"/>
        <v>149.02255639097743</v>
      </c>
      <c r="T28" s="35">
        <f t="shared" si="2"/>
        <v>100</v>
      </c>
      <c r="U28" s="36">
        <f t="shared" si="3"/>
        <v>49.022556390977428</v>
      </c>
      <c r="V28" s="37" t="s">
        <v>65</v>
      </c>
      <c r="W28" s="14"/>
      <c r="X28" s="1"/>
      <c r="Y28" s="1"/>
      <c r="Z28" s="1"/>
      <c r="AA28" s="1"/>
      <c r="AB28" s="1"/>
      <c r="AC28" s="1"/>
      <c r="AD28" s="1"/>
    </row>
    <row r="29" spans="1:30" ht="174.75" customHeight="1" thickBot="1">
      <c r="A29" s="52"/>
      <c r="B29" s="193" t="s">
        <v>66</v>
      </c>
      <c r="C29" s="185"/>
      <c r="D29" s="185"/>
      <c r="E29" s="185"/>
      <c r="F29" s="185"/>
      <c r="G29" s="186"/>
      <c r="H29" s="38" t="s">
        <v>37</v>
      </c>
      <c r="I29" s="39" t="s">
        <v>28</v>
      </c>
      <c r="J29" s="40">
        <v>247.1</v>
      </c>
      <c r="K29" s="41">
        <v>208</v>
      </c>
      <c r="L29" s="41"/>
      <c r="M29" s="55"/>
      <c r="N29" s="41"/>
      <c r="O29" s="41"/>
      <c r="P29" s="41"/>
      <c r="Q29" s="40">
        <v>3439</v>
      </c>
      <c r="R29" s="40">
        <v>3436.6</v>
      </c>
      <c r="S29" s="35">
        <f t="shared" si="1"/>
        <v>1652.2115384615383</v>
      </c>
      <c r="T29" s="35">
        <f t="shared" si="2"/>
        <v>99.930212271009012</v>
      </c>
      <c r="U29" s="36">
        <f t="shared" si="3"/>
        <v>1552.2813261905294</v>
      </c>
      <c r="V29" s="58" t="s">
        <v>67</v>
      </c>
      <c r="W29" s="14"/>
      <c r="X29" s="1"/>
      <c r="Y29" s="1"/>
      <c r="Z29" s="1"/>
      <c r="AA29" s="1"/>
      <c r="AB29" s="1"/>
      <c r="AC29" s="1"/>
      <c r="AD29" s="1"/>
    </row>
    <row r="30" spans="1:30" ht="139.5" customHeight="1" thickBot="1">
      <c r="A30" s="59"/>
      <c r="B30" s="194" t="s">
        <v>68</v>
      </c>
      <c r="C30" s="194"/>
      <c r="D30" s="194"/>
      <c r="E30" s="194"/>
      <c r="F30" s="194"/>
      <c r="G30" s="195"/>
      <c r="H30" s="43" t="s">
        <v>37</v>
      </c>
      <c r="I30" s="44" t="s">
        <v>31</v>
      </c>
      <c r="J30" s="50">
        <v>1800</v>
      </c>
      <c r="K30" s="45">
        <v>1939.5</v>
      </c>
      <c r="L30" s="45"/>
      <c r="M30" s="56"/>
      <c r="N30" s="45"/>
      <c r="O30" s="45"/>
      <c r="P30" s="45"/>
      <c r="Q30" s="50">
        <v>1525.1</v>
      </c>
      <c r="R30" s="50">
        <v>1525.1</v>
      </c>
      <c r="S30" s="46">
        <f t="shared" si="1"/>
        <v>78.633668471255476</v>
      </c>
      <c r="T30" s="46">
        <f t="shared" si="2"/>
        <v>100</v>
      </c>
      <c r="U30" s="36">
        <f t="shared" si="3"/>
        <v>-21.366331528744524</v>
      </c>
      <c r="V30" s="57" t="s">
        <v>69</v>
      </c>
      <c r="W30" s="14"/>
      <c r="X30" s="1"/>
      <c r="Y30" s="1"/>
      <c r="Z30" s="1"/>
      <c r="AA30" s="1"/>
      <c r="AB30" s="1"/>
      <c r="AC30" s="1"/>
      <c r="AD30" s="1"/>
    </row>
    <row r="31" spans="1:30" ht="26.25" thickBot="1">
      <c r="A31" s="52"/>
      <c r="B31" s="187" t="s">
        <v>70</v>
      </c>
      <c r="C31" s="188"/>
      <c r="D31" s="188"/>
      <c r="E31" s="188"/>
      <c r="F31" s="188"/>
      <c r="G31" s="189"/>
      <c r="H31" s="26" t="s">
        <v>39</v>
      </c>
      <c r="I31" s="27" t="s">
        <v>26</v>
      </c>
      <c r="J31" s="28">
        <f>J32</f>
        <v>887.3</v>
      </c>
      <c r="K31" s="29">
        <f t="shared" ref="K31:P31" si="8">K32</f>
        <v>538.6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8">
        <f>Q32</f>
        <v>564</v>
      </c>
      <c r="R31" s="28">
        <f>R32</f>
        <v>564</v>
      </c>
      <c r="S31" s="29">
        <f t="shared" si="1"/>
        <v>104.71593018937988</v>
      </c>
      <c r="T31" s="29">
        <f t="shared" si="2"/>
        <v>100</v>
      </c>
      <c r="U31" s="29">
        <f t="shared" si="3"/>
        <v>4.7159301893798755</v>
      </c>
      <c r="V31" s="49"/>
      <c r="W31" s="14"/>
      <c r="X31" s="1"/>
      <c r="Y31" s="1"/>
      <c r="Z31" s="1"/>
      <c r="AA31" s="1"/>
      <c r="AB31" s="1"/>
      <c r="AC31" s="1"/>
      <c r="AD31" s="1"/>
    </row>
    <row r="32" spans="1:30" ht="51" customHeight="1" thickBot="1">
      <c r="A32" s="52"/>
      <c r="B32" s="196" t="s">
        <v>71</v>
      </c>
      <c r="C32" s="197"/>
      <c r="D32" s="197"/>
      <c r="E32" s="197"/>
      <c r="F32" s="197"/>
      <c r="G32" s="198"/>
      <c r="H32" s="60" t="s">
        <v>39</v>
      </c>
      <c r="I32" s="61" t="s">
        <v>37</v>
      </c>
      <c r="J32" s="62">
        <v>887.3</v>
      </c>
      <c r="K32" s="46">
        <v>538.6</v>
      </c>
      <c r="L32" s="46"/>
      <c r="M32" s="63"/>
      <c r="N32" s="46"/>
      <c r="O32" s="46"/>
      <c r="P32" s="46"/>
      <c r="Q32" s="62">
        <v>564</v>
      </c>
      <c r="R32" s="62">
        <v>564</v>
      </c>
      <c r="S32" s="46">
        <f t="shared" si="1"/>
        <v>104.71593018937988</v>
      </c>
      <c r="T32" s="46">
        <f t="shared" si="2"/>
        <v>100</v>
      </c>
      <c r="U32" s="36">
        <f t="shared" si="3"/>
        <v>4.7159301893798755</v>
      </c>
      <c r="V32" s="64" t="s">
        <v>72</v>
      </c>
      <c r="W32" s="14"/>
      <c r="X32" s="1"/>
      <c r="Y32" s="1"/>
      <c r="Z32" s="1"/>
      <c r="AA32" s="1"/>
      <c r="AB32" s="1"/>
      <c r="AC32" s="1"/>
      <c r="AD32" s="1"/>
    </row>
    <row r="33" spans="1:30" ht="26.25" thickBot="1">
      <c r="A33" s="31"/>
      <c r="B33" s="162" t="s">
        <v>73</v>
      </c>
      <c r="C33" s="163"/>
      <c r="D33" s="163"/>
      <c r="E33" s="163"/>
      <c r="F33" s="163"/>
      <c r="G33" s="164"/>
      <c r="H33" s="26" t="s">
        <v>74</v>
      </c>
      <c r="I33" s="27" t="s">
        <v>26</v>
      </c>
      <c r="J33" s="28">
        <f>SUM(J34:J38)</f>
        <v>448045.3</v>
      </c>
      <c r="K33" s="29">
        <f t="shared" ref="K33:P33" si="9">K34+K35+K37+K38+K36</f>
        <v>584055.80000000005</v>
      </c>
      <c r="L33" s="29">
        <f t="shared" si="9"/>
        <v>0</v>
      </c>
      <c r="M33" s="29">
        <f t="shared" si="9"/>
        <v>0</v>
      </c>
      <c r="N33" s="29">
        <f t="shared" si="9"/>
        <v>0</v>
      </c>
      <c r="O33" s="29">
        <f t="shared" si="9"/>
        <v>0</v>
      </c>
      <c r="P33" s="29">
        <f t="shared" si="9"/>
        <v>0</v>
      </c>
      <c r="Q33" s="28">
        <f>SUM(Q34:Q38)</f>
        <v>568017.5</v>
      </c>
      <c r="R33" s="28">
        <f>SUM(R34:R38)</f>
        <v>565849.9</v>
      </c>
      <c r="S33" s="29">
        <f t="shared" si="1"/>
        <v>96.882849207216154</v>
      </c>
      <c r="T33" s="29">
        <f t="shared" si="2"/>
        <v>99.618392038977674</v>
      </c>
      <c r="U33" s="29">
        <f t="shared" si="3"/>
        <v>-2.7355428317615207</v>
      </c>
      <c r="V33" s="49"/>
      <c r="W33" s="14"/>
      <c r="X33" s="1"/>
      <c r="Y33" s="1"/>
      <c r="Z33" s="1"/>
      <c r="AA33" s="1"/>
      <c r="AB33" s="1"/>
      <c r="AC33" s="1"/>
      <c r="AD33" s="1"/>
    </row>
    <row r="34" spans="1:30" ht="77.25" customHeight="1" thickBot="1">
      <c r="A34" s="31"/>
      <c r="B34" s="168" t="s">
        <v>75</v>
      </c>
      <c r="C34" s="169"/>
      <c r="D34" s="169"/>
      <c r="E34" s="169"/>
      <c r="F34" s="169"/>
      <c r="G34" s="170"/>
      <c r="H34" s="32" t="s">
        <v>74</v>
      </c>
      <c r="I34" s="33" t="s">
        <v>25</v>
      </c>
      <c r="J34" s="34">
        <v>124740.5</v>
      </c>
      <c r="K34" s="35">
        <v>139951.9</v>
      </c>
      <c r="L34" s="35"/>
      <c r="M34" s="54"/>
      <c r="N34" s="35"/>
      <c r="O34" s="35"/>
      <c r="P34" s="35"/>
      <c r="Q34" s="34">
        <v>137626</v>
      </c>
      <c r="R34" s="34">
        <v>136979.9</v>
      </c>
      <c r="S34" s="35">
        <f t="shared" si="1"/>
        <v>97.876413253410632</v>
      </c>
      <c r="T34" s="35">
        <f t="shared" si="2"/>
        <v>99.530539287634596</v>
      </c>
      <c r="U34" s="36">
        <f t="shared" si="3"/>
        <v>-1.6541260342239639</v>
      </c>
      <c r="V34" s="65" t="s">
        <v>76</v>
      </c>
      <c r="W34" s="14"/>
      <c r="X34" s="1"/>
      <c r="Y34" s="1"/>
      <c r="Z34" s="1"/>
      <c r="AA34" s="1"/>
      <c r="AB34" s="1"/>
      <c r="AC34" s="1"/>
      <c r="AD34" s="1"/>
    </row>
    <row r="35" spans="1:30" ht="165.75" customHeight="1" thickBot="1">
      <c r="A35" s="31"/>
      <c r="B35" s="175" t="s">
        <v>77</v>
      </c>
      <c r="C35" s="176"/>
      <c r="D35" s="176"/>
      <c r="E35" s="176"/>
      <c r="F35" s="176"/>
      <c r="G35" s="177"/>
      <c r="H35" s="38" t="s">
        <v>74</v>
      </c>
      <c r="I35" s="39" t="s">
        <v>28</v>
      </c>
      <c r="J35" s="40">
        <v>249649.4</v>
      </c>
      <c r="K35" s="41">
        <v>348839.5</v>
      </c>
      <c r="L35" s="41"/>
      <c r="M35" s="55"/>
      <c r="N35" s="41"/>
      <c r="O35" s="41"/>
      <c r="P35" s="41"/>
      <c r="Q35" s="40">
        <v>291900</v>
      </c>
      <c r="R35" s="40">
        <v>290379.09999999998</v>
      </c>
      <c r="S35" s="35">
        <f t="shared" si="1"/>
        <v>83.241462047732554</v>
      </c>
      <c r="T35" s="35">
        <f t="shared" si="2"/>
        <v>99.478965399109271</v>
      </c>
      <c r="U35" s="36">
        <f t="shared" si="3"/>
        <v>-16.237503351376716</v>
      </c>
      <c r="V35" s="58" t="s">
        <v>78</v>
      </c>
      <c r="W35" s="14"/>
      <c r="X35" s="1"/>
      <c r="Y35" s="1"/>
      <c r="Z35" s="1"/>
      <c r="AA35" s="1"/>
      <c r="AB35" s="1"/>
      <c r="AC35" s="1"/>
      <c r="AD35" s="1"/>
    </row>
    <row r="36" spans="1:30" ht="107.25" customHeight="1" thickBot="1">
      <c r="A36" s="66" t="s">
        <v>79</v>
      </c>
      <c r="B36" s="185" t="s">
        <v>79</v>
      </c>
      <c r="C36" s="185"/>
      <c r="D36" s="185"/>
      <c r="E36" s="185"/>
      <c r="F36" s="185"/>
      <c r="G36" s="186"/>
      <c r="H36" s="38" t="s">
        <v>74</v>
      </c>
      <c r="I36" s="39" t="s">
        <v>31</v>
      </c>
      <c r="J36" s="40">
        <v>22897.599999999999</v>
      </c>
      <c r="K36" s="41">
        <v>25385.9</v>
      </c>
      <c r="L36" s="41"/>
      <c r="M36" s="55"/>
      <c r="N36" s="41"/>
      <c r="O36" s="41"/>
      <c r="P36" s="41"/>
      <c r="Q36" s="40">
        <v>25993.4</v>
      </c>
      <c r="R36" s="40">
        <v>25993.4</v>
      </c>
      <c r="S36" s="35">
        <f t="shared" si="1"/>
        <v>102.39306071480625</v>
      </c>
      <c r="T36" s="35">
        <f t="shared" si="2"/>
        <v>100</v>
      </c>
      <c r="U36" s="36">
        <f t="shared" si="3"/>
        <v>2.3930607148062535</v>
      </c>
      <c r="V36" s="37" t="s">
        <v>80</v>
      </c>
      <c r="W36" s="14"/>
      <c r="X36" s="1"/>
      <c r="Y36" s="1"/>
      <c r="Z36" s="1"/>
      <c r="AA36" s="1"/>
      <c r="AB36" s="1"/>
      <c r="AC36" s="1"/>
      <c r="AD36" s="1"/>
    </row>
    <row r="37" spans="1:30" ht="102.75" customHeight="1" thickBot="1">
      <c r="A37" s="47"/>
      <c r="B37" s="175" t="s">
        <v>81</v>
      </c>
      <c r="C37" s="176"/>
      <c r="D37" s="176"/>
      <c r="E37" s="176"/>
      <c r="F37" s="176"/>
      <c r="G37" s="177"/>
      <c r="H37" s="38" t="s">
        <v>74</v>
      </c>
      <c r="I37" s="39" t="s">
        <v>74</v>
      </c>
      <c r="J37" s="40">
        <v>5738.1</v>
      </c>
      <c r="K37" s="41">
        <v>5672</v>
      </c>
      <c r="L37" s="41"/>
      <c r="M37" s="55"/>
      <c r="N37" s="41"/>
      <c r="O37" s="41"/>
      <c r="P37" s="41"/>
      <c r="Q37" s="40">
        <v>5153.8</v>
      </c>
      <c r="R37" s="40">
        <v>5153.8</v>
      </c>
      <c r="S37" s="35">
        <f t="shared" si="1"/>
        <v>90.863892806770096</v>
      </c>
      <c r="T37" s="35">
        <f t="shared" si="2"/>
        <v>100</v>
      </c>
      <c r="U37" s="36">
        <f t="shared" si="3"/>
        <v>-9.1361071932299041</v>
      </c>
      <c r="V37" s="67" t="s">
        <v>82</v>
      </c>
      <c r="W37" s="14"/>
      <c r="X37" s="1"/>
      <c r="Y37" s="1"/>
      <c r="Z37" s="1"/>
      <c r="AA37" s="1"/>
      <c r="AB37" s="1"/>
      <c r="AC37" s="1"/>
      <c r="AD37" s="1"/>
    </row>
    <row r="38" spans="1:30" ht="207.75" customHeight="1" thickBot="1">
      <c r="A38" s="47"/>
      <c r="B38" s="178" t="s">
        <v>83</v>
      </c>
      <c r="C38" s="179"/>
      <c r="D38" s="179"/>
      <c r="E38" s="179"/>
      <c r="F38" s="179"/>
      <c r="G38" s="182"/>
      <c r="H38" s="43" t="s">
        <v>74</v>
      </c>
      <c r="I38" s="44" t="s">
        <v>49</v>
      </c>
      <c r="J38" s="50">
        <v>45019.7</v>
      </c>
      <c r="K38" s="45">
        <v>64206.5</v>
      </c>
      <c r="L38" s="45"/>
      <c r="M38" s="56"/>
      <c r="N38" s="45"/>
      <c r="O38" s="45"/>
      <c r="P38" s="45"/>
      <c r="Q38" s="50">
        <v>107344.3</v>
      </c>
      <c r="R38" s="50">
        <v>107343.7</v>
      </c>
      <c r="S38" s="46">
        <f t="shared" si="1"/>
        <v>167.1850980819699</v>
      </c>
      <c r="T38" s="68">
        <f t="shared" si="2"/>
        <v>99.999441050898824</v>
      </c>
      <c r="U38" s="36">
        <f t="shared" si="3"/>
        <v>67.185657031071074</v>
      </c>
      <c r="V38" s="64" t="s">
        <v>84</v>
      </c>
      <c r="W38" s="14"/>
      <c r="X38" s="1"/>
      <c r="Y38" s="1"/>
      <c r="Z38" s="1"/>
      <c r="AA38" s="1"/>
      <c r="AB38" s="1"/>
      <c r="AC38" s="1"/>
      <c r="AD38" s="1"/>
    </row>
    <row r="39" spans="1:30" ht="27" thickBot="1">
      <c r="A39" s="47"/>
      <c r="B39" s="162" t="s">
        <v>85</v>
      </c>
      <c r="C39" s="163"/>
      <c r="D39" s="163"/>
      <c r="E39" s="163"/>
      <c r="F39" s="163"/>
      <c r="G39" s="164"/>
      <c r="H39" s="26" t="s">
        <v>56</v>
      </c>
      <c r="I39" s="27" t="s">
        <v>26</v>
      </c>
      <c r="J39" s="28">
        <f>SUM(J40:J41)</f>
        <v>31912.400000000001</v>
      </c>
      <c r="K39" s="29">
        <f>K40+K41</f>
        <v>36650.199999999997</v>
      </c>
      <c r="L39" s="29">
        <f t="shared" ref="L39:P39" si="10">L40+L41</f>
        <v>0</v>
      </c>
      <c r="M39" s="69">
        <f t="shared" si="10"/>
        <v>0</v>
      </c>
      <c r="N39" s="29">
        <f t="shared" si="10"/>
        <v>0</v>
      </c>
      <c r="O39" s="29">
        <f t="shared" si="10"/>
        <v>0</v>
      </c>
      <c r="P39" s="29">
        <f t="shared" si="10"/>
        <v>0</v>
      </c>
      <c r="Q39" s="28">
        <f>SUM(Q40:Q41)</f>
        <v>40835.9</v>
      </c>
      <c r="R39" s="28">
        <f>SUM(R40:R41)</f>
        <v>40835.9</v>
      </c>
      <c r="S39" s="29">
        <f t="shared" si="1"/>
        <v>111.42067437558323</v>
      </c>
      <c r="T39" s="29">
        <f t="shared" si="2"/>
        <v>100</v>
      </c>
      <c r="U39" s="29">
        <f t="shared" si="3"/>
        <v>11.420674375583232</v>
      </c>
      <c r="V39" s="49"/>
      <c r="W39" s="14"/>
      <c r="X39" s="1"/>
      <c r="Y39" s="1"/>
      <c r="Z39" s="1"/>
      <c r="AA39" s="1"/>
      <c r="AB39" s="1"/>
      <c r="AC39" s="1"/>
      <c r="AD39" s="1"/>
    </row>
    <row r="40" spans="1:30" ht="51.75" customHeight="1" thickBot="1">
      <c r="A40" s="31"/>
      <c r="B40" s="168" t="s">
        <v>86</v>
      </c>
      <c r="C40" s="169"/>
      <c r="D40" s="169"/>
      <c r="E40" s="169"/>
      <c r="F40" s="169"/>
      <c r="G40" s="170"/>
      <c r="H40" s="32" t="s">
        <v>56</v>
      </c>
      <c r="I40" s="33" t="s">
        <v>25</v>
      </c>
      <c r="J40" s="34">
        <v>28871.5</v>
      </c>
      <c r="K40" s="35">
        <v>33235.5</v>
      </c>
      <c r="L40" s="35"/>
      <c r="M40" s="54"/>
      <c r="N40" s="35"/>
      <c r="O40" s="35"/>
      <c r="P40" s="35"/>
      <c r="Q40" s="34">
        <v>37153</v>
      </c>
      <c r="R40" s="34">
        <v>37153</v>
      </c>
      <c r="S40" s="35">
        <f t="shared" si="1"/>
        <v>111.78709512418949</v>
      </c>
      <c r="T40" s="35">
        <f t="shared" si="2"/>
        <v>100</v>
      </c>
      <c r="U40" s="36">
        <f t="shared" si="3"/>
        <v>11.787095124189491</v>
      </c>
      <c r="V40" s="37" t="s">
        <v>87</v>
      </c>
      <c r="W40" s="14"/>
      <c r="X40" s="1"/>
      <c r="Y40" s="1"/>
      <c r="Z40" s="1"/>
      <c r="AA40" s="1"/>
      <c r="AB40" s="1"/>
      <c r="AC40" s="1"/>
      <c r="AD40" s="1"/>
    </row>
    <row r="41" spans="1:30" ht="127.5" customHeight="1" thickBot="1">
      <c r="A41" s="31"/>
      <c r="B41" s="178" t="s">
        <v>88</v>
      </c>
      <c r="C41" s="179"/>
      <c r="D41" s="179"/>
      <c r="E41" s="179"/>
      <c r="F41" s="179"/>
      <c r="G41" s="182"/>
      <c r="H41" s="43" t="s">
        <v>56</v>
      </c>
      <c r="I41" s="44" t="s">
        <v>34</v>
      </c>
      <c r="J41" s="50">
        <v>3040.9</v>
      </c>
      <c r="K41" s="45">
        <v>3414.7</v>
      </c>
      <c r="L41" s="45"/>
      <c r="M41" s="56"/>
      <c r="N41" s="45"/>
      <c r="O41" s="45"/>
      <c r="P41" s="45"/>
      <c r="Q41" s="50">
        <v>3682.9</v>
      </c>
      <c r="R41" s="50">
        <v>3682.9</v>
      </c>
      <c r="S41" s="46">
        <f t="shared" si="1"/>
        <v>107.85427709608459</v>
      </c>
      <c r="T41" s="46">
        <f t="shared" si="2"/>
        <v>100</v>
      </c>
      <c r="U41" s="36">
        <f t="shared" si="3"/>
        <v>7.8542770960845871</v>
      </c>
      <c r="V41" s="64" t="s">
        <v>80</v>
      </c>
      <c r="W41" s="14"/>
      <c r="X41" s="1"/>
      <c r="Y41" s="1"/>
      <c r="Z41" s="1"/>
      <c r="AA41" s="1"/>
      <c r="AB41" s="1"/>
      <c r="AC41" s="1"/>
      <c r="AD41" s="1"/>
    </row>
    <row r="42" spans="1:30" ht="27" thickBot="1">
      <c r="A42" s="31"/>
      <c r="B42" s="183" t="s">
        <v>89</v>
      </c>
      <c r="C42" s="184"/>
      <c r="D42" s="184"/>
      <c r="E42" s="184"/>
      <c r="F42" s="184"/>
      <c r="G42" s="184"/>
      <c r="H42" s="70" t="s">
        <v>49</v>
      </c>
      <c r="I42" s="70" t="s">
        <v>26</v>
      </c>
      <c r="J42" s="28">
        <f>SUM(J43:J44)</f>
        <v>114</v>
      </c>
      <c r="K42" s="29">
        <f t="shared" ref="K42:P42" si="11">K43+K44</f>
        <v>528</v>
      </c>
      <c r="L42" s="29">
        <f t="shared" si="11"/>
        <v>0</v>
      </c>
      <c r="M42" s="69">
        <f t="shared" si="11"/>
        <v>0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8">
        <f>SUM(Q43:Q44)</f>
        <v>133.19999999999999</v>
      </c>
      <c r="R42" s="28">
        <f>SUM(R43:R44)</f>
        <v>133.19999999999999</v>
      </c>
      <c r="S42" s="29">
        <f>R42/K42*100</f>
        <v>25.227272727272727</v>
      </c>
      <c r="T42" s="29">
        <f>R42/Q42*100</f>
        <v>100</v>
      </c>
      <c r="U42" s="29">
        <f t="shared" si="3"/>
        <v>-74.77272727272728</v>
      </c>
      <c r="V42" s="49"/>
      <c r="W42" s="14"/>
      <c r="X42" s="1"/>
      <c r="Y42" s="1"/>
      <c r="Z42" s="1"/>
      <c r="AA42" s="1"/>
      <c r="AB42" s="1"/>
      <c r="AC42" s="1"/>
      <c r="AD42" s="1"/>
    </row>
    <row r="43" spans="1:30" ht="51" customHeight="1" thickBot="1">
      <c r="A43" s="31"/>
      <c r="B43" s="168" t="s">
        <v>90</v>
      </c>
      <c r="C43" s="169"/>
      <c r="D43" s="169"/>
      <c r="E43" s="169"/>
      <c r="F43" s="169"/>
      <c r="G43" s="170"/>
      <c r="H43" s="32" t="s">
        <v>49</v>
      </c>
      <c r="I43" s="33" t="s">
        <v>74</v>
      </c>
      <c r="J43" s="34">
        <v>0</v>
      </c>
      <c r="K43" s="35">
        <v>294</v>
      </c>
      <c r="L43" s="35"/>
      <c r="M43" s="54"/>
      <c r="N43" s="35"/>
      <c r="O43" s="35"/>
      <c r="P43" s="35"/>
      <c r="Q43" s="34">
        <v>0</v>
      </c>
      <c r="R43" s="34">
        <v>0</v>
      </c>
      <c r="S43" s="35">
        <f t="shared" ref="S43:S47" si="12">R43/K43*100</f>
        <v>0</v>
      </c>
      <c r="T43" s="46" t="e">
        <f t="shared" ref="T43:T49" si="13">R43/Q43*100</f>
        <v>#DIV/0!</v>
      </c>
      <c r="U43" s="36" t="e">
        <f t="shared" si="3"/>
        <v>#DIV/0!</v>
      </c>
      <c r="V43" s="37" t="s">
        <v>91</v>
      </c>
      <c r="W43" s="14"/>
      <c r="X43" s="1"/>
      <c r="Y43" s="1"/>
      <c r="Z43" s="1"/>
      <c r="AA43" s="1"/>
      <c r="AB43" s="1"/>
      <c r="AC43" s="1"/>
      <c r="AD43" s="1"/>
    </row>
    <row r="44" spans="1:30" ht="87.75" customHeight="1" thickBot="1">
      <c r="A44" s="31"/>
      <c r="B44" s="178" t="s">
        <v>92</v>
      </c>
      <c r="C44" s="179"/>
      <c r="D44" s="179"/>
      <c r="E44" s="179"/>
      <c r="F44" s="179"/>
      <c r="G44" s="182"/>
      <c r="H44" s="43" t="s">
        <v>49</v>
      </c>
      <c r="I44" s="44" t="s">
        <v>49</v>
      </c>
      <c r="J44" s="50">
        <v>114</v>
      </c>
      <c r="K44" s="45">
        <v>234</v>
      </c>
      <c r="L44" s="45"/>
      <c r="M44" s="56"/>
      <c r="N44" s="45"/>
      <c r="O44" s="45"/>
      <c r="P44" s="45"/>
      <c r="Q44" s="50">
        <v>133.19999999999999</v>
      </c>
      <c r="R44" s="50">
        <v>133.19999999999999</v>
      </c>
      <c r="S44" s="46">
        <f t="shared" si="12"/>
        <v>56.92307692307692</v>
      </c>
      <c r="T44" s="46">
        <f t="shared" si="13"/>
        <v>100</v>
      </c>
      <c r="U44" s="36">
        <f t="shared" si="3"/>
        <v>-43.07692307692308</v>
      </c>
      <c r="V44" s="51" t="s">
        <v>93</v>
      </c>
      <c r="W44" s="14"/>
      <c r="X44" s="1"/>
      <c r="Y44" s="1"/>
      <c r="Z44" s="1"/>
      <c r="AA44" s="1"/>
      <c r="AB44" s="1"/>
      <c r="AC44" s="1"/>
      <c r="AD44" s="1"/>
    </row>
    <row r="45" spans="1:30" ht="26.25" thickBot="1">
      <c r="A45" s="31"/>
      <c r="B45" s="162" t="s">
        <v>94</v>
      </c>
      <c r="C45" s="163"/>
      <c r="D45" s="163"/>
      <c r="E45" s="163"/>
      <c r="F45" s="163"/>
      <c r="G45" s="164"/>
      <c r="H45" s="26" t="s">
        <v>23</v>
      </c>
      <c r="I45" s="27" t="s">
        <v>26</v>
      </c>
      <c r="J45" s="28">
        <f>SUM(J46:J49)</f>
        <v>39853.199999999997</v>
      </c>
      <c r="K45" s="29">
        <f t="shared" ref="K45:P45" si="14">K46+K47+K48+K49</f>
        <v>31469.9</v>
      </c>
      <c r="L45" s="29">
        <f t="shared" si="14"/>
        <v>0</v>
      </c>
      <c r="M45" s="29">
        <f t="shared" si="14"/>
        <v>0</v>
      </c>
      <c r="N45" s="29">
        <f t="shared" si="14"/>
        <v>0</v>
      </c>
      <c r="O45" s="29">
        <f t="shared" si="14"/>
        <v>0</v>
      </c>
      <c r="P45" s="29">
        <f t="shared" si="14"/>
        <v>0</v>
      </c>
      <c r="Q45" s="28">
        <f>SUM(Q46:Q49)</f>
        <v>31653.5</v>
      </c>
      <c r="R45" s="28">
        <f>SUM(R46:R49)</f>
        <v>31653.100000000002</v>
      </c>
      <c r="S45" s="29">
        <f t="shared" si="12"/>
        <v>100.58214357211178</v>
      </c>
      <c r="T45" s="29">
        <f t="shared" si="13"/>
        <v>99.998736316679043</v>
      </c>
      <c r="U45" s="29">
        <f t="shared" si="3"/>
        <v>0.58340725543273209</v>
      </c>
      <c r="V45" s="49"/>
      <c r="W45" s="14"/>
      <c r="X45" s="1"/>
      <c r="Y45" s="1"/>
      <c r="Z45" s="1"/>
      <c r="AA45" s="1"/>
      <c r="AB45" s="1"/>
      <c r="AC45" s="1"/>
      <c r="AD45" s="1"/>
    </row>
    <row r="46" spans="1:30" ht="26.25">
      <c r="A46" s="31"/>
      <c r="B46" s="168" t="s">
        <v>95</v>
      </c>
      <c r="C46" s="169"/>
      <c r="D46" s="169"/>
      <c r="E46" s="169"/>
      <c r="F46" s="169"/>
      <c r="G46" s="170"/>
      <c r="H46" s="32" t="s">
        <v>23</v>
      </c>
      <c r="I46" s="33" t="s">
        <v>25</v>
      </c>
      <c r="J46" s="34">
        <v>1667</v>
      </c>
      <c r="K46" s="35">
        <v>1665</v>
      </c>
      <c r="L46" s="35"/>
      <c r="M46" s="71"/>
      <c r="N46" s="35"/>
      <c r="O46" s="35"/>
      <c r="P46" s="35"/>
      <c r="Q46" s="34">
        <v>1676.5</v>
      </c>
      <c r="R46" s="34">
        <v>1676.5</v>
      </c>
      <c r="S46" s="35">
        <f t="shared" si="12"/>
        <v>100.6906906906907</v>
      </c>
      <c r="T46" s="35">
        <f t="shared" si="13"/>
        <v>100</v>
      </c>
      <c r="U46" s="72">
        <f t="shared" si="3"/>
        <v>0.6906906906907011</v>
      </c>
      <c r="V46" s="37"/>
      <c r="W46" s="14"/>
      <c r="X46" s="1"/>
      <c r="Y46" s="1"/>
      <c r="Z46" s="1"/>
      <c r="AA46" s="1"/>
      <c r="AB46" s="1"/>
      <c r="AC46" s="1"/>
      <c r="AD46" s="1"/>
    </row>
    <row r="47" spans="1:30" ht="237.75" customHeight="1">
      <c r="A47" s="31"/>
      <c r="B47" s="175" t="s">
        <v>96</v>
      </c>
      <c r="C47" s="176"/>
      <c r="D47" s="176"/>
      <c r="E47" s="176"/>
      <c r="F47" s="176"/>
      <c r="G47" s="177"/>
      <c r="H47" s="38" t="s">
        <v>23</v>
      </c>
      <c r="I47" s="39" t="s">
        <v>31</v>
      </c>
      <c r="J47" s="40">
        <v>32194.7</v>
      </c>
      <c r="K47" s="41">
        <v>24374.3</v>
      </c>
      <c r="L47" s="41"/>
      <c r="M47" s="55"/>
      <c r="N47" s="41"/>
      <c r="O47" s="41"/>
      <c r="P47" s="41"/>
      <c r="Q47" s="40">
        <v>25497.3</v>
      </c>
      <c r="R47" s="40">
        <v>25496.9</v>
      </c>
      <c r="S47" s="41">
        <f t="shared" si="12"/>
        <v>104.60567072695422</v>
      </c>
      <c r="T47" s="41">
        <f t="shared" si="13"/>
        <v>99.998431206441467</v>
      </c>
      <c r="U47" s="41">
        <f t="shared" si="3"/>
        <v>4.6072395205127492</v>
      </c>
      <c r="V47" s="73" t="s">
        <v>97</v>
      </c>
      <c r="W47" s="14"/>
      <c r="X47" s="1"/>
      <c r="Y47" s="1"/>
      <c r="Z47" s="1"/>
      <c r="AA47" s="1"/>
      <c r="AB47" s="1"/>
      <c r="AC47" s="1"/>
      <c r="AD47" s="1"/>
    </row>
    <row r="48" spans="1:30" ht="97.5" customHeight="1">
      <c r="A48" s="31"/>
      <c r="B48" s="178" t="s">
        <v>98</v>
      </c>
      <c r="C48" s="179"/>
      <c r="D48" s="179"/>
      <c r="E48" s="179"/>
      <c r="F48" s="179"/>
      <c r="G48" s="179"/>
      <c r="H48" s="74" t="s">
        <v>23</v>
      </c>
      <c r="I48" s="74" t="s">
        <v>34</v>
      </c>
      <c r="J48" s="40">
        <v>5610</v>
      </c>
      <c r="K48" s="41">
        <v>5129.1000000000004</v>
      </c>
      <c r="L48" s="41"/>
      <c r="M48" s="55"/>
      <c r="N48" s="41"/>
      <c r="O48" s="41"/>
      <c r="P48" s="41"/>
      <c r="Q48" s="40">
        <v>4150</v>
      </c>
      <c r="R48" s="40">
        <v>4150</v>
      </c>
      <c r="S48" s="41">
        <f t="shared" si="1"/>
        <v>80.910881051256538</v>
      </c>
      <c r="T48" s="41">
        <f t="shared" si="13"/>
        <v>100</v>
      </c>
      <c r="U48" s="41">
        <f t="shared" si="3"/>
        <v>-19.089118948743462</v>
      </c>
      <c r="V48" s="57" t="s">
        <v>99</v>
      </c>
      <c r="W48" s="14"/>
      <c r="X48" s="1"/>
      <c r="Y48" s="1"/>
      <c r="Z48" s="1"/>
      <c r="AA48" s="1"/>
      <c r="AB48" s="1"/>
      <c r="AC48" s="1"/>
      <c r="AD48" s="1"/>
    </row>
    <row r="49" spans="1:30" ht="54.75" customHeight="1" thickBot="1">
      <c r="A49" s="31"/>
      <c r="B49" s="180" t="s">
        <v>100</v>
      </c>
      <c r="C49" s="180"/>
      <c r="D49" s="180"/>
      <c r="E49" s="180"/>
      <c r="F49" s="180"/>
      <c r="G49" s="181"/>
      <c r="H49" s="75" t="s">
        <v>23</v>
      </c>
      <c r="I49" s="76" t="s">
        <v>39</v>
      </c>
      <c r="J49" s="40">
        <v>381.5</v>
      </c>
      <c r="K49" s="77">
        <v>301.5</v>
      </c>
      <c r="L49" s="77"/>
      <c r="M49" s="78"/>
      <c r="N49" s="77"/>
      <c r="O49" s="77"/>
      <c r="P49" s="77"/>
      <c r="Q49" s="40">
        <v>329.7</v>
      </c>
      <c r="R49" s="40">
        <v>329.7</v>
      </c>
      <c r="S49" s="46">
        <f>R49/K49*100</f>
        <v>109.35323383084577</v>
      </c>
      <c r="T49" s="46">
        <f t="shared" si="13"/>
        <v>100</v>
      </c>
      <c r="U49" s="41">
        <f t="shared" si="3"/>
        <v>9.3532338308457668</v>
      </c>
      <c r="V49" s="79" t="s">
        <v>101</v>
      </c>
      <c r="W49" s="14"/>
      <c r="X49" s="1"/>
      <c r="Y49" s="1"/>
      <c r="Z49" s="1"/>
      <c r="AA49" s="1"/>
      <c r="AB49" s="1"/>
      <c r="AC49" s="1"/>
      <c r="AD49" s="1"/>
    </row>
    <row r="50" spans="1:30" ht="27" thickBot="1">
      <c r="A50" s="31"/>
      <c r="B50" s="162" t="s">
        <v>102</v>
      </c>
      <c r="C50" s="163"/>
      <c r="D50" s="163"/>
      <c r="E50" s="163"/>
      <c r="F50" s="163"/>
      <c r="G50" s="164"/>
      <c r="H50" s="26" t="s">
        <v>42</v>
      </c>
      <c r="I50" s="27" t="s">
        <v>26</v>
      </c>
      <c r="J50" s="48">
        <f>J51</f>
        <v>9038.2000000000007</v>
      </c>
      <c r="K50" s="29">
        <f t="shared" ref="K50:P50" si="15">K51</f>
        <v>7024.9</v>
      </c>
      <c r="L50" s="29">
        <f t="shared" si="15"/>
        <v>0</v>
      </c>
      <c r="M50" s="69">
        <f t="shared" si="15"/>
        <v>0</v>
      </c>
      <c r="N50" s="29">
        <f t="shared" si="15"/>
        <v>0</v>
      </c>
      <c r="O50" s="29">
        <f t="shared" si="15"/>
        <v>0</v>
      </c>
      <c r="P50" s="29">
        <f t="shared" si="15"/>
        <v>0</v>
      </c>
      <c r="Q50" s="48">
        <f>Q51</f>
        <v>6864.9</v>
      </c>
      <c r="R50" s="48">
        <f>R51</f>
        <v>6864.9</v>
      </c>
      <c r="S50" s="29">
        <f t="shared" si="1"/>
        <v>97.72238750729548</v>
      </c>
      <c r="T50" s="29">
        <f t="shared" si="2"/>
        <v>100</v>
      </c>
      <c r="U50" s="80">
        <f t="shared" si="3"/>
        <v>-2.2776124927045203</v>
      </c>
      <c r="V50" s="49"/>
      <c r="W50" s="14"/>
      <c r="X50" s="1"/>
      <c r="Y50" s="1"/>
      <c r="Z50" s="1"/>
      <c r="AA50" s="1"/>
      <c r="AB50" s="1"/>
      <c r="AC50" s="1"/>
      <c r="AD50" s="1"/>
    </row>
    <row r="51" spans="1:30" ht="126" customHeight="1" thickBot="1">
      <c r="A51" s="31"/>
      <c r="B51" s="159" t="s">
        <v>103</v>
      </c>
      <c r="C51" s="160"/>
      <c r="D51" s="160"/>
      <c r="E51" s="160"/>
      <c r="F51" s="160"/>
      <c r="G51" s="161"/>
      <c r="H51" s="60" t="s">
        <v>42</v>
      </c>
      <c r="I51" s="61" t="s">
        <v>28</v>
      </c>
      <c r="J51" s="50">
        <v>9038.2000000000007</v>
      </c>
      <c r="K51" s="46">
        <v>7024.9</v>
      </c>
      <c r="L51" s="46"/>
      <c r="M51" s="63"/>
      <c r="N51" s="46"/>
      <c r="O51" s="46"/>
      <c r="P51" s="46"/>
      <c r="Q51" s="50">
        <v>6864.9</v>
      </c>
      <c r="R51" s="50">
        <v>6864.9</v>
      </c>
      <c r="S51" s="46">
        <f t="shared" si="1"/>
        <v>97.72238750729548</v>
      </c>
      <c r="T51" s="46">
        <f t="shared" si="2"/>
        <v>100</v>
      </c>
      <c r="U51" s="36">
        <f t="shared" si="3"/>
        <v>-2.2776124927045203</v>
      </c>
      <c r="V51" s="81" t="s">
        <v>104</v>
      </c>
      <c r="W51" s="14"/>
      <c r="X51" s="1"/>
      <c r="Y51" s="1"/>
      <c r="Z51" s="1"/>
      <c r="AA51" s="1"/>
      <c r="AB51" s="1"/>
      <c r="AC51" s="1"/>
      <c r="AD51" s="1"/>
    </row>
    <row r="52" spans="1:30" ht="45.75" customHeight="1" thickBot="1">
      <c r="A52" s="31"/>
      <c r="B52" s="162" t="s">
        <v>105</v>
      </c>
      <c r="C52" s="163"/>
      <c r="D52" s="163"/>
      <c r="E52" s="163"/>
      <c r="F52" s="163"/>
      <c r="G52" s="164"/>
      <c r="H52" s="26" t="s">
        <v>45</v>
      </c>
      <c r="I52" s="27" t="s">
        <v>26</v>
      </c>
      <c r="J52" s="28">
        <f>J53</f>
        <v>75.3</v>
      </c>
      <c r="K52" s="29">
        <f t="shared" ref="K52:P52" si="16">K53</f>
        <v>0</v>
      </c>
      <c r="L52" s="29">
        <f t="shared" si="16"/>
        <v>0</v>
      </c>
      <c r="M52" s="29">
        <f t="shared" si="16"/>
        <v>0</v>
      </c>
      <c r="N52" s="29">
        <f t="shared" si="16"/>
        <v>0</v>
      </c>
      <c r="O52" s="29">
        <f t="shared" si="16"/>
        <v>0</v>
      </c>
      <c r="P52" s="29">
        <f t="shared" si="16"/>
        <v>0</v>
      </c>
      <c r="Q52" s="28">
        <f>Q53</f>
        <v>0</v>
      </c>
      <c r="R52" s="28">
        <f>R53</f>
        <v>0</v>
      </c>
      <c r="S52" s="29">
        <v>0</v>
      </c>
      <c r="T52" s="29">
        <v>0</v>
      </c>
      <c r="U52" s="29">
        <f t="shared" si="3"/>
        <v>0</v>
      </c>
      <c r="V52" s="82"/>
      <c r="W52" s="14"/>
      <c r="X52" s="1"/>
      <c r="Y52" s="1"/>
      <c r="Z52" s="1"/>
      <c r="AA52" s="1"/>
      <c r="AB52" s="1"/>
      <c r="AC52" s="1"/>
      <c r="AD52" s="1"/>
    </row>
    <row r="53" spans="1:30" ht="51" customHeight="1" thickBot="1">
      <c r="A53" s="31"/>
      <c r="B53" s="165" t="s">
        <v>106</v>
      </c>
      <c r="C53" s="166"/>
      <c r="D53" s="166"/>
      <c r="E53" s="166"/>
      <c r="F53" s="166"/>
      <c r="G53" s="167"/>
      <c r="H53" s="60" t="s">
        <v>45</v>
      </c>
      <c r="I53" s="61" t="s">
        <v>25</v>
      </c>
      <c r="J53" s="62">
        <v>75.3</v>
      </c>
      <c r="K53" s="46"/>
      <c r="L53" s="46"/>
      <c r="M53" s="46"/>
      <c r="N53" s="46"/>
      <c r="O53" s="46"/>
      <c r="P53" s="46"/>
      <c r="Q53" s="62"/>
      <c r="R53" s="62"/>
      <c r="S53" s="46"/>
      <c r="T53" s="46"/>
      <c r="U53" s="36">
        <f t="shared" si="3"/>
        <v>0</v>
      </c>
      <c r="V53" s="64"/>
      <c r="W53" s="14"/>
      <c r="X53" s="1"/>
      <c r="Y53" s="1"/>
      <c r="Z53" s="1"/>
      <c r="AA53" s="1"/>
      <c r="AB53" s="1"/>
      <c r="AC53" s="1"/>
      <c r="AD53" s="1"/>
    </row>
    <row r="54" spans="1:30" ht="93" customHeight="1" thickBot="1">
      <c r="A54" s="31"/>
      <c r="B54" s="162" t="s">
        <v>107</v>
      </c>
      <c r="C54" s="163"/>
      <c r="D54" s="163"/>
      <c r="E54" s="163"/>
      <c r="F54" s="163"/>
      <c r="G54" s="164"/>
      <c r="H54" s="26" t="s">
        <v>52</v>
      </c>
      <c r="I54" s="27" t="s">
        <v>26</v>
      </c>
      <c r="J54" s="28">
        <f>SUM(J55:J56)</f>
        <v>47529.4</v>
      </c>
      <c r="K54" s="29">
        <f t="shared" ref="K54:P54" si="17">K55+K56</f>
        <v>38246</v>
      </c>
      <c r="L54" s="29">
        <f t="shared" si="17"/>
        <v>0</v>
      </c>
      <c r="M54" s="29">
        <f t="shared" si="17"/>
        <v>0</v>
      </c>
      <c r="N54" s="29">
        <f t="shared" si="17"/>
        <v>0</v>
      </c>
      <c r="O54" s="29">
        <f t="shared" si="17"/>
        <v>0</v>
      </c>
      <c r="P54" s="29">
        <f t="shared" si="17"/>
        <v>0</v>
      </c>
      <c r="Q54" s="28">
        <f>SUM(Q55:Q56)</f>
        <v>46944</v>
      </c>
      <c r="R54" s="28">
        <f>SUM(R55:R56)</f>
        <v>46944</v>
      </c>
      <c r="S54" s="29">
        <f t="shared" si="1"/>
        <v>122.7422475552999</v>
      </c>
      <c r="T54" s="29">
        <f t="shared" si="2"/>
        <v>100</v>
      </c>
      <c r="U54" s="29">
        <f t="shared" si="3"/>
        <v>22.742247555299897</v>
      </c>
      <c r="V54" s="49"/>
      <c r="W54" s="14"/>
      <c r="X54" s="1"/>
      <c r="Y54" s="1"/>
      <c r="Z54" s="1"/>
      <c r="AA54" s="1"/>
      <c r="AB54" s="1"/>
      <c r="AC54" s="1"/>
      <c r="AD54" s="1"/>
    </row>
    <row r="55" spans="1:30" ht="78" customHeight="1" thickBot="1">
      <c r="A55" s="31"/>
      <c r="B55" s="168" t="s">
        <v>108</v>
      </c>
      <c r="C55" s="169"/>
      <c r="D55" s="169"/>
      <c r="E55" s="169"/>
      <c r="F55" s="169"/>
      <c r="G55" s="170"/>
      <c r="H55" s="32" t="s">
        <v>52</v>
      </c>
      <c r="I55" s="33" t="s">
        <v>25</v>
      </c>
      <c r="J55" s="34">
        <v>16187.2</v>
      </c>
      <c r="K55" s="35">
        <v>14908.5</v>
      </c>
      <c r="L55" s="35"/>
      <c r="M55" s="35"/>
      <c r="N55" s="35"/>
      <c r="O55" s="35"/>
      <c r="P55" s="35"/>
      <c r="Q55" s="34">
        <v>14908.5</v>
      </c>
      <c r="R55" s="34">
        <v>14908.5</v>
      </c>
      <c r="S55" s="35">
        <f t="shared" si="1"/>
        <v>100</v>
      </c>
      <c r="T55" s="35">
        <f t="shared" si="2"/>
        <v>100</v>
      </c>
      <c r="U55" s="36">
        <f t="shared" si="3"/>
        <v>0</v>
      </c>
      <c r="V55" s="83"/>
      <c r="W55" s="14"/>
      <c r="X55" s="1"/>
      <c r="Y55" s="1"/>
      <c r="Z55" s="1"/>
      <c r="AA55" s="1"/>
      <c r="AB55" s="1"/>
      <c r="AC55" s="1"/>
      <c r="AD55" s="1"/>
    </row>
    <row r="56" spans="1:30" ht="119.25" customHeight="1" thickBot="1">
      <c r="A56" s="84"/>
      <c r="B56" s="171" t="s">
        <v>109</v>
      </c>
      <c r="C56" s="172"/>
      <c r="D56" s="172"/>
      <c r="E56" s="173"/>
      <c r="F56" s="173"/>
      <c r="G56" s="174"/>
      <c r="H56" s="43" t="s">
        <v>52</v>
      </c>
      <c r="I56" s="44" t="s">
        <v>28</v>
      </c>
      <c r="J56" s="50">
        <v>31342.2</v>
      </c>
      <c r="K56" s="45">
        <v>23337.5</v>
      </c>
      <c r="L56" s="45"/>
      <c r="M56" s="45"/>
      <c r="N56" s="45"/>
      <c r="O56" s="45"/>
      <c r="P56" s="45"/>
      <c r="Q56" s="50">
        <v>32035.5</v>
      </c>
      <c r="R56" s="50">
        <v>32035.5</v>
      </c>
      <c r="S56" s="46">
        <f t="shared" si="1"/>
        <v>137.27048741296198</v>
      </c>
      <c r="T56" s="46">
        <f t="shared" si="2"/>
        <v>100</v>
      </c>
      <c r="U56" s="36">
        <f t="shared" si="3"/>
        <v>37.270487412961984</v>
      </c>
      <c r="V56" s="64" t="s">
        <v>110</v>
      </c>
      <c r="W56" s="14"/>
      <c r="X56" s="1"/>
      <c r="Y56" s="1"/>
      <c r="Z56" s="1"/>
      <c r="AA56" s="1"/>
      <c r="AB56" s="1"/>
      <c r="AC56" s="1"/>
      <c r="AD56" s="1"/>
    </row>
    <row r="57" spans="1:30" ht="27" thickBot="1">
      <c r="B57" s="85" t="s">
        <v>111</v>
      </c>
      <c r="C57" s="86"/>
      <c r="D57" s="86"/>
      <c r="E57" s="85"/>
      <c r="F57" s="86"/>
      <c r="G57" s="86"/>
      <c r="H57" s="87"/>
      <c r="I57" s="88"/>
      <c r="J57" s="89">
        <f>J45+J42+J39+J33+J31+J27+J23+J12+J20+J52+J50+J54</f>
        <v>662965.60000000009</v>
      </c>
      <c r="K57" s="29">
        <f t="shared" ref="K57:P57" si="18">K12+K20+K23+K27+K31+K33+K39+K42+K45+K50+K52+K54</f>
        <v>789626.3</v>
      </c>
      <c r="L57" s="29">
        <f t="shared" si="18"/>
        <v>5063.2</v>
      </c>
      <c r="M57" s="29">
        <f t="shared" si="18"/>
        <v>10124</v>
      </c>
      <c r="N57" s="29">
        <f t="shared" si="18"/>
        <v>10124</v>
      </c>
      <c r="O57" s="29">
        <f t="shared" si="18"/>
        <v>12003.867763323771</v>
      </c>
      <c r="P57" s="90">
        <f t="shared" si="18"/>
        <v>12303.79797559478</v>
      </c>
      <c r="Q57" s="89">
        <f>Q45+Q42+Q39+Q33+Q31+Q27+Q23+Q12+Q20+Q52+Q50+Q54</f>
        <v>792222.20000000007</v>
      </c>
      <c r="R57" s="89">
        <f>R45+R42+R39+R33+R31+R27+R23+R12+R20+R52+R50+R54</f>
        <v>790006.50000000023</v>
      </c>
      <c r="S57" s="91">
        <f t="shared" si="1"/>
        <v>100.04814935875366</v>
      </c>
      <c r="T57" s="91">
        <f t="shared" si="2"/>
        <v>99.720318365226348</v>
      </c>
      <c r="U57" s="29">
        <f t="shared" si="3"/>
        <v>0.32783099352731426</v>
      </c>
      <c r="V57" s="92"/>
      <c r="W57" s="93"/>
    </row>
    <row r="58" spans="1:30">
      <c r="V58" s="93"/>
      <c r="W58" s="93"/>
    </row>
    <row r="60" spans="1:30">
      <c r="B60" s="94"/>
    </row>
  </sheetData>
  <mergeCells count="48">
    <mergeCell ref="B20:G20"/>
    <mergeCell ref="A7:V7"/>
    <mergeCell ref="A8:V8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56:G56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 horizontalCentered="1"/>
  <pageMargins left="0.11811023622047245" right="0" top="0.27559055118110237" bottom="0.27559055118110237" header="0.27559055118110237" footer="0.27559055118110237"/>
  <pageSetup paperSize="9" scale="60" fitToWidth="2" fitToHeight="2" orientation="landscape" r:id="rId1"/>
  <rowBreaks count="4" manualBreakCount="4">
    <brk id="21" min="1" max="21" man="1"/>
    <brk id="30" min="1" max="21" man="1"/>
    <brk id="38" min="1" max="21" man="1"/>
    <brk id="53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8"/>
  <sheetViews>
    <sheetView tabSelected="1" view="pageBreakPreview" topLeftCell="C28" zoomScale="60" workbookViewId="0">
      <selection activeCell="H6" sqref="H6:M6"/>
    </sheetView>
  </sheetViews>
  <sheetFormatPr defaultRowHeight="12.75"/>
  <cols>
    <col min="1" max="1" width="7.28515625" style="126" customWidth="1"/>
    <col min="2" max="2" width="65.28515625" style="127" customWidth="1"/>
    <col min="3" max="3" width="19.140625" style="126" customWidth="1"/>
    <col min="4" max="4" width="19" style="126" customWidth="1"/>
    <col min="5" max="5" width="17.85546875" style="126" customWidth="1"/>
    <col min="6" max="6" width="17.140625" style="126" customWidth="1"/>
    <col min="7" max="7" width="18.42578125" style="95" customWidth="1"/>
    <col min="8" max="8" width="18.28515625" style="95" customWidth="1"/>
    <col min="9" max="9" width="22.7109375" style="95" customWidth="1"/>
    <col min="10" max="10" width="19.85546875" style="95" customWidth="1"/>
    <col min="11" max="11" width="22.85546875" style="95" customWidth="1"/>
    <col min="12" max="12" width="19.85546875" style="95" customWidth="1"/>
    <col min="13" max="13" width="39.140625" style="95" customWidth="1"/>
    <col min="14" max="256" width="9.140625" style="95"/>
    <col min="257" max="257" width="7.28515625" style="95" customWidth="1"/>
    <col min="258" max="258" width="65.28515625" style="95" customWidth="1"/>
    <col min="259" max="259" width="19.140625" style="95" customWidth="1"/>
    <col min="260" max="260" width="19" style="95" customWidth="1"/>
    <col min="261" max="261" width="17.85546875" style="95" customWidth="1"/>
    <col min="262" max="262" width="17.140625" style="95" customWidth="1"/>
    <col min="263" max="263" width="18.42578125" style="95" customWidth="1"/>
    <col min="264" max="264" width="18.28515625" style="95" customWidth="1"/>
    <col min="265" max="265" width="15.140625" style="95" customWidth="1"/>
    <col min="266" max="512" width="9.140625" style="95"/>
    <col min="513" max="513" width="7.28515625" style="95" customWidth="1"/>
    <col min="514" max="514" width="65.28515625" style="95" customWidth="1"/>
    <col min="515" max="515" width="19.140625" style="95" customWidth="1"/>
    <col min="516" max="516" width="19" style="95" customWidth="1"/>
    <col min="517" max="517" width="17.85546875" style="95" customWidth="1"/>
    <col min="518" max="518" width="17.140625" style="95" customWidth="1"/>
    <col min="519" max="519" width="18.42578125" style="95" customWidth="1"/>
    <col min="520" max="520" width="18.28515625" style="95" customWidth="1"/>
    <col min="521" max="521" width="15.140625" style="95" customWidth="1"/>
    <col min="522" max="768" width="9.140625" style="95"/>
    <col min="769" max="769" width="7.28515625" style="95" customWidth="1"/>
    <col min="770" max="770" width="65.28515625" style="95" customWidth="1"/>
    <col min="771" max="771" width="19.140625" style="95" customWidth="1"/>
    <col min="772" max="772" width="19" style="95" customWidth="1"/>
    <col min="773" max="773" width="17.85546875" style="95" customWidth="1"/>
    <col min="774" max="774" width="17.140625" style="95" customWidth="1"/>
    <col min="775" max="775" width="18.42578125" style="95" customWidth="1"/>
    <col min="776" max="776" width="18.28515625" style="95" customWidth="1"/>
    <col min="777" max="777" width="15.140625" style="95" customWidth="1"/>
    <col min="778" max="1024" width="9.140625" style="95"/>
    <col min="1025" max="1025" width="7.28515625" style="95" customWidth="1"/>
    <col min="1026" max="1026" width="65.28515625" style="95" customWidth="1"/>
    <col min="1027" max="1027" width="19.140625" style="95" customWidth="1"/>
    <col min="1028" max="1028" width="19" style="95" customWidth="1"/>
    <col min="1029" max="1029" width="17.85546875" style="95" customWidth="1"/>
    <col min="1030" max="1030" width="17.140625" style="95" customWidth="1"/>
    <col min="1031" max="1031" width="18.42578125" style="95" customWidth="1"/>
    <col min="1032" max="1032" width="18.28515625" style="95" customWidth="1"/>
    <col min="1033" max="1033" width="15.140625" style="95" customWidth="1"/>
    <col min="1034" max="1280" width="9.140625" style="95"/>
    <col min="1281" max="1281" width="7.28515625" style="95" customWidth="1"/>
    <col min="1282" max="1282" width="65.28515625" style="95" customWidth="1"/>
    <col min="1283" max="1283" width="19.140625" style="95" customWidth="1"/>
    <col min="1284" max="1284" width="19" style="95" customWidth="1"/>
    <col min="1285" max="1285" width="17.85546875" style="95" customWidth="1"/>
    <col min="1286" max="1286" width="17.140625" style="95" customWidth="1"/>
    <col min="1287" max="1287" width="18.42578125" style="95" customWidth="1"/>
    <col min="1288" max="1288" width="18.28515625" style="95" customWidth="1"/>
    <col min="1289" max="1289" width="15.140625" style="95" customWidth="1"/>
    <col min="1290" max="1536" width="9.140625" style="95"/>
    <col min="1537" max="1537" width="7.28515625" style="95" customWidth="1"/>
    <col min="1538" max="1538" width="65.28515625" style="95" customWidth="1"/>
    <col min="1539" max="1539" width="19.140625" style="95" customWidth="1"/>
    <col min="1540" max="1540" width="19" style="95" customWidth="1"/>
    <col min="1541" max="1541" width="17.85546875" style="95" customWidth="1"/>
    <col min="1542" max="1542" width="17.140625" style="95" customWidth="1"/>
    <col min="1543" max="1543" width="18.42578125" style="95" customWidth="1"/>
    <col min="1544" max="1544" width="18.28515625" style="95" customWidth="1"/>
    <col min="1545" max="1545" width="15.140625" style="95" customWidth="1"/>
    <col min="1546" max="1792" width="9.140625" style="95"/>
    <col min="1793" max="1793" width="7.28515625" style="95" customWidth="1"/>
    <col min="1794" max="1794" width="65.28515625" style="95" customWidth="1"/>
    <col min="1795" max="1795" width="19.140625" style="95" customWidth="1"/>
    <col min="1796" max="1796" width="19" style="95" customWidth="1"/>
    <col min="1797" max="1797" width="17.85546875" style="95" customWidth="1"/>
    <col min="1798" max="1798" width="17.140625" style="95" customWidth="1"/>
    <col min="1799" max="1799" width="18.42578125" style="95" customWidth="1"/>
    <col min="1800" max="1800" width="18.28515625" style="95" customWidth="1"/>
    <col min="1801" max="1801" width="15.140625" style="95" customWidth="1"/>
    <col min="1802" max="2048" width="9.140625" style="95"/>
    <col min="2049" max="2049" width="7.28515625" style="95" customWidth="1"/>
    <col min="2050" max="2050" width="65.28515625" style="95" customWidth="1"/>
    <col min="2051" max="2051" width="19.140625" style="95" customWidth="1"/>
    <col min="2052" max="2052" width="19" style="95" customWidth="1"/>
    <col min="2053" max="2053" width="17.85546875" style="95" customWidth="1"/>
    <col min="2054" max="2054" width="17.140625" style="95" customWidth="1"/>
    <col min="2055" max="2055" width="18.42578125" style="95" customWidth="1"/>
    <col min="2056" max="2056" width="18.28515625" style="95" customWidth="1"/>
    <col min="2057" max="2057" width="15.140625" style="95" customWidth="1"/>
    <col min="2058" max="2304" width="9.140625" style="95"/>
    <col min="2305" max="2305" width="7.28515625" style="95" customWidth="1"/>
    <col min="2306" max="2306" width="65.28515625" style="95" customWidth="1"/>
    <col min="2307" max="2307" width="19.140625" style="95" customWidth="1"/>
    <col min="2308" max="2308" width="19" style="95" customWidth="1"/>
    <col min="2309" max="2309" width="17.85546875" style="95" customWidth="1"/>
    <col min="2310" max="2310" width="17.140625" style="95" customWidth="1"/>
    <col min="2311" max="2311" width="18.42578125" style="95" customWidth="1"/>
    <col min="2312" max="2312" width="18.28515625" style="95" customWidth="1"/>
    <col min="2313" max="2313" width="15.140625" style="95" customWidth="1"/>
    <col min="2314" max="2560" width="9.140625" style="95"/>
    <col min="2561" max="2561" width="7.28515625" style="95" customWidth="1"/>
    <col min="2562" max="2562" width="65.28515625" style="95" customWidth="1"/>
    <col min="2563" max="2563" width="19.140625" style="95" customWidth="1"/>
    <col min="2564" max="2564" width="19" style="95" customWidth="1"/>
    <col min="2565" max="2565" width="17.85546875" style="95" customWidth="1"/>
    <col min="2566" max="2566" width="17.140625" style="95" customWidth="1"/>
    <col min="2567" max="2567" width="18.42578125" style="95" customWidth="1"/>
    <col min="2568" max="2568" width="18.28515625" style="95" customWidth="1"/>
    <col min="2569" max="2569" width="15.140625" style="95" customWidth="1"/>
    <col min="2570" max="2816" width="9.140625" style="95"/>
    <col min="2817" max="2817" width="7.28515625" style="95" customWidth="1"/>
    <col min="2818" max="2818" width="65.28515625" style="95" customWidth="1"/>
    <col min="2819" max="2819" width="19.140625" style="95" customWidth="1"/>
    <col min="2820" max="2820" width="19" style="95" customWidth="1"/>
    <col min="2821" max="2821" width="17.85546875" style="95" customWidth="1"/>
    <col min="2822" max="2822" width="17.140625" style="95" customWidth="1"/>
    <col min="2823" max="2823" width="18.42578125" style="95" customWidth="1"/>
    <col min="2824" max="2824" width="18.28515625" style="95" customWidth="1"/>
    <col min="2825" max="2825" width="15.140625" style="95" customWidth="1"/>
    <col min="2826" max="3072" width="9.140625" style="95"/>
    <col min="3073" max="3073" width="7.28515625" style="95" customWidth="1"/>
    <col min="3074" max="3074" width="65.28515625" style="95" customWidth="1"/>
    <col min="3075" max="3075" width="19.140625" style="95" customWidth="1"/>
    <col min="3076" max="3076" width="19" style="95" customWidth="1"/>
    <col min="3077" max="3077" width="17.85546875" style="95" customWidth="1"/>
    <col min="3078" max="3078" width="17.140625" style="95" customWidth="1"/>
    <col min="3079" max="3079" width="18.42578125" style="95" customWidth="1"/>
    <col min="3080" max="3080" width="18.28515625" style="95" customWidth="1"/>
    <col min="3081" max="3081" width="15.140625" style="95" customWidth="1"/>
    <col min="3082" max="3328" width="9.140625" style="95"/>
    <col min="3329" max="3329" width="7.28515625" style="95" customWidth="1"/>
    <col min="3330" max="3330" width="65.28515625" style="95" customWidth="1"/>
    <col min="3331" max="3331" width="19.140625" style="95" customWidth="1"/>
    <col min="3332" max="3332" width="19" style="95" customWidth="1"/>
    <col min="3333" max="3333" width="17.85546875" style="95" customWidth="1"/>
    <col min="3334" max="3334" width="17.140625" style="95" customWidth="1"/>
    <col min="3335" max="3335" width="18.42578125" style="95" customWidth="1"/>
    <col min="3336" max="3336" width="18.28515625" style="95" customWidth="1"/>
    <col min="3337" max="3337" width="15.140625" style="95" customWidth="1"/>
    <col min="3338" max="3584" width="9.140625" style="95"/>
    <col min="3585" max="3585" width="7.28515625" style="95" customWidth="1"/>
    <col min="3586" max="3586" width="65.28515625" style="95" customWidth="1"/>
    <col min="3587" max="3587" width="19.140625" style="95" customWidth="1"/>
    <col min="3588" max="3588" width="19" style="95" customWidth="1"/>
    <col min="3589" max="3589" width="17.85546875" style="95" customWidth="1"/>
    <col min="3590" max="3590" width="17.140625" style="95" customWidth="1"/>
    <col min="3591" max="3591" width="18.42578125" style="95" customWidth="1"/>
    <col min="3592" max="3592" width="18.28515625" style="95" customWidth="1"/>
    <col min="3593" max="3593" width="15.140625" style="95" customWidth="1"/>
    <col min="3594" max="3840" width="9.140625" style="95"/>
    <col min="3841" max="3841" width="7.28515625" style="95" customWidth="1"/>
    <col min="3842" max="3842" width="65.28515625" style="95" customWidth="1"/>
    <col min="3843" max="3843" width="19.140625" style="95" customWidth="1"/>
    <col min="3844" max="3844" width="19" style="95" customWidth="1"/>
    <col min="3845" max="3845" width="17.85546875" style="95" customWidth="1"/>
    <col min="3846" max="3846" width="17.140625" style="95" customWidth="1"/>
    <col min="3847" max="3847" width="18.42578125" style="95" customWidth="1"/>
    <col min="3848" max="3848" width="18.28515625" style="95" customWidth="1"/>
    <col min="3849" max="3849" width="15.140625" style="95" customWidth="1"/>
    <col min="3850" max="4096" width="9.140625" style="95"/>
    <col min="4097" max="4097" width="7.28515625" style="95" customWidth="1"/>
    <col min="4098" max="4098" width="65.28515625" style="95" customWidth="1"/>
    <col min="4099" max="4099" width="19.140625" style="95" customWidth="1"/>
    <col min="4100" max="4100" width="19" style="95" customWidth="1"/>
    <col min="4101" max="4101" width="17.85546875" style="95" customWidth="1"/>
    <col min="4102" max="4102" width="17.140625" style="95" customWidth="1"/>
    <col min="4103" max="4103" width="18.42578125" style="95" customWidth="1"/>
    <col min="4104" max="4104" width="18.28515625" style="95" customWidth="1"/>
    <col min="4105" max="4105" width="15.140625" style="95" customWidth="1"/>
    <col min="4106" max="4352" width="9.140625" style="95"/>
    <col min="4353" max="4353" width="7.28515625" style="95" customWidth="1"/>
    <col min="4354" max="4354" width="65.28515625" style="95" customWidth="1"/>
    <col min="4355" max="4355" width="19.140625" style="95" customWidth="1"/>
    <col min="4356" max="4356" width="19" style="95" customWidth="1"/>
    <col min="4357" max="4357" width="17.85546875" style="95" customWidth="1"/>
    <col min="4358" max="4358" width="17.140625" style="95" customWidth="1"/>
    <col min="4359" max="4359" width="18.42578125" style="95" customWidth="1"/>
    <col min="4360" max="4360" width="18.28515625" style="95" customWidth="1"/>
    <col min="4361" max="4361" width="15.140625" style="95" customWidth="1"/>
    <col min="4362" max="4608" width="9.140625" style="95"/>
    <col min="4609" max="4609" width="7.28515625" style="95" customWidth="1"/>
    <col min="4610" max="4610" width="65.28515625" style="95" customWidth="1"/>
    <col min="4611" max="4611" width="19.140625" style="95" customWidth="1"/>
    <col min="4612" max="4612" width="19" style="95" customWidth="1"/>
    <col min="4613" max="4613" width="17.85546875" style="95" customWidth="1"/>
    <col min="4614" max="4614" width="17.140625" style="95" customWidth="1"/>
    <col min="4615" max="4615" width="18.42578125" style="95" customWidth="1"/>
    <col min="4616" max="4616" width="18.28515625" style="95" customWidth="1"/>
    <col min="4617" max="4617" width="15.140625" style="95" customWidth="1"/>
    <col min="4618" max="4864" width="9.140625" style="95"/>
    <col min="4865" max="4865" width="7.28515625" style="95" customWidth="1"/>
    <col min="4866" max="4866" width="65.28515625" style="95" customWidth="1"/>
    <col min="4867" max="4867" width="19.140625" style="95" customWidth="1"/>
    <col min="4868" max="4868" width="19" style="95" customWidth="1"/>
    <col min="4869" max="4869" width="17.85546875" style="95" customWidth="1"/>
    <col min="4870" max="4870" width="17.140625" style="95" customWidth="1"/>
    <col min="4871" max="4871" width="18.42578125" style="95" customWidth="1"/>
    <col min="4872" max="4872" width="18.28515625" style="95" customWidth="1"/>
    <col min="4873" max="4873" width="15.140625" style="95" customWidth="1"/>
    <col min="4874" max="5120" width="9.140625" style="95"/>
    <col min="5121" max="5121" width="7.28515625" style="95" customWidth="1"/>
    <col min="5122" max="5122" width="65.28515625" style="95" customWidth="1"/>
    <col min="5123" max="5123" width="19.140625" style="95" customWidth="1"/>
    <col min="5124" max="5124" width="19" style="95" customWidth="1"/>
    <col min="5125" max="5125" width="17.85546875" style="95" customWidth="1"/>
    <col min="5126" max="5126" width="17.140625" style="95" customWidth="1"/>
    <col min="5127" max="5127" width="18.42578125" style="95" customWidth="1"/>
    <col min="5128" max="5128" width="18.28515625" style="95" customWidth="1"/>
    <col min="5129" max="5129" width="15.140625" style="95" customWidth="1"/>
    <col min="5130" max="5376" width="9.140625" style="95"/>
    <col min="5377" max="5377" width="7.28515625" style="95" customWidth="1"/>
    <col min="5378" max="5378" width="65.28515625" style="95" customWidth="1"/>
    <col min="5379" max="5379" width="19.140625" style="95" customWidth="1"/>
    <col min="5380" max="5380" width="19" style="95" customWidth="1"/>
    <col min="5381" max="5381" width="17.85546875" style="95" customWidth="1"/>
    <col min="5382" max="5382" width="17.140625" style="95" customWidth="1"/>
    <col min="5383" max="5383" width="18.42578125" style="95" customWidth="1"/>
    <col min="5384" max="5384" width="18.28515625" style="95" customWidth="1"/>
    <col min="5385" max="5385" width="15.140625" style="95" customWidth="1"/>
    <col min="5386" max="5632" width="9.140625" style="95"/>
    <col min="5633" max="5633" width="7.28515625" style="95" customWidth="1"/>
    <col min="5634" max="5634" width="65.28515625" style="95" customWidth="1"/>
    <col min="5635" max="5635" width="19.140625" style="95" customWidth="1"/>
    <col min="5636" max="5636" width="19" style="95" customWidth="1"/>
    <col min="5637" max="5637" width="17.85546875" style="95" customWidth="1"/>
    <col min="5638" max="5638" width="17.140625" style="95" customWidth="1"/>
    <col min="5639" max="5639" width="18.42578125" style="95" customWidth="1"/>
    <col min="5640" max="5640" width="18.28515625" style="95" customWidth="1"/>
    <col min="5641" max="5641" width="15.140625" style="95" customWidth="1"/>
    <col min="5642" max="5888" width="9.140625" style="95"/>
    <col min="5889" max="5889" width="7.28515625" style="95" customWidth="1"/>
    <col min="5890" max="5890" width="65.28515625" style="95" customWidth="1"/>
    <col min="5891" max="5891" width="19.140625" style="95" customWidth="1"/>
    <col min="5892" max="5892" width="19" style="95" customWidth="1"/>
    <col min="5893" max="5893" width="17.85546875" style="95" customWidth="1"/>
    <col min="5894" max="5894" width="17.140625" style="95" customWidth="1"/>
    <col min="5895" max="5895" width="18.42578125" style="95" customWidth="1"/>
    <col min="5896" max="5896" width="18.28515625" style="95" customWidth="1"/>
    <col min="5897" max="5897" width="15.140625" style="95" customWidth="1"/>
    <col min="5898" max="6144" width="9.140625" style="95"/>
    <col min="6145" max="6145" width="7.28515625" style="95" customWidth="1"/>
    <col min="6146" max="6146" width="65.28515625" style="95" customWidth="1"/>
    <col min="6147" max="6147" width="19.140625" style="95" customWidth="1"/>
    <col min="6148" max="6148" width="19" style="95" customWidth="1"/>
    <col min="6149" max="6149" width="17.85546875" style="95" customWidth="1"/>
    <col min="6150" max="6150" width="17.140625" style="95" customWidth="1"/>
    <col min="6151" max="6151" width="18.42578125" style="95" customWidth="1"/>
    <col min="6152" max="6152" width="18.28515625" style="95" customWidth="1"/>
    <col min="6153" max="6153" width="15.140625" style="95" customWidth="1"/>
    <col min="6154" max="6400" width="9.140625" style="95"/>
    <col min="6401" max="6401" width="7.28515625" style="95" customWidth="1"/>
    <col min="6402" max="6402" width="65.28515625" style="95" customWidth="1"/>
    <col min="6403" max="6403" width="19.140625" style="95" customWidth="1"/>
    <col min="6404" max="6404" width="19" style="95" customWidth="1"/>
    <col min="6405" max="6405" width="17.85546875" style="95" customWidth="1"/>
    <col min="6406" max="6406" width="17.140625" style="95" customWidth="1"/>
    <col min="6407" max="6407" width="18.42578125" style="95" customWidth="1"/>
    <col min="6408" max="6408" width="18.28515625" style="95" customWidth="1"/>
    <col min="6409" max="6409" width="15.140625" style="95" customWidth="1"/>
    <col min="6410" max="6656" width="9.140625" style="95"/>
    <col min="6657" max="6657" width="7.28515625" style="95" customWidth="1"/>
    <col min="6658" max="6658" width="65.28515625" style="95" customWidth="1"/>
    <col min="6659" max="6659" width="19.140625" style="95" customWidth="1"/>
    <col min="6660" max="6660" width="19" style="95" customWidth="1"/>
    <col min="6661" max="6661" width="17.85546875" style="95" customWidth="1"/>
    <col min="6662" max="6662" width="17.140625" style="95" customWidth="1"/>
    <col min="6663" max="6663" width="18.42578125" style="95" customWidth="1"/>
    <col min="6664" max="6664" width="18.28515625" style="95" customWidth="1"/>
    <col min="6665" max="6665" width="15.140625" style="95" customWidth="1"/>
    <col min="6666" max="6912" width="9.140625" style="95"/>
    <col min="6913" max="6913" width="7.28515625" style="95" customWidth="1"/>
    <col min="6914" max="6914" width="65.28515625" style="95" customWidth="1"/>
    <col min="6915" max="6915" width="19.140625" style="95" customWidth="1"/>
    <col min="6916" max="6916" width="19" style="95" customWidth="1"/>
    <col min="6917" max="6917" width="17.85546875" style="95" customWidth="1"/>
    <col min="6918" max="6918" width="17.140625" style="95" customWidth="1"/>
    <col min="6919" max="6919" width="18.42578125" style="95" customWidth="1"/>
    <col min="6920" max="6920" width="18.28515625" style="95" customWidth="1"/>
    <col min="6921" max="6921" width="15.140625" style="95" customWidth="1"/>
    <col min="6922" max="7168" width="9.140625" style="95"/>
    <col min="7169" max="7169" width="7.28515625" style="95" customWidth="1"/>
    <col min="7170" max="7170" width="65.28515625" style="95" customWidth="1"/>
    <col min="7171" max="7171" width="19.140625" style="95" customWidth="1"/>
    <col min="7172" max="7172" width="19" style="95" customWidth="1"/>
    <col min="7173" max="7173" width="17.85546875" style="95" customWidth="1"/>
    <col min="7174" max="7174" width="17.140625" style="95" customWidth="1"/>
    <col min="7175" max="7175" width="18.42578125" style="95" customWidth="1"/>
    <col min="7176" max="7176" width="18.28515625" style="95" customWidth="1"/>
    <col min="7177" max="7177" width="15.140625" style="95" customWidth="1"/>
    <col min="7178" max="7424" width="9.140625" style="95"/>
    <col min="7425" max="7425" width="7.28515625" style="95" customWidth="1"/>
    <col min="7426" max="7426" width="65.28515625" style="95" customWidth="1"/>
    <col min="7427" max="7427" width="19.140625" style="95" customWidth="1"/>
    <col min="7428" max="7428" width="19" style="95" customWidth="1"/>
    <col min="7429" max="7429" width="17.85546875" style="95" customWidth="1"/>
    <col min="7430" max="7430" width="17.140625" style="95" customWidth="1"/>
    <col min="7431" max="7431" width="18.42578125" style="95" customWidth="1"/>
    <col min="7432" max="7432" width="18.28515625" style="95" customWidth="1"/>
    <col min="7433" max="7433" width="15.140625" style="95" customWidth="1"/>
    <col min="7434" max="7680" width="9.140625" style="95"/>
    <col min="7681" max="7681" width="7.28515625" style="95" customWidth="1"/>
    <col min="7682" max="7682" width="65.28515625" style="95" customWidth="1"/>
    <col min="7683" max="7683" width="19.140625" style="95" customWidth="1"/>
    <col min="7684" max="7684" width="19" style="95" customWidth="1"/>
    <col min="7685" max="7685" width="17.85546875" style="95" customWidth="1"/>
    <col min="7686" max="7686" width="17.140625" style="95" customWidth="1"/>
    <col min="7687" max="7687" width="18.42578125" style="95" customWidth="1"/>
    <col min="7688" max="7688" width="18.28515625" style="95" customWidth="1"/>
    <col min="7689" max="7689" width="15.140625" style="95" customWidth="1"/>
    <col min="7690" max="7936" width="9.140625" style="95"/>
    <col min="7937" max="7937" width="7.28515625" style="95" customWidth="1"/>
    <col min="7938" max="7938" width="65.28515625" style="95" customWidth="1"/>
    <col min="7939" max="7939" width="19.140625" style="95" customWidth="1"/>
    <col min="7940" max="7940" width="19" style="95" customWidth="1"/>
    <col min="7941" max="7941" width="17.85546875" style="95" customWidth="1"/>
    <col min="7942" max="7942" width="17.140625" style="95" customWidth="1"/>
    <col min="7943" max="7943" width="18.42578125" style="95" customWidth="1"/>
    <col min="7944" max="7944" width="18.28515625" style="95" customWidth="1"/>
    <col min="7945" max="7945" width="15.140625" style="95" customWidth="1"/>
    <col min="7946" max="8192" width="9.140625" style="95"/>
    <col min="8193" max="8193" width="7.28515625" style="95" customWidth="1"/>
    <col min="8194" max="8194" width="65.28515625" style="95" customWidth="1"/>
    <col min="8195" max="8195" width="19.140625" style="95" customWidth="1"/>
    <col min="8196" max="8196" width="19" style="95" customWidth="1"/>
    <col min="8197" max="8197" width="17.85546875" style="95" customWidth="1"/>
    <col min="8198" max="8198" width="17.140625" style="95" customWidth="1"/>
    <col min="8199" max="8199" width="18.42578125" style="95" customWidth="1"/>
    <col min="8200" max="8200" width="18.28515625" style="95" customWidth="1"/>
    <col min="8201" max="8201" width="15.140625" style="95" customWidth="1"/>
    <col min="8202" max="8448" width="9.140625" style="95"/>
    <col min="8449" max="8449" width="7.28515625" style="95" customWidth="1"/>
    <col min="8450" max="8450" width="65.28515625" style="95" customWidth="1"/>
    <col min="8451" max="8451" width="19.140625" style="95" customWidth="1"/>
    <col min="8452" max="8452" width="19" style="95" customWidth="1"/>
    <col min="8453" max="8453" width="17.85546875" style="95" customWidth="1"/>
    <col min="8454" max="8454" width="17.140625" style="95" customWidth="1"/>
    <col min="8455" max="8455" width="18.42578125" style="95" customWidth="1"/>
    <col min="8456" max="8456" width="18.28515625" style="95" customWidth="1"/>
    <col min="8457" max="8457" width="15.140625" style="95" customWidth="1"/>
    <col min="8458" max="8704" width="9.140625" style="95"/>
    <col min="8705" max="8705" width="7.28515625" style="95" customWidth="1"/>
    <col min="8706" max="8706" width="65.28515625" style="95" customWidth="1"/>
    <col min="8707" max="8707" width="19.140625" style="95" customWidth="1"/>
    <col min="8708" max="8708" width="19" style="95" customWidth="1"/>
    <col min="8709" max="8709" width="17.85546875" style="95" customWidth="1"/>
    <col min="8710" max="8710" width="17.140625" style="95" customWidth="1"/>
    <col min="8711" max="8711" width="18.42578125" style="95" customWidth="1"/>
    <col min="8712" max="8712" width="18.28515625" style="95" customWidth="1"/>
    <col min="8713" max="8713" width="15.140625" style="95" customWidth="1"/>
    <col min="8714" max="8960" width="9.140625" style="95"/>
    <col min="8961" max="8961" width="7.28515625" style="95" customWidth="1"/>
    <col min="8962" max="8962" width="65.28515625" style="95" customWidth="1"/>
    <col min="8963" max="8963" width="19.140625" style="95" customWidth="1"/>
    <col min="8964" max="8964" width="19" style="95" customWidth="1"/>
    <col min="8965" max="8965" width="17.85546875" style="95" customWidth="1"/>
    <col min="8966" max="8966" width="17.140625" style="95" customWidth="1"/>
    <col min="8967" max="8967" width="18.42578125" style="95" customWidth="1"/>
    <col min="8968" max="8968" width="18.28515625" style="95" customWidth="1"/>
    <col min="8969" max="8969" width="15.140625" style="95" customWidth="1"/>
    <col min="8970" max="9216" width="9.140625" style="95"/>
    <col min="9217" max="9217" width="7.28515625" style="95" customWidth="1"/>
    <col min="9218" max="9218" width="65.28515625" style="95" customWidth="1"/>
    <col min="9219" max="9219" width="19.140625" style="95" customWidth="1"/>
    <col min="9220" max="9220" width="19" style="95" customWidth="1"/>
    <col min="9221" max="9221" width="17.85546875" style="95" customWidth="1"/>
    <col min="9222" max="9222" width="17.140625" style="95" customWidth="1"/>
    <col min="9223" max="9223" width="18.42578125" style="95" customWidth="1"/>
    <col min="9224" max="9224" width="18.28515625" style="95" customWidth="1"/>
    <col min="9225" max="9225" width="15.140625" style="95" customWidth="1"/>
    <col min="9226" max="9472" width="9.140625" style="95"/>
    <col min="9473" max="9473" width="7.28515625" style="95" customWidth="1"/>
    <col min="9474" max="9474" width="65.28515625" style="95" customWidth="1"/>
    <col min="9475" max="9475" width="19.140625" style="95" customWidth="1"/>
    <col min="9476" max="9476" width="19" style="95" customWidth="1"/>
    <col min="9477" max="9477" width="17.85546875" style="95" customWidth="1"/>
    <col min="9478" max="9478" width="17.140625" style="95" customWidth="1"/>
    <col min="9479" max="9479" width="18.42578125" style="95" customWidth="1"/>
    <col min="9480" max="9480" width="18.28515625" style="95" customWidth="1"/>
    <col min="9481" max="9481" width="15.140625" style="95" customWidth="1"/>
    <col min="9482" max="9728" width="9.140625" style="95"/>
    <col min="9729" max="9729" width="7.28515625" style="95" customWidth="1"/>
    <col min="9730" max="9730" width="65.28515625" style="95" customWidth="1"/>
    <col min="9731" max="9731" width="19.140625" style="95" customWidth="1"/>
    <col min="9732" max="9732" width="19" style="95" customWidth="1"/>
    <col min="9733" max="9733" width="17.85546875" style="95" customWidth="1"/>
    <col min="9734" max="9734" width="17.140625" style="95" customWidth="1"/>
    <col min="9735" max="9735" width="18.42578125" style="95" customWidth="1"/>
    <col min="9736" max="9736" width="18.28515625" style="95" customWidth="1"/>
    <col min="9737" max="9737" width="15.140625" style="95" customWidth="1"/>
    <col min="9738" max="9984" width="9.140625" style="95"/>
    <col min="9985" max="9985" width="7.28515625" style="95" customWidth="1"/>
    <col min="9986" max="9986" width="65.28515625" style="95" customWidth="1"/>
    <col min="9987" max="9987" width="19.140625" style="95" customWidth="1"/>
    <col min="9988" max="9988" width="19" style="95" customWidth="1"/>
    <col min="9989" max="9989" width="17.85546875" style="95" customWidth="1"/>
    <col min="9990" max="9990" width="17.140625" style="95" customWidth="1"/>
    <col min="9991" max="9991" width="18.42578125" style="95" customWidth="1"/>
    <col min="9992" max="9992" width="18.28515625" style="95" customWidth="1"/>
    <col min="9993" max="9993" width="15.140625" style="95" customWidth="1"/>
    <col min="9994" max="10240" width="9.140625" style="95"/>
    <col min="10241" max="10241" width="7.28515625" style="95" customWidth="1"/>
    <col min="10242" max="10242" width="65.28515625" style="95" customWidth="1"/>
    <col min="10243" max="10243" width="19.140625" style="95" customWidth="1"/>
    <col min="10244" max="10244" width="19" style="95" customWidth="1"/>
    <col min="10245" max="10245" width="17.85546875" style="95" customWidth="1"/>
    <col min="10246" max="10246" width="17.140625" style="95" customWidth="1"/>
    <col min="10247" max="10247" width="18.42578125" style="95" customWidth="1"/>
    <col min="10248" max="10248" width="18.28515625" style="95" customWidth="1"/>
    <col min="10249" max="10249" width="15.140625" style="95" customWidth="1"/>
    <col min="10250" max="10496" width="9.140625" style="95"/>
    <col min="10497" max="10497" width="7.28515625" style="95" customWidth="1"/>
    <col min="10498" max="10498" width="65.28515625" style="95" customWidth="1"/>
    <col min="10499" max="10499" width="19.140625" style="95" customWidth="1"/>
    <col min="10500" max="10500" width="19" style="95" customWidth="1"/>
    <col min="10501" max="10501" width="17.85546875" style="95" customWidth="1"/>
    <col min="10502" max="10502" width="17.140625" style="95" customWidth="1"/>
    <col min="10503" max="10503" width="18.42578125" style="95" customWidth="1"/>
    <col min="10504" max="10504" width="18.28515625" style="95" customWidth="1"/>
    <col min="10505" max="10505" width="15.140625" style="95" customWidth="1"/>
    <col min="10506" max="10752" width="9.140625" style="95"/>
    <col min="10753" max="10753" width="7.28515625" style="95" customWidth="1"/>
    <col min="10754" max="10754" width="65.28515625" style="95" customWidth="1"/>
    <col min="10755" max="10755" width="19.140625" style="95" customWidth="1"/>
    <col min="10756" max="10756" width="19" style="95" customWidth="1"/>
    <col min="10757" max="10757" width="17.85546875" style="95" customWidth="1"/>
    <col min="10758" max="10758" width="17.140625" style="95" customWidth="1"/>
    <col min="10759" max="10759" width="18.42578125" style="95" customWidth="1"/>
    <col min="10760" max="10760" width="18.28515625" style="95" customWidth="1"/>
    <col min="10761" max="10761" width="15.140625" style="95" customWidth="1"/>
    <col min="10762" max="11008" width="9.140625" style="95"/>
    <col min="11009" max="11009" width="7.28515625" style="95" customWidth="1"/>
    <col min="11010" max="11010" width="65.28515625" style="95" customWidth="1"/>
    <col min="11011" max="11011" width="19.140625" style="95" customWidth="1"/>
    <col min="11012" max="11012" width="19" style="95" customWidth="1"/>
    <col min="11013" max="11013" width="17.85546875" style="95" customWidth="1"/>
    <col min="11014" max="11014" width="17.140625" style="95" customWidth="1"/>
    <col min="11015" max="11015" width="18.42578125" style="95" customWidth="1"/>
    <col min="11016" max="11016" width="18.28515625" style="95" customWidth="1"/>
    <col min="11017" max="11017" width="15.140625" style="95" customWidth="1"/>
    <col min="11018" max="11264" width="9.140625" style="95"/>
    <col min="11265" max="11265" width="7.28515625" style="95" customWidth="1"/>
    <col min="11266" max="11266" width="65.28515625" style="95" customWidth="1"/>
    <col min="11267" max="11267" width="19.140625" style="95" customWidth="1"/>
    <col min="11268" max="11268" width="19" style="95" customWidth="1"/>
    <col min="11269" max="11269" width="17.85546875" style="95" customWidth="1"/>
    <col min="11270" max="11270" width="17.140625" style="95" customWidth="1"/>
    <col min="11271" max="11271" width="18.42578125" style="95" customWidth="1"/>
    <col min="11272" max="11272" width="18.28515625" style="95" customWidth="1"/>
    <col min="11273" max="11273" width="15.140625" style="95" customWidth="1"/>
    <col min="11274" max="11520" width="9.140625" style="95"/>
    <col min="11521" max="11521" width="7.28515625" style="95" customWidth="1"/>
    <col min="11522" max="11522" width="65.28515625" style="95" customWidth="1"/>
    <col min="11523" max="11523" width="19.140625" style="95" customWidth="1"/>
    <col min="11524" max="11524" width="19" style="95" customWidth="1"/>
    <col min="11525" max="11525" width="17.85546875" style="95" customWidth="1"/>
    <col min="11526" max="11526" width="17.140625" style="95" customWidth="1"/>
    <col min="11527" max="11527" width="18.42578125" style="95" customWidth="1"/>
    <col min="11528" max="11528" width="18.28515625" style="95" customWidth="1"/>
    <col min="11529" max="11529" width="15.140625" style="95" customWidth="1"/>
    <col min="11530" max="11776" width="9.140625" style="95"/>
    <col min="11777" max="11777" width="7.28515625" style="95" customWidth="1"/>
    <col min="11778" max="11778" width="65.28515625" style="95" customWidth="1"/>
    <col min="11779" max="11779" width="19.140625" style="95" customWidth="1"/>
    <col min="11780" max="11780" width="19" style="95" customWidth="1"/>
    <col min="11781" max="11781" width="17.85546875" style="95" customWidth="1"/>
    <col min="11782" max="11782" width="17.140625" style="95" customWidth="1"/>
    <col min="11783" max="11783" width="18.42578125" style="95" customWidth="1"/>
    <col min="11784" max="11784" width="18.28515625" style="95" customWidth="1"/>
    <col min="11785" max="11785" width="15.140625" style="95" customWidth="1"/>
    <col min="11786" max="12032" width="9.140625" style="95"/>
    <col min="12033" max="12033" width="7.28515625" style="95" customWidth="1"/>
    <col min="12034" max="12034" width="65.28515625" style="95" customWidth="1"/>
    <col min="12035" max="12035" width="19.140625" style="95" customWidth="1"/>
    <col min="12036" max="12036" width="19" style="95" customWidth="1"/>
    <col min="12037" max="12037" width="17.85546875" style="95" customWidth="1"/>
    <col min="12038" max="12038" width="17.140625" style="95" customWidth="1"/>
    <col min="12039" max="12039" width="18.42578125" style="95" customWidth="1"/>
    <col min="12040" max="12040" width="18.28515625" style="95" customWidth="1"/>
    <col min="12041" max="12041" width="15.140625" style="95" customWidth="1"/>
    <col min="12042" max="12288" width="9.140625" style="95"/>
    <col min="12289" max="12289" width="7.28515625" style="95" customWidth="1"/>
    <col min="12290" max="12290" width="65.28515625" style="95" customWidth="1"/>
    <col min="12291" max="12291" width="19.140625" style="95" customWidth="1"/>
    <col min="12292" max="12292" width="19" style="95" customWidth="1"/>
    <col min="12293" max="12293" width="17.85546875" style="95" customWidth="1"/>
    <col min="12294" max="12294" width="17.140625" style="95" customWidth="1"/>
    <col min="12295" max="12295" width="18.42578125" style="95" customWidth="1"/>
    <col min="12296" max="12296" width="18.28515625" style="95" customWidth="1"/>
    <col min="12297" max="12297" width="15.140625" style="95" customWidth="1"/>
    <col min="12298" max="12544" width="9.140625" style="95"/>
    <col min="12545" max="12545" width="7.28515625" style="95" customWidth="1"/>
    <col min="12546" max="12546" width="65.28515625" style="95" customWidth="1"/>
    <col min="12547" max="12547" width="19.140625" style="95" customWidth="1"/>
    <col min="12548" max="12548" width="19" style="95" customWidth="1"/>
    <col min="12549" max="12549" width="17.85546875" style="95" customWidth="1"/>
    <col min="12550" max="12550" width="17.140625" style="95" customWidth="1"/>
    <col min="12551" max="12551" width="18.42578125" style="95" customWidth="1"/>
    <col min="12552" max="12552" width="18.28515625" style="95" customWidth="1"/>
    <col min="12553" max="12553" width="15.140625" style="95" customWidth="1"/>
    <col min="12554" max="12800" width="9.140625" style="95"/>
    <col min="12801" max="12801" width="7.28515625" style="95" customWidth="1"/>
    <col min="12802" max="12802" width="65.28515625" style="95" customWidth="1"/>
    <col min="12803" max="12803" width="19.140625" style="95" customWidth="1"/>
    <col min="12804" max="12804" width="19" style="95" customWidth="1"/>
    <col min="12805" max="12805" width="17.85546875" style="95" customWidth="1"/>
    <col min="12806" max="12806" width="17.140625" style="95" customWidth="1"/>
    <col min="12807" max="12807" width="18.42578125" style="95" customWidth="1"/>
    <col min="12808" max="12808" width="18.28515625" style="95" customWidth="1"/>
    <col min="12809" max="12809" width="15.140625" style="95" customWidth="1"/>
    <col min="12810" max="13056" width="9.140625" style="95"/>
    <col min="13057" max="13057" width="7.28515625" style="95" customWidth="1"/>
    <col min="13058" max="13058" width="65.28515625" style="95" customWidth="1"/>
    <col min="13059" max="13059" width="19.140625" style="95" customWidth="1"/>
    <col min="13060" max="13060" width="19" style="95" customWidth="1"/>
    <col min="13061" max="13061" width="17.85546875" style="95" customWidth="1"/>
    <col min="13062" max="13062" width="17.140625" style="95" customWidth="1"/>
    <col min="13063" max="13063" width="18.42578125" style="95" customWidth="1"/>
    <col min="13064" max="13064" width="18.28515625" style="95" customWidth="1"/>
    <col min="13065" max="13065" width="15.140625" style="95" customWidth="1"/>
    <col min="13066" max="13312" width="9.140625" style="95"/>
    <col min="13313" max="13313" width="7.28515625" style="95" customWidth="1"/>
    <col min="13314" max="13314" width="65.28515625" style="95" customWidth="1"/>
    <col min="13315" max="13315" width="19.140625" style="95" customWidth="1"/>
    <col min="13316" max="13316" width="19" style="95" customWidth="1"/>
    <col min="13317" max="13317" width="17.85546875" style="95" customWidth="1"/>
    <col min="13318" max="13318" width="17.140625" style="95" customWidth="1"/>
    <col min="13319" max="13319" width="18.42578125" style="95" customWidth="1"/>
    <col min="13320" max="13320" width="18.28515625" style="95" customWidth="1"/>
    <col min="13321" max="13321" width="15.140625" style="95" customWidth="1"/>
    <col min="13322" max="13568" width="9.140625" style="95"/>
    <col min="13569" max="13569" width="7.28515625" style="95" customWidth="1"/>
    <col min="13570" max="13570" width="65.28515625" style="95" customWidth="1"/>
    <col min="13571" max="13571" width="19.140625" style="95" customWidth="1"/>
    <col min="13572" max="13572" width="19" style="95" customWidth="1"/>
    <col min="13573" max="13573" width="17.85546875" style="95" customWidth="1"/>
    <col min="13574" max="13574" width="17.140625" style="95" customWidth="1"/>
    <col min="13575" max="13575" width="18.42578125" style="95" customWidth="1"/>
    <col min="13576" max="13576" width="18.28515625" style="95" customWidth="1"/>
    <col min="13577" max="13577" width="15.140625" style="95" customWidth="1"/>
    <col min="13578" max="13824" width="9.140625" style="95"/>
    <col min="13825" max="13825" width="7.28515625" style="95" customWidth="1"/>
    <col min="13826" max="13826" width="65.28515625" style="95" customWidth="1"/>
    <col min="13827" max="13827" width="19.140625" style="95" customWidth="1"/>
    <col min="13828" max="13828" width="19" style="95" customWidth="1"/>
    <col min="13829" max="13829" width="17.85546875" style="95" customWidth="1"/>
    <col min="13830" max="13830" width="17.140625" style="95" customWidth="1"/>
    <col min="13831" max="13831" width="18.42578125" style="95" customWidth="1"/>
    <col min="13832" max="13832" width="18.28515625" style="95" customWidth="1"/>
    <col min="13833" max="13833" width="15.140625" style="95" customWidth="1"/>
    <col min="13834" max="14080" width="9.140625" style="95"/>
    <col min="14081" max="14081" width="7.28515625" style="95" customWidth="1"/>
    <col min="14082" max="14082" width="65.28515625" style="95" customWidth="1"/>
    <col min="14083" max="14083" width="19.140625" style="95" customWidth="1"/>
    <col min="14084" max="14084" width="19" style="95" customWidth="1"/>
    <col min="14085" max="14085" width="17.85546875" style="95" customWidth="1"/>
    <col min="14086" max="14086" width="17.140625" style="95" customWidth="1"/>
    <col min="14087" max="14087" width="18.42578125" style="95" customWidth="1"/>
    <col min="14088" max="14088" width="18.28515625" style="95" customWidth="1"/>
    <col min="14089" max="14089" width="15.140625" style="95" customWidth="1"/>
    <col min="14090" max="14336" width="9.140625" style="95"/>
    <col min="14337" max="14337" width="7.28515625" style="95" customWidth="1"/>
    <col min="14338" max="14338" width="65.28515625" style="95" customWidth="1"/>
    <col min="14339" max="14339" width="19.140625" style="95" customWidth="1"/>
    <col min="14340" max="14340" width="19" style="95" customWidth="1"/>
    <col min="14341" max="14341" width="17.85546875" style="95" customWidth="1"/>
    <col min="14342" max="14342" width="17.140625" style="95" customWidth="1"/>
    <col min="14343" max="14343" width="18.42578125" style="95" customWidth="1"/>
    <col min="14344" max="14344" width="18.28515625" style="95" customWidth="1"/>
    <col min="14345" max="14345" width="15.140625" style="95" customWidth="1"/>
    <col min="14346" max="14592" width="9.140625" style="95"/>
    <col min="14593" max="14593" width="7.28515625" style="95" customWidth="1"/>
    <col min="14594" max="14594" width="65.28515625" style="95" customWidth="1"/>
    <col min="14595" max="14595" width="19.140625" style="95" customWidth="1"/>
    <col min="14596" max="14596" width="19" style="95" customWidth="1"/>
    <col min="14597" max="14597" width="17.85546875" style="95" customWidth="1"/>
    <col min="14598" max="14598" width="17.140625" style="95" customWidth="1"/>
    <col min="14599" max="14599" width="18.42578125" style="95" customWidth="1"/>
    <col min="14600" max="14600" width="18.28515625" style="95" customWidth="1"/>
    <col min="14601" max="14601" width="15.140625" style="95" customWidth="1"/>
    <col min="14602" max="14848" width="9.140625" style="95"/>
    <col min="14849" max="14849" width="7.28515625" style="95" customWidth="1"/>
    <col min="14850" max="14850" width="65.28515625" style="95" customWidth="1"/>
    <col min="14851" max="14851" width="19.140625" style="95" customWidth="1"/>
    <col min="14852" max="14852" width="19" style="95" customWidth="1"/>
    <col min="14853" max="14853" width="17.85546875" style="95" customWidth="1"/>
    <col min="14854" max="14854" width="17.140625" style="95" customWidth="1"/>
    <col min="14855" max="14855" width="18.42578125" style="95" customWidth="1"/>
    <col min="14856" max="14856" width="18.28515625" style="95" customWidth="1"/>
    <col min="14857" max="14857" width="15.140625" style="95" customWidth="1"/>
    <col min="14858" max="15104" width="9.140625" style="95"/>
    <col min="15105" max="15105" width="7.28515625" style="95" customWidth="1"/>
    <col min="15106" max="15106" width="65.28515625" style="95" customWidth="1"/>
    <col min="15107" max="15107" width="19.140625" style="95" customWidth="1"/>
    <col min="15108" max="15108" width="19" style="95" customWidth="1"/>
    <col min="15109" max="15109" width="17.85546875" style="95" customWidth="1"/>
    <col min="15110" max="15110" width="17.140625" style="95" customWidth="1"/>
    <col min="15111" max="15111" width="18.42578125" style="95" customWidth="1"/>
    <col min="15112" max="15112" width="18.28515625" style="95" customWidth="1"/>
    <col min="15113" max="15113" width="15.140625" style="95" customWidth="1"/>
    <col min="15114" max="15360" width="9.140625" style="95"/>
    <col min="15361" max="15361" width="7.28515625" style="95" customWidth="1"/>
    <col min="15362" max="15362" width="65.28515625" style="95" customWidth="1"/>
    <col min="15363" max="15363" width="19.140625" style="95" customWidth="1"/>
    <col min="15364" max="15364" width="19" style="95" customWidth="1"/>
    <col min="15365" max="15365" width="17.85546875" style="95" customWidth="1"/>
    <col min="15366" max="15366" width="17.140625" style="95" customWidth="1"/>
    <col min="15367" max="15367" width="18.42578125" style="95" customWidth="1"/>
    <col min="15368" max="15368" width="18.28515625" style="95" customWidth="1"/>
    <col min="15369" max="15369" width="15.140625" style="95" customWidth="1"/>
    <col min="15370" max="15616" width="9.140625" style="95"/>
    <col min="15617" max="15617" width="7.28515625" style="95" customWidth="1"/>
    <col min="15618" max="15618" width="65.28515625" style="95" customWidth="1"/>
    <col min="15619" max="15619" width="19.140625" style="95" customWidth="1"/>
    <col min="15620" max="15620" width="19" style="95" customWidth="1"/>
    <col min="15621" max="15621" width="17.85546875" style="95" customWidth="1"/>
    <col min="15622" max="15622" width="17.140625" style="95" customWidth="1"/>
    <col min="15623" max="15623" width="18.42578125" style="95" customWidth="1"/>
    <col min="15624" max="15624" width="18.28515625" style="95" customWidth="1"/>
    <col min="15625" max="15625" width="15.140625" style="95" customWidth="1"/>
    <col min="15626" max="15872" width="9.140625" style="95"/>
    <col min="15873" max="15873" width="7.28515625" style="95" customWidth="1"/>
    <col min="15874" max="15874" width="65.28515625" style="95" customWidth="1"/>
    <col min="15875" max="15875" width="19.140625" style="95" customWidth="1"/>
    <col min="15876" max="15876" width="19" style="95" customWidth="1"/>
    <col min="15877" max="15877" width="17.85546875" style="95" customWidth="1"/>
    <col min="15878" max="15878" width="17.140625" style="95" customWidth="1"/>
    <col min="15879" max="15879" width="18.42578125" style="95" customWidth="1"/>
    <col min="15880" max="15880" width="18.28515625" style="95" customWidth="1"/>
    <col min="15881" max="15881" width="15.140625" style="95" customWidth="1"/>
    <col min="15882" max="16128" width="9.140625" style="95"/>
    <col min="16129" max="16129" width="7.28515625" style="95" customWidth="1"/>
    <col min="16130" max="16130" width="65.28515625" style="95" customWidth="1"/>
    <col min="16131" max="16131" width="19.140625" style="95" customWidth="1"/>
    <col min="16132" max="16132" width="19" style="95" customWidth="1"/>
    <col min="16133" max="16133" width="17.85546875" style="95" customWidth="1"/>
    <col min="16134" max="16134" width="17.140625" style="95" customWidth="1"/>
    <col min="16135" max="16135" width="18.42578125" style="95" customWidth="1"/>
    <col min="16136" max="16136" width="18.28515625" style="95" customWidth="1"/>
    <col min="16137" max="16137" width="15.140625" style="95" customWidth="1"/>
    <col min="16138" max="16384" width="9.140625" style="95"/>
  </cols>
  <sheetData>
    <row r="1" spans="1:13" ht="18" customHeight="1">
      <c r="A1" s="215" t="s">
        <v>112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41.25" customHeight="1">
      <c r="A2" s="214" t="s">
        <v>113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05" customHeight="1">
      <c r="A3" s="96"/>
      <c r="B3" s="96" t="s">
        <v>114</v>
      </c>
      <c r="C3" s="96" t="s">
        <v>115</v>
      </c>
      <c r="D3" s="96" t="s">
        <v>116</v>
      </c>
      <c r="E3" s="96" t="s">
        <v>117</v>
      </c>
      <c r="F3" s="96" t="s">
        <v>118</v>
      </c>
      <c r="G3" s="96" t="s">
        <v>119</v>
      </c>
      <c r="H3" s="96" t="s">
        <v>120</v>
      </c>
      <c r="I3" s="96" t="s">
        <v>121</v>
      </c>
      <c r="J3" s="97" t="s">
        <v>122</v>
      </c>
      <c r="K3" s="97" t="s">
        <v>123</v>
      </c>
      <c r="L3" s="98" t="s">
        <v>124</v>
      </c>
      <c r="M3" s="99" t="s">
        <v>125</v>
      </c>
    </row>
    <row r="4" spans="1:13" ht="20.25">
      <c r="A4" s="100" t="s">
        <v>126</v>
      </c>
      <c r="B4" s="101" t="s">
        <v>127</v>
      </c>
      <c r="C4" s="102">
        <f>SUM(C5:C11)</f>
        <v>62865.1</v>
      </c>
      <c r="D4" s="103">
        <f>SUM(D5:D11)</f>
        <v>65006.3</v>
      </c>
      <c r="E4" s="102">
        <f>D4-C4</f>
        <v>2141.2000000000044</v>
      </c>
      <c r="F4" s="102">
        <f>E4/C4*100</f>
        <v>3.4060233738592709</v>
      </c>
      <c r="G4" s="103">
        <f>SUM(G5:G11)</f>
        <v>65003.4</v>
      </c>
      <c r="H4" s="104">
        <f>G4/D4*100</f>
        <v>99.995538893922586</v>
      </c>
      <c r="I4" s="105">
        <f>G4/G47*100</f>
        <v>8.2282107805442095</v>
      </c>
      <c r="J4" s="106">
        <f>G4-D4</f>
        <v>-2.9000000000014552</v>
      </c>
      <c r="K4" s="106">
        <f>G4-C4</f>
        <v>2138.3000000000029</v>
      </c>
      <c r="L4" s="106">
        <f>G4/C4*100-100</f>
        <v>3.4014103214661304</v>
      </c>
      <c r="M4" s="107"/>
    </row>
    <row r="5" spans="1:13" ht="63" customHeight="1">
      <c r="A5" s="108" t="s">
        <v>128</v>
      </c>
      <c r="B5" s="109" t="s">
        <v>27</v>
      </c>
      <c r="C5" s="110">
        <v>1624.5</v>
      </c>
      <c r="D5" s="110">
        <v>1654.6</v>
      </c>
      <c r="E5" s="110">
        <f>D5-C5</f>
        <v>30.099999999999909</v>
      </c>
      <c r="F5" s="110">
        <f t="shared" ref="F5:F46" si="0">E5/C5*100</f>
        <v>1.8528778085564732</v>
      </c>
      <c r="G5" s="110">
        <v>1654.6</v>
      </c>
      <c r="H5" s="111">
        <f t="shared" ref="H5:H46" si="1">G5/D5*100</f>
        <v>100</v>
      </c>
      <c r="I5" s="112">
        <f>G5/G47*100</f>
        <v>0.20944131472335983</v>
      </c>
      <c r="J5" s="113">
        <f t="shared" ref="J5:J47" si="2">G5-D5</f>
        <v>0</v>
      </c>
      <c r="K5" s="113">
        <f t="shared" ref="K5:K47" si="3">G5-C5</f>
        <v>30.099999999999909</v>
      </c>
      <c r="L5" s="113">
        <f t="shared" ref="L5:L47" si="4">G5/C5*100-100</f>
        <v>1.852877808556471</v>
      </c>
      <c r="M5" s="114"/>
    </row>
    <row r="6" spans="1:13" ht="100.5" customHeight="1">
      <c r="A6" s="108" t="s">
        <v>129</v>
      </c>
      <c r="B6" s="109" t="s">
        <v>30</v>
      </c>
      <c r="C6" s="110">
        <v>1872.8</v>
      </c>
      <c r="D6" s="110">
        <v>1935.8</v>
      </c>
      <c r="E6" s="110">
        <f t="shared" ref="E6:E46" si="5">D6-C6</f>
        <v>63</v>
      </c>
      <c r="F6" s="110">
        <f t="shared" si="0"/>
        <v>3.3639470311832551</v>
      </c>
      <c r="G6" s="110">
        <v>1935.3</v>
      </c>
      <c r="H6" s="111">
        <f t="shared" si="1"/>
        <v>99.974170885422041</v>
      </c>
      <c r="I6" s="112">
        <f>G6/G47*100</f>
        <v>0.24497266794640293</v>
      </c>
      <c r="J6" s="113">
        <f t="shared" si="2"/>
        <v>-0.5</v>
      </c>
      <c r="K6" s="113">
        <f t="shared" si="3"/>
        <v>62.5</v>
      </c>
      <c r="L6" s="113">
        <f t="shared" si="4"/>
        <v>3.3372490388722724</v>
      </c>
      <c r="M6" s="114"/>
    </row>
    <row r="7" spans="1:13" ht="101.25">
      <c r="A7" s="108" t="s">
        <v>130</v>
      </c>
      <c r="B7" s="109" t="s">
        <v>33</v>
      </c>
      <c r="C7" s="110">
        <v>30924.5</v>
      </c>
      <c r="D7" s="110">
        <v>32252.5</v>
      </c>
      <c r="E7" s="110">
        <f t="shared" si="5"/>
        <v>1328</v>
      </c>
      <c r="F7" s="110">
        <f t="shared" si="0"/>
        <v>4.294329738556808</v>
      </c>
      <c r="G7" s="110">
        <v>32250.1</v>
      </c>
      <c r="H7" s="111">
        <f t="shared" si="1"/>
        <v>99.992558716378568</v>
      </c>
      <c r="I7" s="112">
        <f>G7/G47*100</f>
        <v>4.0822575510454655</v>
      </c>
      <c r="J7" s="113">
        <f t="shared" si="2"/>
        <v>-2.4000000000014552</v>
      </c>
      <c r="K7" s="113">
        <f t="shared" si="3"/>
        <v>1325.5999999999985</v>
      </c>
      <c r="L7" s="113">
        <f t="shared" si="4"/>
        <v>4.2865689016798854</v>
      </c>
      <c r="M7" s="114"/>
    </row>
    <row r="8" spans="1:13" ht="20.25">
      <c r="A8" s="108" t="s">
        <v>131</v>
      </c>
      <c r="B8" s="109" t="s">
        <v>36</v>
      </c>
      <c r="C8" s="110">
        <v>10</v>
      </c>
      <c r="D8" s="110">
        <v>10</v>
      </c>
      <c r="E8" s="110">
        <f t="shared" si="5"/>
        <v>0</v>
      </c>
      <c r="F8" s="110">
        <f t="shared" si="0"/>
        <v>0</v>
      </c>
      <c r="G8" s="110">
        <v>10</v>
      </c>
      <c r="H8" s="111">
        <f t="shared" si="1"/>
        <v>100</v>
      </c>
      <c r="I8" s="112">
        <f>G8/G47*100</f>
        <v>1.2658123698982221E-3</v>
      </c>
      <c r="J8" s="113">
        <f t="shared" si="2"/>
        <v>0</v>
      </c>
      <c r="K8" s="113">
        <f t="shared" si="3"/>
        <v>0</v>
      </c>
      <c r="L8" s="113">
        <f t="shared" si="4"/>
        <v>0</v>
      </c>
      <c r="M8" s="114"/>
    </row>
    <row r="9" spans="1:13" ht="81">
      <c r="A9" s="108" t="s">
        <v>132</v>
      </c>
      <c r="B9" s="109" t="s">
        <v>38</v>
      </c>
      <c r="C9" s="110">
        <v>8126.1</v>
      </c>
      <c r="D9" s="110">
        <v>7335.4</v>
      </c>
      <c r="E9" s="110">
        <f t="shared" si="5"/>
        <v>-790.70000000000073</v>
      </c>
      <c r="F9" s="110">
        <f t="shared" si="0"/>
        <v>-9.730374964620184</v>
      </c>
      <c r="G9" s="110">
        <v>7335.4</v>
      </c>
      <c r="H9" s="111">
        <f t="shared" si="1"/>
        <v>100</v>
      </c>
      <c r="I9" s="112">
        <f>G9/G47*100</f>
        <v>0.92852400581514183</v>
      </c>
      <c r="J9" s="113">
        <f t="shared" si="2"/>
        <v>0</v>
      </c>
      <c r="K9" s="113">
        <f t="shared" si="3"/>
        <v>-790.70000000000073</v>
      </c>
      <c r="L9" s="113">
        <f t="shared" si="4"/>
        <v>-9.7303749646201823</v>
      </c>
      <c r="M9" s="114"/>
    </row>
    <row r="10" spans="1:13" ht="45">
      <c r="A10" s="108" t="s">
        <v>133</v>
      </c>
      <c r="B10" s="109" t="s">
        <v>41</v>
      </c>
      <c r="C10" s="110">
        <v>2819.2</v>
      </c>
      <c r="D10" s="110">
        <v>0</v>
      </c>
      <c r="E10" s="110">
        <f t="shared" si="5"/>
        <v>-2819.2</v>
      </c>
      <c r="F10" s="110">
        <f t="shared" si="0"/>
        <v>-100</v>
      </c>
      <c r="G10" s="110">
        <v>0</v>
      </c>
      <c r="H10" s="111">
        <v>0</v>
      </c>
      <c r="I10" s="112">
        <f>G10/G47*100</f>
        <v>0</v>
      </c>
      <c r="J10" s="113">
        <f t="shared" si="2"/>
        <v>0</v>
      </c>
      <c r="K10" s="113">
        <f t="shared" si="3"/>
        <v>-2819.2</v>
      </c>
      <c r="L10" s="113">
        <f t="shared" si="4"/>
        <v>-100</v>
      </c>
      <c r="M10" s="42" t="s">
        <v>43</v>
      </c>
    </row>
    <row r="11" spans="1:13" ht="155.25" customHeight="1">
      <c r="A11" s="108" t="s">
        <v>134</v>
      </c>
      <c r="B11" s="109" t="s">
        <v>44</v>
      </c>
      <c r="C11" s="110">
        <v>17488</v>
      </c>
      <c r="D11" s="110">
        <v>21818</v>
      </c>
      <c r="E11" s="110">
        <f t="shared" si="5"/>
        <v>4330</v>
      </c>
      <c r="F11" s="110">
        <f t="shared" si="0"/>
        <v>24.759835315645013</v>
      </c>
      <c r="G11" s="110">
        <v>21818</v>
      </c>
      <c r="H11" s="111">
        <f t="shared" si="1"/>
        <v>100</v>
      </c>
      <c r="I11" s="112">
        <f>G11/G47*100</f>
        <v>2.7617494286439408</v>
      </c>
      <c r="J11" s="113">
        <f t="shared" si="2"/>
        <v>0</v>
      </c>
      <c r="K11" s="113">
        <f t="shared" si="3"/>
        <v>4330</v>
      </c>
      <c r="L11" s="113">
        <f t="shared" si="4"/>
        <v>24.759835315645006</v>
      </c>
      <c r="M11" s="42" t="s">
        <v>46</v>
      </c>
    </row>
    <row r="12" spans="1:13" s="117" customFormat="1" ht="60.75">
      <c r="A12" s="100" t="s">
        <v>135</v>
      </c>
      <c r="B12" s="101" t="s">
        <v>136</v>
      </c>
      <c r="C12" s="102">
        <f>SUM(C13:C14)</f>
        <v>1558.9</v>
      </c>
      <c r="D12" s="103">
        <f>SUM(D13:D14)</f>
        <v>1145.9000000000001</v>
      </c>
      <c r="E12" s="102">
        <f t="shared" si="5"/>
        <v>-413</v>
      </c>
      <c r="F12" s="102">
        <f t="shared" si="0"/>
        <v>-26.49303996407723</v>
      </c>
      <c r="G12" s="103">
        <f>SUM(G13:G14)</f>
        <v>1145.9000000000001</v>
      </c>
      <c r="H12" s="103">
        <f t="shared" si="1"/>
        <v>100</v>
      </c>
      <c r="I12" s="115">
        <f>G12/G47*100</f>
        <v>0.14504943946663729</v>
      </c>
      <c r="J12" s="113">
        <f t="shared" si="2"/>
        <v>0</v>
      </c>
      <c r="K12" s="113">
        <f t="shared" si="3"/>
        <v>-413</v>
      </c>
      <c r="L12" s="113">
        <f t="shared" si="4"/>
        <v>-26.493039964077241</v>
      </c>
      <c r="M12" s="116"/>
    </row>
    <row r="13" spans="1:13" s="117" customFormat="1" ht="81">
      <c r="A13" s="108" t="s">
        <v>137</v>
      </c>
      <c r="B13" s="109" t="s">
        <v>48</v>
      </c>
      <c r="C13" s="110">
        <v>164.7</v>
      </c>
      <c r="D13" s="110">
        <v>211.5</v>
      </c>
      <c r="E13" s="102">
        <f t="shared" si="5"/>
        <v>46.800000000000011</v>
      </c>
      <c r="F13" s="102">
        <f t="shared" si="0"/>
        <v>28.415300546448098</v>
      </c>
      <c r="G13" s="110">
        <v>211.5</v>
      </c>
      <c r="H13" s="103">
        <f t="shared" si="1"/>
        <v>100</v>
      </c>
      <c r="I13" s="112">
        <f>G13/G47*100</f>
        <v>2.67719316233474E-2</v>
      </c>
      <c r="J13" s="113">
        <f t="shared" si="2"/>
        <v>0</v>
      </c>
      <c r="K13" s="113">
        <f t="shared" si="3"/>
        <v>46.800000000000011</v>
      </c>
      <c r="L13" s="113">
        <f t="shared" si="4"/>
        <v>28.415300546448094</v>
      </c>
      <c r="M13" s="42" t="s">
        <v>50</v>
      </c>
    </row>
    <row r="14" spans="1:13" ht="60.75">
      <c r="A14" s="108" t="s">
        <v>138</v>
      </c>
      <c r="B14" s="109" t="s">
        <v>139</v>
      </c>
      <c r="C14" s="110">
        <v>1394.2</v>
      </c>
      <c r="D14" s="110">
        <v>934.4</v>
      </c>
      <c r="E14" s="102">
        <f t="shared" si="5"/>
        <v>-459.80000000000007</v>
      </c>
      <c r="F14" s="102">
        <f t="shared" si="0"/>
        <v>-32.979486443838759</v>
      </c>
      <c r="G14" s="110">
        <v>934.4</v>
      </c>
      <c r="H14" s="103">
        <f t="shared" si="1"/>
        <v>100</v>
      </c>
      <c r="I14" s="112">
        <f>G14/G47*100</f>
        <v>0.11827750784328987</v>
      </c>
      <c r="J14" s="113">
        <f t="shared" si="2"/>
        <v>0</v>
      </c>
      <c r="K14" s="113">
        <f t="shared" si="3"/>
        <v>-459.80000000000007</v>
      </c>
      <c r="L14" s="113">
        <f t="shared" si="4"/>
        <v>-32.979486443838766</v>
      </c>
      <c r="M14" s="51" t="s">
        <v>53</v>
      </c>
    </row>
    <row r="15" spans="1:13" s="118" customFormat="1" ht="20.25">
      <c r="A15" s="100" t="s">
        <v>140</v>
      </c>
      <c r="B15" s="101" t="s">
        <v>141</v>
      </c>
      <c r="C15" s="102">
        <f>SUM(C16:C18)</f>
        <v>24474.9</v>
      </c>
      <c r="D15" s="103">
        <f>SUM(D16:D18)</f>
        <v>25993.8</v>
      </c>
      <c r="E15" s="102">
        <f>D15-C15</f>
        <v>1518.8999999999978</v>
      </c>
      <c r="F15" s="102">
        <f t="shared" si="0"/>
        <v>6.2059497689469527</v>
      </c>
      <c r="G15" s="103">
        <f>SUM(G16:G18)</f>
        <v>25951.4</v>
      </c>
      <c r="H15" s="103">
        <f t="shared" si="1"/>
        <v>99.83688418007371</v>
      </c>
      <c r="I15" s="115">
        <f>G15/G47*100</f>
        <v>3.2849603136176726</v>
      </c>
      <c r="J15" s="113">
        <f t="shared" si="2"/>
        <v>-42.399999999997817</v>
      </c>
      <c r="K15" s="113">
        <f t="shared" si="3"/>
        <v>1476.5</v>
      </c>
      <c r="L15" s="113">
        <f t="shared" si="4"/>
        <v>6.0327110631708507</v>
      </c>
      <c r="M15" s="116"/>
    </row>
    <row r="16" spans="1:13" ht="20.25">
      <c r="A16" s="108" t="s">
        <v>142</v>
      </c>
      <c r="B16" s="109" t="s">
        <v>55</v>
      </c>
      <c r="C16" s="110"/>
      <c r="D16" s="110">
        <v>1113.5</v>
      </c>
      <c r="E16" s="110">
        <f>D16-C16</f>
        <v>1113.5</v>
      </c>
      <c r="F16" s="110" t="e">
        <f>E16/C16*100</f>
        <v>#DIV/0!</v>
      </c>
      <c r="G16" s="110">
        <v>1113.5</v>
      </c>
      <c r="H16" s="111">
        <f t="shared" si="1"/>
        <v>100</v>
      </c>
      <c r="I16" s="112">
        <f>G16/G47*100</f>
        <v>0.14094820738816705</v>
      </c>
      <c r="J16" s="113">
        <f t="shared" si="2"/>
        <v>0</v>
      </c>
      <c r="K16" s="113">
        <f t="shared" si="3"/>
        <v>1113.5</v>
      </c>
      <c r="L16" s="113" t="e">
        <f t="shared" si="4"/>
        <v>#DIV/0!</v>
      </c>
      <c r="M16" s="114"/>
    </row>
    <row r="17" spans="1:13" ht="20.25">
      <c r="A17" s="108" t="s">
        <v>143</v>
      </c>
      <c r="B17" s="109" t="s">
        <v>58</v>
      </c>
      <c r="C17" s="110">
        <v>22540.7</v>
      </c>
      <c r="D17" s="110">
        <v>23687.1</v>
      </c>
      <c r="E17" s="110">
        <f>D17-C17</f>
        <v>1146.3999999999978</v>
      </c>
      <c r="F17" s="110">
        <f>E17/C17*100</f>
        <v>5.08591126273806</v>
      </c>
      <c r="G17" s="110">
        <v>23644.7</v>
      </c>
      <c r="H17" s="111">
        <f t="shared" si="1"/>
        <v>99.820999615824661</v>
      </c>
      <c r="I17" s="112">
        <f>G17/G47*100</f>
        <v>2.9929753742532492</v>
      </c>
      <c r="J17" s="113">
        <f t="shared" si="2"/>
        <v>-42.399999999997817</v>
      </c>
      <c r="K17" s="113">
        <f t="shared" si="3"/>
        <v>1104</v>
      </c>
      <c r="L17" s="113">
        <f t="shared" si="4"/>
        <v>4.8978070778636038</v>
      </c>
      <c r="M17" s="114"/>
    </row>
    <row r="18" spans="1:13" ht="63.75">
      <c r="A18" s="108" t="s">
        <v>144</v>
      </c>
      <c r="B18" s="109" t="s">
        <v>60</v>
      </c>
      <c r="C18" s="110">
        <v>1934.2</v>
      </c>
      <c r="D18" s="110">
        <v>1193.2</v>
      </c>
      <c r="E18" s="110"/>
      <c r="F18" s="110"/>
      <c r="G18" s="110">
        <v>1193.2</v>
      </c>
      <c r="H18" s="111">
        <f>G18/D18*100</f>
        <v>100</v>
      </c>
      <c r="I18" s="112">
        <f>G18/G47*100</f>
        <v>0.15103673197625589</v>
      </c>
      <c r="J18" s="113">
        <f t="shared" si="2"/>
        <v>0</v>
      </c>
      <c r="K18" s="113">
        <f t="shared" si="3"/>
        <v>-741</v>
      </c>
      <c r="L18" s="113">
        <f t="shared" si="4"/>
        <v>-38.310412573673872</v>
      </c>
      <c r="M18" s="119" t="s">
        <v>62</v>
      </c>
    </row>
    <row r="19" spans="1:13" s="118" customFormat="1" ht="40.5">
      <c r="A19" s="100" t="s">
        <v>145</v>
      </c>
      <c r="B19" s="101" t="s">
        <v>146</v>
      </c>
      <c r="C19" s="102">
        <f>SUM(C20:C22)</f>
        <v>2214</v>
      </c>
      <c r="D19" s="103">
        <f>SUM(D20:D22)</f>
        <v>5063.2</v>
      </c>
      <c r="E19" s="102">
        <f t="shared" si="5"/>
        <v>2849.2</v>
      </c>
      <c r="F19" s="102">
        <f t="shared" si="0"/>
        <v>128.69015356820233</v>
      </c>
      <c r="G19" s="103">
        <f>SUM(G20:G22)</f>
        <v>5060.7999999999993</v>
      </c>
      <c r="H19" s="103">
        <f t="shared" si="1"/>
        <v>99.952599146784621</v>
      </c>
      <c r="I19" s="115">
        <f>G19/G47*100</f>
        <v>0.64060232415809226</v>
      </c>
      <c r="J19" s="113">
        <f t="shared" si="2"/>
        <v>-2.4000000000005457</v>
      </c>
      <c r="K19" s="113">
        <f t="shared" si="3"/>
        <v>2846.7999999999993</v>
      </c>
      <c r="L19" s="113">
        <f t="shared" si="4"/>
        <v>128.58175248419147</v>
      </c>
      <c r="M19" s="120"/>
    </row>
    <row r="20" spans="1:13" ht="45">
      <c r="A20" s="108" t="s">
        <v>147</v>
      </c>
      <c r="B20" s="109" t="s">
        <v>64</v>
      </c>
      <c r="C20" s="110">
        <v>66.5</v>
      </c>
      <c r="D20" s="110">
        <v>99.1</v>
      </c>
      <c r="E20" s="110">
        <f t="shared" si="5"/>
        <v>32.599999999999994</v>
      </c>
      <c r="F20" s="110">
        <f t="shared" si="0"/>
        <v>49.022556390977435</v>
      </c>
      <c r="G20" s="110">
        <v>99.1</v>
      </c>
      <c r="H20" s="111">
        <f t="shared" si="1"/>
        <v>100</v>
      </c>
      <c r="I20" s="112">
        <f>G20/G47*100</f>
        <v>1.2544200585691379E-2</v>
      </c>
      <c r="J20" s="113">
        <f t="shared" si="2"/>
        <v>0</v>
      </c>
      <c r="K20" s="113">
        <f t="shared" si="3"/>
        <v>32.599999999999994</v>
      </c>
      <c r="L20" s="113">
        <f t="shared" si="4"/>
        <v>49.022556390977428</v>
      </c>
      <c r="M20" s="37" t="s">
        <v>65</v>
      </c>
    </row>
    <row r="21" spans="1:13" ht="150">
      <c r="A21" s="108" t="s">
        <v>148</v>
      </c>
      <c r="B21" s="109" t="s">
        <v>66</v>
      </c>
      <c r="C21" s="110">
        <v>208</v>
      </c>
      <c r="D21" s="110">
        <v>3439</v>
      </c>
      <c r="E21" s="110">
        <f t="shared" si="5"/>
        <v>3231</v>
      </c>
      <c r="F21" s="110">
        <f t="shared" si="0"/>
        <v>1553.3653846153848</v>
      </c>
      <c r="G21" s="110">
        <v>3436.6</v>
      </c>
      <c r="H21" s="111">
        <f t="shared" si="1"/>
        <v>99.930212271009012</v>
      </c>
      <c r="I21" s="112">
        <f>G21/G47*100</f>
        <v>0.43500907903922298</v>
      </c>
      <c r="J21" s="113">
        <f t="shared" si="2"/>
        <v>-2.4000000000000909</v>
      </c>
      <c r="K21" s="113">
        <f t="shared" si="3"/>
        <v>3228.6</v>
      </c>
      <c r="L21" s="113">
        <f t="shared" si="4"/>
        <v>1552.2115384615383</v>
      </c>
      <c r="M21" s="58" t="s">
        <v>67</v>
      </c>
    </row>
    <row r="22" spans="1:13" ht="75">
      <c r="A22" s="108" t="s">
        <v>149</v>
      </c>
      <c r="B22" s="109" t="s">
        <v>68</v>
      </c>
      <c r="C22" s="110">
        <v>1939.5</v>
      </c>
      <c r="D22" s="110">
        <v>1525.1</v>
      </c>
      <c r="E22" s="110">
        <f t="shared" si="5"/>
        <v>-414.40000000000009</v>
      </c>
      <c r="F22" s="110">
        <f t="shared" si="0"/>
        <v>-21.366331528744524</v>
      </c>
      <c r="G22" s="110">
        <v>1525.1</v>
      </c>
      <c r="H22" s="111">
        <f t="shared" si="1"/>
        <v>100</v>
      </c>
      <c r="I22" s="112">
        <f>G22/G47*100</f>
        <v>0.19304904453317787</v>
      </c>
      <c r="J22" s="113">
        <f t="shared" si="2"/>
        <v>0</v>
      </c>
      <c r="K22" s="113">
        <f t="shared" si="3"/>
        <v>-414.40000000000009</v>
      </c>
      <c r="L22" s="113">
        <f t="shared" si="4"/>
        <v>-21.366331528744524</v>
      </c>
      <c r="M22" s="57" t="s">
        <v>69</v>
      </c>
    </row>
    <row r="23" spans="1:13" s="118" customFormat="1" ht="20.25">
      <c r="A23" s="100" t="s">
        <v>150</v>
      </c>
      <c r="B23" s="101" t="s">
        <v>151</v>
      </c>
      <c r="C23" s="102">
        <f>C24</f>
        <v>538.6</v>
      </c>
      <c r="D23" s="103">
        <f>D24</f>
        <v>564</v>
      </c>
      <c r="E23" s="102">
        <f t="shared" si="5"/>
        <v>25.399999999999977</v>
      </c>
      <c r="F23" s="102">
        <f t="shared" si="0"/>
        <v>4.7159301893798693</v>
      </c>
      <c r="G23" s="103">
        <f>G24</f>
        <v>564</v>
      </c>
      <c r="H23" s="104">
        <f t="shared" si="1"/>
        <v>100</v>
      </c>
      <c r="I23" s="105">
        <f>G23/G47*100</f>
        <v>7.1391817662259729E-2</v>
      </c>
      <c r="J23" s="106">
        <f t="shared" si="2"/>
        <v>0</v>
      </c>
      <c r="K23" s="106">
        <f t="shared" si="3"/>
        <v>25.399999999999977</v>
      </c>
      <c r="L23" s="106">
        <f t="shared" si="4"/>
        <v>4.7159301893798755</v>
      </c>
      <c r="M23" s="120"/>
    </row>
    <row r="24" spans="1:13" ht="40.5">
      <c r="A24" s="108" t="s">
        <v>152</v>
      </c>
      <c r="B24" s="109" t="s">
        <v>71</v>
      </c>
      <c r="C24" s="110">
        <v>538.6</v>
      </c>
      <c r="D24" s="110">
        <v>564</v>
      </c>
      <c r="E24" s="110">
        <f t="shared" si="5"/>
        <v>25.399999999999977</v>
      </c>
      <c r="F24" s="110">
        <f t="shared" si="0"/>
        <v>4.7159301893798693</v>
      </c>
      <c r="G24" s="110">
        <v>564</v>
      </c>
      <c r="H24" s="111">
        <f t="shared" si="1"/>
        <v>100</v>
      </c>
      <c r="I24" s="112">
        <f>G24/G47*100</f>
        <v>7.1391817662259729E-2</v>
      </c>
      <c r="J24" s="113">
        <f t="shared" si="2"/>
        <v>0</v>
      </c>
      <c r="K24" s="113">
        <f t="shared" si="3"/>
        <v>25.399999999999977</v>
      </c>
      <c r="L24" s="113">
        <f t="shared" si="4"/>
        <v>4.7159301893798755</v>
      </c>
      <c r="M24" s="119"/>
    </row>
    <row r="25" spans="1:13" s="118" customFormat="1" ht="20.25">
      <c r="A25" s="100" t="s">
        <v>153</v>
      </c>
      <c r="B25" s="101" t="s">
        <v>154</v>
      </c>
      <c r="C25" s="102">
        <f>SUM(C26:C30)</f>
        <v>584055.80000000005</v>
      </c>
      <c r="D25" s="103">
        <f>SUM(D26:D30)</f>
        <v>568017.5</v>
      </c>
      <c r="E25" s="102">
        <f t="shared" si="5"/>
        <v>-16038.300000000047</v>
      </c>
      <c r="F25" s="102">
        <f t="shared" si="0"/>
        <v>-2.7460218698281991</v>
      </c>
      <c r="G25" s="103">
        <f>SUM(G26:G30)</f>
        <v>565849.9</v>
      </c>
      <c r="H25" s="104">
        <f t="shared" si="1"/>
        <v>99.618392038977674</v>
      </c>
      <c r="I25" s="105">
        <f>G25/G47*100</f>
        <v>71.625980292567206</v>
      </c>
      <c r="J25" s="106">
        <f t="shared" si="2"/>
        <v>-2167.5999999999767</v>
      </c>
      <c r="K25" s="106">
        <f t="shared" si="3"/>
        <v>-18205.900000000023</v>
      </c>
      <c r="L25" s="106">
        <f t="shared" si="4"/>
        <v>-3.1171507927838462</v>
      </c>
      <c r="M25" s="120"/>
    </row>
    <row r="26" spans="1:13" ht="20.25">
      <c r="A26" s="108" t="s">
        <v>155</v>
      </c>
      <c r="B26" s="109" t="s">
        <v>75</v>
      </c>
      <c r="C26" s="110">
        <v>139951.9</v>
      </c>
      <c r="D26" s="110">
        <v>137626</v>
      </c>
      <c r="E26" s="110">
        <f t="shared" si="5"/>
        <v>-2325.8999999999942</v>
      </c>
      <c r="F26" s="110">
        <f t="shared" si="0"/>
        <v>-1.6619281338802792</v>
      </c>
      <c r="G26" s="110">
        <v>136979.9</v>
      </c>
      <c r="H26" s="111">
        <f t="shared" si="1"/>
        <v>99.530539287634596</v>
      </c>
      <c r="I26" s="112">
        <f>G26/G47*100</f>
        <v>17.339085184742149</v>
      </c>
      <c r="J26" s="113">
        <f t="shared" si="2"/>
        <v>-646.10000000000582</v>
      </c>
      <c r="K26" s="113">
        <f t="shared" si="3"/>
        <v>-2972</v>
      </c>
      <c r="L26" s="113">
        <f t="shared" si="4"/>
        <v>-2.1235867465893676</v>
      </c>
      <c r="M26" s="119"/>
    </row>
    <row r="27" spans="1:13" ht="135">
      <c r="A27" s="108" t="s">
        <v>156</v>
      </c>
      <c r="B27" s="109" t="s">
        <v>77</v>
      </c>
      <c r="C27" s="110">
        <v>348839.5</v>
      </c>
      <c r="D27" s="110">
        <v>291900</v>
      </c>
      <c r="E27" s="110">
        <f t="shared" si="5"/>
        <v>-56939.5</v>
      </c>
      <c r="F27" s="110">
        <f t="shared" si="0"/>
        <v>-16.322549481925069</v>
      </c>
      <c r="G27" s="110">
        <v>290379.09999999998</v>
      </c>
      <c r="H27" s="111">
        <f t="shared" si="1"/>
        <v>99.478965399109271</v>
      </c>
      <c r="I27" s="112">
        <f>G27/G47*100</f>
        <v>36.756545673991283</v>
      </c>
      <c r="J27" s="113">
        <f t="shared" si="2"/>
        <v>-1520.9000000000233</v>
      </c>
      <c r="K27" s="113">
        <f t="shared" si="3"/>
        <v>-58460.400000000023</v>
      </c>
      <c r="L27" s="113">
        <f t="shared" si="4"/>
        <v>-16.758537952267446</v>
      </c>
      <c r="M27" s="58" t="s">
        <v>78</v>
      </c>
    </row>
    <row r="28" spans="1:13" ht="20.25">
      <c r="A28" s="108" t="s">
        <v>157</v>
      </c>
      <c r="B28" s="109" t="s">
        <v>158</v>
      </c>
      <c r="C28" s="110">
        <v>25385.9</v>
      </c>
      <c r="D28" s="110">
        <v>25993.4</v>
      </c>
      <c r="E28" s="110">
        <f t="shared" si="5"/>
        <v>607.5</v>
      </c>
      <c r="F28" s="110">
        <f t="shared" si="0"/>
        <v>2.3930607148062508</v>
      </c>
      <c r="G28" s="110">
        <v>25993.4</v>
      </c>
      <c r="H28" s="111">
        <f t="shared" si="1"/>
        <v>100</v>
      </c>
      <c r="I28" s="112">
        <f>G28/G47*100</f>
        <v>3.2902767255712453</v>
      </c>
      <c r="J28" s="113">
        <f t="shared" si="2"/>
        <v>0</v>
      </c>
      <c r="K28" s="113">
        <f t="shared" si="3"/>
        <v>607.5</v>
      </c>
      <c r="L28" s="113">
        <f t="shared" si="4"/>
        <v>2.3930607148062535</v>
      </c>
      <c r="M28" s="119"/>
    </row>
    <row r="29" spans="1:13" ht="20.25">
      <c r="A29" s="108" t="s">
        <v>159</v>
      </c>
      <c r="B29" s="109" t="s">
        <v>160</v>
      </c>
      <c r="C29" s="110">
        <v>5672</v>
      </c>
      <c r="D29" s="110">
        <v>5153.8</v>
      </c>
      <c r="E29" s="110">
        <f t="shared" si="5"/>
        <v>-518.19999999999982</v>
      </c>
      <c r="F29" s="110">
        <f t="shared" si="0"/>
        <v>-9.136107193229897</v>
      </c>
      <c r="G29" s="110">
        <v>5153.8</v>
      </c>
      <c r="H29" s="111">
        <f t="shared" si="1"/>
        <v>100</v>
      </c>
      <c r="I29" s="112">
        <f>G29/G47*100</f>
        <v>0.65237437919814567</v>
      </c>
      <c r="J29" s="113">
        <f t="shared" si="2"/>
        <v>0</v>
      </c>
      <c r="K29" s="113">
        <f t="shared" si="3"/>
        <v>-518.19999999999982</v>
      </c>
      <c r="L29" s="113">
        <f t="shared" si="4"/>
        <v>-9.1361071932299041</v>
      </c>
      <c r="M29" s="119"/>
    </row>
    <row r="30" spans="1:13" ht="25.5">
      <c r="A30" s="108" t="s">
        <v>161</v>
      </c>
      <c r="B30" s="109" t="s">
        <v>83</v>
      </c>
      <c r="C30" s="110">
        <v>64206.5</v>
      </c>
      <c r="D30" s="110">
        <v>107344.3</v>
      </c>
      <c r="E30" s="110">
        <f t="shared" si="5"/>
        <v>43137.8</v>
      </c>
      <c r="F30" s="110">
        <f t="shared" si="0"/>
        <v>67.1860325667962</v>
      </c>
      <c r="G30" s="110">
        <v>107343.7</v>
      </c>
      <c r="H30" s="111">
        <f t="shared" si="1"/>
        <v>99.999441050898824</v>
      </c>
      <c r="I30" s="112">
        <f>G30/G47*100</f>
        <v>13.587698329064379</v>
      </c>
      <c r="J30" s="113">
        <f t="shared" si="2"/>
        <v>-0.60000000000582077</v>
      </c>
      <c r="K30" s="113">
        <f t="shared" si="3"/>
        <v>43137.2</v>
      </c>
      <c r="L30" s="113">
        <f t="shared" si="4"/>
        <v>67.185098081969898</v>
      </c>
      <c r="M30" s="119" t="s">
        <v>84</v>
      </c>
    </row>
    <row r="31" spans="1:13" s="118" customFormat="1" ht="20.25">
      <c r="A31" s="100" t="s">
        <v>162</v>
      </c>
      <c r="B31" s="101" t="s">
        <v>163</v>
      </c>
      <c r="C31" s="102">
        <f>SUM(C32:C33)</f>
        <v>36650.199999999997</v>
      </c>
      <c r="D31" s="103">
        <f>SUM(D32:D33)</f>
        <v>40835.9</v>
      </c>
      <c r="E31" s="102">
        <f t="shared" si="5"/>
        <v>4185.7000000000044</v>
      </c>
      <c r="F31" s="102">
        <f t="shared" si="0"/>
        <v>11.42067437558323</v>
      </c>
      <c r="G31" s="103">
        <f>SUM(G32:G33)</f>
        <v>40835.9</v>
      </c>
      <c r="H31" s="103">
        <f t="shared" si="1"/>
        <v>100</v>
      </c>
      <c r="I31" s="105">
        <f>G31/G47*100</f>
        <v>5.1690587355926816</v>
      </c>
      <c r="J31" s="106">
        <f t="shared" si="2"/>
        <v>0</v>
      </c>
      <c r="K31" s="106">
        <f t="shared" si="3"/>
        <v>4185.7000000000044</v>
      </c>
      <c r="L31" s="106">
        <f t="shared" si="4"/>
        <v>11.420674375583232</v>
      </c>
      <c r="M31" s="120"/>
    </row>
    <row r="32" spans="1:13" ht="25.5">
      <c r="A32" s="108" t="s">
        <v>164</v>
      </c>
      <c r="B32" s="109" t="s">
        <v>86</v>
      </c>
      <c r="C32" s="110">
        <v>33235.5</v>
      </c>
      <c r="D32" s="110">
        <v>37153</v>
      </c>
      <c r="E32" s="110">
        <f t="shared" si="5"/>
        <v>3917.5</v>
      </c>
      <c r="F32" s="110">
        <f t="shared" si="0"/>
        <v>11.787095124189497</v>
      </c>
      <c r="G32" s="110">
        <v>37153</v>
      </c>
      <c r="H32" s="111">
        <f t="shared" si="1"/>
        <v>100</v>
      </c>
      <c r="I32" s="112">
        <f>G32/G47*100</f>
        <v>4.7028726978828654</v>
      </c>
      <c r="J32" s="113">
        <f t="shared" si="2"/>
        <v>0</v>
      </c>
      <c r="K32" s="113">
        <f t="shared" si="3"/>
        <v>3917.5</v>
      </c>
      <c r="L32" s="113">
        <f t="shared" si="4"/>
        <v>11.787095124189491</v>
      </c>
      <c r="M32" s="119" t="s">
        <v>87</v>
      </c>
    </row>
    <row r="33" spans="1:13" ht="40.5">
      <c r="A33" s="108" t="s">
        <v>165</v>
      </c>
      <c r="B33" s="109" t="s">
        <v>88</v>
      </c>
      <c r="C33" s="110">
        <v>3414.7</v>
      </c>
      <c r="D33" s="110">
        <v>3682.9</v>
      </c>
      <c r="E33" s="110">
        <f t="shared" si="5"/>
        <v>268.20000000000027</v>
      </c>
      <c r="F33" s="110">
        <f t="shared" si="0"/>
        <v>7.8542770960845845</v>
      </c>
      <c r="G33" s="110">
        <v>3682.9</v>
      </c>
      <c r="H33" s="111">
        <f t="shared" si="1"/>
        <v>100</v>
      </c>
      <c r="I33" s="112">
        <f>G33/G47*100</f>
        <v>0.46618603770981631</v>
      </c>
      <c r="J33" s="113">
        <f t="shared" si="2"/>
        <v>0</v>
      </c>
      <c r="K33" s="113">
        <f t="shared" si="3"/>
        <v>268.20000000000027</v>
      </c>
      <c r="L33" s="113">
        <f t="shared" si="4"/>
        <v>7.8542770960845871</v>
      </c>
      <c r="M33" s="119"/>
    </row>
    <row r="34" spans="1:13" s="118" customFormat="1" ht="20.25">
      <c r="A34" s="100" t="s">
        <v>166</v>
      </c>
      <c r="B34" s="101" t="s">
        <v>167</v>
      </c>
      <c r="C34" s="102">
        <f t="shared" ref="C34:I34" si="6">C35+C36</f>
        <v>528</v>
      </c>
      <c r="D34" s="102">
        <f t="shared" si="6"/>
        <v>133.19999999999999</v>
      </c>
      <c r="E34" s="102">
        <f t="shared" si="6"/>
        <v>-394.8</v>
      </c>
      <c r="F34" s="102">
        <f t="shared" si="6"/>
        <v>-143.07692307692309</v>
      </c>
      <c r="G34" s="102">
        <f t="shared" si="6"/>
        <v>133.19999999999999</v>
      </c>
      <c r="H34" s="102" t="e">
        <f t="shared" si="6"/>
        <v>#DIV/0!</v>
      </c>
      <c r="I34" s="121">
        <f t="shared" si="6"/>
        <v>1.6860620767044317E-2</v>
      </c>
      <c r="J34" s="106">
        <f t="shared" si="2"/>
        <v>0</v>
      </c>
      <c r="K34" s="106">
        <f t="shared" si="3"/>
        <v>-394.8</v>
      </c>
      <c r="L34" s="106">
        <f t="shared" si="4"/>
        <v>-74.77272727272728</v>
      </c>
      <c r="M34" s="120"/>
    </row>
    <row r="35" spans="1:13" s="118" customFormat="1" ht="40.5">
      <c r="A35" s="108" t="s">
        <v>168</v>
      </c>
      <c r="B35" s="109" t="s">
        <v>169</v>
      </c>
      <c r="C35" s="110">
        <v>294</v>
      </c>
      <c r="D35" s="103">
        <v>0</v>
      </c>
      <c r="E35" s="110">
        <f>D35-C35</f>
        <v>-294</v>
      </c>
      <c r="F35" s="110">
        <f>E35/C35*100</f>
        <v>-100</v>
      </c>
      <c r="G35" s="103">
        <v>0</v>
      </c>
      <c r="H35" s="111" t="e">
        <f t="shared" si="1"/>
        <v>#DIV/0!</v>
      </c>
      <c r="I35" s="112">
        <f>G35/G46*100</f>
        <v>0</v>
      </c>
      <c r="J35" s="113">
        <f t="shared" si="2"/>
        <v>0</v>
      </c>
      <c r="K35" s="113">
        <f t="shared" si="3"/>
        <v>-294</v>
      </c>
      <c r="L35" s="113">
        <f t="shared" si="4"/>
        <v>-100</v>
      </c>
      <c r="M35" s="37" t="s">
        <v>91</v>
      </c>
    </row>
    <row r="36" spans="1:13" ht="77.25" customHeight="1">
      <c r="A36" s="108" t="s">
        <v>170</v>
      </c>
      <c r="B36" s="109" t="s">
        <v>92</v>
      </c>
      <c r="C36" s="110">
        <v>234</v>
      </c>
      <c r="D36" s="110">
        <v>133.19999999999999</v>
      </c>
      <c r="E36" s="110">
        <f t="shared" si="5"/>
        <v>-100.80000000000001</v>
      </c>
      <c r="F36" s="110">
        <f t="shared" si="0"/>
        <v>-43.07692307692308</v>
      </c>
      <c r="G36" s="110">
        <v>133.19999999999999</v>
      </c>
      <c r="H36" s="111">
        <f t="shared" si="1"/>
        <v>100</v>
      </c>
      <c r="I36" s="112">
        <f>G36/G47*100</f>
        <v>1.6860620767044317E-2</v>
      </c>
      <c r="J36" s="113">
        <f t="shared" si="2"/>
        <v>0</v>
      </c>
      <c r="K36" s="113">
        <f t="shared" si="3"/>
        <v>-100.80000000000001</v>
      </c>
      <c r="L36" s="113">
        <f t="shared" si="4"/>
        <v>-43.07692307692308</v>
      </c>
      <c r="M36" s="51" t="s">
        <v>93</v>
      </c>
    </row>
    <row r="37" spans="1:13" s="118" customFormat="1" ht="20.25">
      <c r="A37" s="100" t="s">
        <v>171</v>
      </c>
      <c r="B37" s="101" t="s">
        <v>172</v>
      </c>
      <c r="C37" s="102">
        <f>SUM(C38:C41)</f>
        <v>31469.9</v>
      </c>
      <c r="D37" s="103">
        <f>SUM(D38:D41)</f>
        <v>31653.5</v>
      </c>
      <c r="E37" s="102">
        <f t="shared" si="5"/>
        <v>183.59999999999854</v>
      </c>
      <c r="F37" s="102">
        <f t="shared" si="0"/>
        <v>0.58341462794606447</v>
      </c>
      <c r="G37" s="103">
        <f>SUM(G38:G41)</f>
        <v>31653.100000000002</v>
      </c>
      <c r="H37" s="103">
        <f t="shared" si="1"/>
        <v>99.998736316679043</v>
      </c>
      <c r="I37" s="105">
        <f>G37/G47*100</f>
        <v>4.006688552562542</v>
      </c>
      <c r="J37" s="106">
        <f t="shared" si="2"/>
        <v>-0.39999999999781721</v>
      </c>
      <c r="K37" s="106">
        <f t="shared" si="3"/>
        <v>183.20000000000073</v>
      </c>
      <c r="L37" s="106">
        <f t="shared" si="4"/>
        <v>0.58214357211177514</v>
      </c>
      <c r="M37" s="120"/>
    </row>
    <row r="38" spans="1:13" ht="20.25">
      <c r="A38" s="108" t="s">
        <v>173</v>
      </c>
      <c r="B38" s="109" t="s">
        <v>95</v>
      </c>
      <c r="C38" s="110">
        <v>1665</v>
      </c>
      <c r="D38" s="110">
        <v>1676.5</v>
      </c>
      <c r="E38" s="110">
        <f t="shared" si="5"/>
        <v>11.5</v>
      </c>
      <c r="F38" s="110">
        <f t="shared" si="0"/>
        <v>0.69069069069069067</v>
      </c>
      <c r="G38" s="110">
        <v>1676.5</v>
      </c>
      <c r="H38" s="111">
        <f t="shared" si="1"/>
        <v>100</v>
      </c>
      <c r="I38" s="112">
        <f>G38/G47*100</f>
        <v>0.21221344381343693</v>
      </c>
      <c r="J38" s="113">
        <f t="shared" si="2"/>
        <v>0</v>
      </c>
      <c r="K38" s="113">
        <f t="shared" si="3"/>
        <v>11.5</v>
      </c>
      <c r="L38" s="113">
        <f t="shared" si="4"/>
        <v>0.6906906906907011</v>
      </c>
      <c r="M38" s="119"/>
    </row>
    <row r="39" spans="1:13" ht="20.25">
      <c r="A39" s="108" t="s">
        <v>174</v>
      </c>
      <c r="B39" s="109" t="s">
        <v>96</v>
      </c>
      <c r="C39" s="110">
        <v>24374.3</v>
      </c>
      <c r="D39" s="110">
        <v>25497.3</v>
      </c>
      <c r="E39" s="110">
        <f t="shared" si="5"/>
        <v>1123</v>
      </c>
      <c r="F39" s="110">
        <f t="shared" si="0"/>
        <v>4.6073117997234796</v>
      </c>
      <c r="G39" s="110">
        <v>25496.9</v>
      </c>
      <c r="H39" s="111">
        <f t="shared" si="1"/>
        <v>99.998431206441467</v>
      </c>
      <c r="I39" s="112">
        <f>G39/G47*100</f>
        <v>3.2274291414057985</v>
      </c>
      <c r="J39" s="113">
        <f t="shared" si="2"/>
        <v>-0.39999999999781721</v>
      </c>
      <c r="K39" s="113">
        <f t="shared" si="3"/>
        <v>1122.6000000000022</v>
      </c>
      <c r="L39" s="113">
        <f t="shared" si="4"/>
        <v>4.6056707269542159</v>
      </c>
      <c r="M39" s="119"/>
    </row>
    <row r="40" spans="1:13" ht="90">
      <c r="A40" s="108" t="s">
        <v>175</v>
      </c>
      <c r="B40" s="109" t="s">
        <v>98</v>
      </c>
      <c r="C40" s="110">
        <v>5129.1000000000004</v>
      </c>
      <c r="D40" s="110">
        <v>4150</v>
      </c>
      <c r="E40" s="110">
        <f t="shared" si="5"/>
        <v>-979.10000000000036</v>
      </c>
      <c r="F40" s="110">
        <f t="shared" si="0"/>
        <v>-19.089118948743451</v>
      </c>
      <c r="G40" s="110">
        <v>4150</v>
      </c>
      <c r="H40" s="111">
        <f t="shared" si="1"/>
        <v>100</v>
      </c>
      <c r="I40" s="112">
        <f>G40/G47*100</f>
        <v>0.52531213350776218</v>
      </c>
      <c r="J40" s="113">
        <f t="shared" si="2"/>
        <v>0</v>
      </c>
      <c r="K40" s="113">
        <f t="shared" si="3"/>
        <v>-979.10000000000036</v>
      </c>
      <c r="L40" s="113">
        <f t="shared" si="4"/>
        <v>-19.089118948743462</v>
      </c>
      <c r="M40" s="57" t="s">
        <v>99</v>
      </c>
    </row>
    <row r="41" spans="1:13" s="118" customFormat="1" ht="38.25" customHeight="1">
      <c r="A41" s="108" t="s">
        <v>176</v>
      </c>
      <c r="B41" s="109" t="s">
        <v>100</v>
      </c>
      <c r="C41" s="110">
        <v>301.5</v>
      </c>
      <c r="D41" s="110">
        <v>329.7</v>
      </c>
      <c r="E41" s="110">
        <v>0</v>
      </c>
      <c r="F41" s="110">
        <v>0</v>
      </c>
      <c r="G41" s="110">
        <v>329.7</v>
      </c>
      <c r="H41" s="111">
        <f t="shared" si="1"/>
        <v>100</v>
      </c>
      <c r="I41" s="112" t="e">
        <f>G41/G50*100</f>
        <v>#DIV/0!</v>
      </c>
      <c r="J41" s="113">
        <f t="shared" si="2"/>
        <v>0</v>
      </c>
      <c r="K41" s="113">
        <f t="shared" si="3"/>
        <v>28.199999999999989</v>
      </c>
      <c r="L41" s="113">
        <f t="shared" si="4"/>
        <v>9.3532338308457668</v>
      </c>
      <c r="M41" s="120"/>
    </row>
    <row r="42" spans="1:13" s="118" customFormat="1" ht="22.5" customHeight="1">
      <c r="A42" s="100" t="s">
        <v>177</v>
      </c>
      <c r="B42" s="101" t="s">
        <v>178</v>
      </c>
      <c r="C42" s="102">
        <f>SUM(C43:C43)</f>
        <v>7024.9</v>
      </c>
      <c r="D42" s="103">
        <f>D43</f>
        <v>6864.9</v>
      </c>
      <c r="E42" s="102">
        <f t="shared" si="5"/>
        <v>-160</v>
      </c>
      <c r="F42" s="102">
        <f t="shared" si="0"/>
        <v>-2.2776124927045229</v>
      </c>
      <c r="G42" s="103">
        <f>G43</f>
        <v>6864.9</v>
      </c>
      <c r="H42" s="103">
        <f t="shared" si="1"/>
        <v>100</v>
      </c>
      <c r="I42" s="105">
        <f>G42/G47*100</f>
        <v>0.86896753381143044</v>
      </c>
      <c r="J42" s="106">
        <f t="shared" si="2"/>
        <v>0</v>
      </c>
      <c r="K42" s="106">
        <f t="shared" si="3"/>
        <v>-160</v>
      </c>
      <c r="L42" s="106">
        <f t="shared" si="4"/>
        <v>-2.2776124927045203</v>
      </c>
      <c r="M42" s="122"/>
    </row>
    <row r="43" spans="1:13" s="118" customFormat="1" ht="27.75" customHeight="1">
      <c r="A43" s="108" t="s">
        <v>179</v>
      </c>
      <c r="B43" s="109" t="s">
        <v>103</v>
      </c>
      <c r="C43" s="110">
        <v>7024.9</v>
      </c>
      <c r="D43" s="110">
        <v>6864.9</v>
      </c>
      <c r="E43" s="110">
        <f t="shared" si="5"/>
        <v>-160</v>
      </c>
      <c r="F43" s="110">
        <f t="shared" si="0"/>
        <v>-2.2776124927045229</v>
      </c>
      <c r="G43" s="110">
        <v>6864.9</v>
      </c>
      <c r="H43" s="111">
        <f t="shared" si="1"/>
        <v>100</v>
      </c>
      <c r="I43" s="112">
        <f>G43/G47*100</f>
        <v>0.86896753381143044</v>
      </c>
      <c r="J43" s="113">
        <f t="shared" si="2"/>
        <v>0</v>
      </c>
      <c r="K43" s="113">
        <f t="shared" si="3"/>
        <v>-160</v>
      </c>
      <c r="L43" s="113">
        <f t="shared" si="4"/>
        <v>-2.2776124927045203</v>
      </c>
      <c r="M43" s="122"/>
    </row>
    <row r="44" spans="1:13" ht="81">
      <c r="A44" s="100" t="s">
        <v>180</v>
      </c>
      <c r="B44" s="101" t="s">
        <v>181</v>
      </c>
      <c r="C44" s="102">
        <f>C45+C46</f>
        <v>38246</v>
      </c>
      <c r="D44" s="103">
        <f>SUM(D45:D46)</f>
        <v>46944</v>
      </c>
      <c r="E44" s="102">
        <f t="shared" si="5"/>
        <v>8698</v>
      </c>
      <c r="F44" s="102">
        <f t="shared" si="0"/>
        <v>22.742247555299897</v>
      </c>
      <c r="G44" s="103">
        <f>SUM(G45:G46)</f>
        <v>46944</v>
      </c>
      <c r="H44" s="103">
        <f t="shared" si="1"/>
        <v>100</v>
      </c>
      <c r="I44" s="115">
        <f>G44/G47*100</f>
        <v>5.9422295892502142</v>
      </c>
      <c r="J44" s="106">
        <f t="shared" si="2"/>
        <v>0</v>
      </c>
      <c r="K44" s="106">
        <f t="shared" si="3"/>
        <v>8698</v>
      </c>
      <c r="L44" s="106">
        <f t="shared" si="4"/>
        <v>22.742247555299897</v>
      </c>
      <c r="M44" s="123"/>
    </row>
    <row r="45" spans="1:13" ht="60.75">
      <c r="A45" s="108" t="s">
        <v>182</v>
      </c>
      <c r="B45" s="109" t="s">
        <v>108</v>
      </c>
      <c r="C45" s="110">
        <v>14908.5</v>
      </c>
      <c r="D45" s="110">
        <v>14908.5</v>
      </c>
      <c r="E45" s="110">
        <f t="shared" si="5"/>
        <v>0</v>
      </c>
      <c r="F45" s="110">
        <f t="shared" si="0"/>
        <v>0</v>
      </c>
      <c r="G45" s="110">
        <v>14908.5</v>
      </c>
      <c r="H45" s="111">
        <f t="shared" si="1"/>
        <v>100</v>
      </c>
      <c r="I45" s="112">
        <f>G45/G47*100</f>
        <v>1.8871363716627645</v>
      </c>
      <c r="J45" s="113">
        <f t="shared" si="2"/>
        <v>0</v>
      </c>
      <c r="K45" s="113">
        <f t="shared" si="3"/>
        <v>0</v>
      </c>
      <c r="L45" s="113">
        <f t="shared" si="4"/>
        <v>0</v>
      </c>
      <c r="M45" s="123"/>
    </row>
    <row r="46" spans="1:13" s="118" customFormat="1" ht="110.25" customHeight="1">
      <c r="A46" s="108" t="s">
        <v>183</v>
      </c>
      <c r="B46" s="109" t="s">
        <v>109</v>
      </c>
      <c r="C46" s="110">
        <v>23337.5</v>
      </c>
      <c r="D46" s="110">
        <v>32035.5</v>
      </c>
      <c r="E46" s="110">
        <f t="shared" si="5"/>
        <v>8698</v>
      </c>
      <c r="F46" s="110">
        <f t="shared" si="0"/>
        <v>37.27048741296197</v>
      </c>
      <c r="G46" s="110">
        <v>32035.5</v>
      </c>
      <c r="H46" s="111">
        <f t="shared" si="1"/>
        <v>100</v>
      </c>
      <c r="I46" s="112">
        <f>G46/G47*100</f>
        <v>4.0550932175874497</v>
      </c>
      <c r="J46" s="113">
        <f t="shared" si="2"/>
        <v>0</v>
      </c>
      <c r="K46" s="113">
        <f t="shared" si="3"/>
        <v>8698</v>
      </c>
      <c r="L46" s="113">
        <f t="shared" si="4"/>
        <v>37.270487412961984</v>
      </c>
      <c r="M46" s="124" t="s">
        <v>110</v>
      </c>
    </row>
    <row r="47" spans="1:13" ht="33" customHeight="1">
      <c r="A47" s="213" t="s">
        <v>184</v>
      </c>
      <c r="B47" s="213"/>
      <c r="C47" s="102">
        <f t="shared" ref="C47:I47" si="7">C42+C37+C34+C31+C25+C23+C19+C15+C4+C12+C44</f>
        <v>789626.3</v>
      </c>
      <c r="D47" s="102">
        <f t="shared" si="7"/>
        <v>792222.20000000007</v>
      </c>
      <c r="E47" s="102">
        <f t="shared" si="7"/>
        <v>2595.8999999999578</v>
      </c>
      <c r="F47" s="102">
        <f t="shared" si="7"/>
        <v>3.1707960556845478</v>
      </c>
      <c r="G47" s="102">
        <f t="shared" si="7"/>
        <v>790006.50000000012</v>
      </c>
      <c r="H47" s="125" t="e">
        <f t="shared" si="7"/>
        <v>#DIV/0!</v>
      </c>
      <c r="I47" s="125">
        <f t="shared" si="7"/>
        <v>99.999999999999986</v>
      </c>
      <c r="J47" s="106">
        <f t="shared" si="2"/>
        <v>-2215.6999999999534</v>
      </c>
      <c r="K47" s="106">
        <f t="shared" si="3"/>
        <v>380.20000000006985</v>
      </c>
      <c r="L47" s="106">
        <f t="shared" si="4"/>
        <v>4.8149358753633464E-2</v>
      </c>
      <c r="M47" s="123"/>
    </row>
    <row r="48" spans="1:13" ht="12.75" customHeight="1">
      <c r="C48" s="128"/>
      <c r="D48" s="128"/>
      <c r="E48" s="128"/>
      <c r="F48" s="128"/>
    </row>
    <row r="49" spans="3:6">
      <c r="C49" s="128"/>
      <c r="D49" s="128"/>
      <c r="E49" s="128"/>
      <c r="F49" s="128"/>
    </row>
    <row r="50" spans="3:6">
      <c r="C50" s="128"/>
      <c r="D50" s="128"/>
      <c r="E50" s="128"/>
      <c r="F50" s="128"/>
    </row>
    <row r="51" spans="3:6">
      <c r="C51" s="128"/>
      <c r="D51" s="128"/>
      <c r="E51" s="128"/>
      <c r="F51" s="128"/>
    </row>
    <row r="52" spans="3:6">
      <c r="C52" s="128"/>
      <c r="D52" s="128"/>
      <c r="E52" s="128"/>
      <c r="F52" s="128"/>
    </row>
    <row r="53" spans="3:6">
      <c r="C53" s="128"/>
      <c r="D53" s="128"/>
      <c r="E53" s="128"/>
      <c r="F53" s="128"/>
    </row>
    <row r="54" spans="3:6">
      <c r="C54" s="128"/>
      <c r="D54" s="128"/>
      <c r="E54" s="128"/>
      <c r="F54" s="128"/>
    </row>
    <row r="55" spans="3:6">
      <c r="C55" s="128"/>
      <c r="D55" s="128"/>
      <c r="E55" s="128"/>
      <c r="F55" s="128"/>
    </row>
    <row r="56" spans="3:6">
      <c r="C56" s="128"/>
      <c r="D56" s="128"/>
      <c r="E56" s="128"/>
      <c r="F56" s="128"/>
    </row>
    <row r="57" spans="3:6">
      <c r="C57" s="128"/>
      <c r="D57" s="128"/>
      <c r="E57" s="128"/>
      <c r="F57" s="128"/>
    </row>
    <row r="58" spans="3:6">
      <c r="C58" s="128"/>
      <c r="D58" s="128"/>
      <c r="E58" s="128"/>
      <c r="F58" s="128"/>
    </row>
    <row r="59" spans="3:6">
      <c r="C59" s="128"/>
      <c r="D59" s="128"/>
      <c r="E59" s="128"/>
      <c r="F59" s="128"/>
    </row>
    <row r="60" spans="3:6">
      <c r="C60" s="128"/>
      <c r="D60" s="128"/>
      <c r="E60" s="128"/>
      <c r="F60" s="128"/>
    </row>
    <row r="61" spans="3:6">
      <c r="C61" s="128"/>
      <c r="D61" s="128"/>
      <c r="E61" s="128"/>
      <c r="F61" s="128"/>
    </row>
    <row r="62" spans="3:6">
      <c r="C62" s="128"/>
      <c r="D62" s="128"/>
      <c r="E62" s="128"/>
      <c r="F62" s="128"/>
    </row>
    <row r="63" spans="3:6">
      <c r="C63" s="128"/>
      <c r="D63" s="128"/>
      <c r="E63" s="128"/>
      <c r="F63" s="128"/>
    </row>
    <row r="64" spans="3:6">
      <c r="C64" s="128"/>
      <c r="D64" s="128"/>
      <c r="E64" s="128"/>
      <c r="F64" s="128"/>
    </row>
    <row r="65" spans="3:6">
      <c r="C65" s="128"/>
      <c r="D65" s="128"/>
      <c r="E65" s="128"/>
      <c r="F65" s="128"/>
    </row>
    <row r="66" spans="3:6">
      <c r="C66" s="128"/>
      <c r="D66" s="128"/>
      <c r="E66" s="128"/>
      <c r="F66" s="128"/>
    </row>
    <row r="67" spans="3:6">
      <c r="C67" s="128"/>
      <c r="D67" s="128"/>
      <c r="E67" s="128"/>
      <c r="F67" s="128"/>
    </row>
    <row r="68" spans="3:6">
      <c r="C68" s="128"/>
      <c r="D68" s="128"/>
      <c r="E68" s="128"/>
      <c r="F68" s="128"/>
    </row>
    <row r="69" spans="3:6">
      <c r="C69" s="128"/>
      <c r="D69" s="128"/>
      <c r="E69" s="128"/>
      <c r="F69" s="128"/>
    </row>
    <row r="70" spans="3:6">
      <c r="C70" s="128"/>
      <c r="D70" s="128"/>
      <c r="E70" s="128"/>
      <c r="F70" s="128"/>
    </row>
    <row r="71" spans="3:6">
      <c r="C71" s="128"/>
      <c r="D71" s="128"/>
      <c r="E71" s="128"/>
      <c r="F71" s="128"/>
    </row>
    <row r="72" spans="3:6">
      <c r="C72" s="128"/>
      <c r="D72" s="128"/>
      <c r="E72" s="128"/>
      <c r="F72" s="128"/>
    </row>
    <row r="73" spans="3:6">
      <c r="C73" s="128"/>
      <c r="D73" s="128"/>
      <c r="E73" s="128"/>
      <c r="F73" s="128"/>
    </row>
    <row r="74" spans="3:6">
      <c r="C74" s="128"/>
      <c r="D74" s="128"/>
      <c r="E74" s="128"/>
      <c r="F74" s="128"/>
    </row>
    <row r="75" spans="3:6">
      <c r="C75" s="128"/>
      <c r="D75" s="128"/>
      <c r="E75" s="128"/>
      <c r="F75" s="128"/>
    </row>
    <row r="76" spans="3:6">
      <c r="C76" s="128"/>
      <c r="D76" s="128"/>
      <c r="E76" s="128"/>
      <c r="F76" s="128"/>
    </row>
    <row r="77" spans="3:6">
      <c r="C77" s="128"/>
      <c r="D77" s="128"/>
      <c r="E77" s="128"/>
      <c r="F77" s="128"/>
    </row>
    <row r="78" spans="3:6">
      <c r="C78" s="128"/>
      <c r="D78" s="128"/>
      <c r="E78" s="128"/>
      <c r="F78" s="128"/>
    </row>
    <row r="79" spans="3:6">
      <c r="C79" s="128"/>
      <c r="D79" s="128"/>
      <c r="E79" s="128"/>
      <c r="F79" s="128"/>
    </row>
    <row r="80" spans="3:6">
      <c r="C80" s="128"/>
      <c r="D80" s="128"/>
      <c r="E80" s="128"/>
      <c r="F80" s="128"/>
    </row>
    <row r="81" spans="3:6">
      <c r="C81" s="128"/>
      <c r="D81" s="128"/>
      <c r="E81" s="128"/>
      <c r="F81" s="128"/>
    </row>
    <row r="82" spans="3:6">
      <c r="C82" s="128"/>
      <c r="D82" s="128"/>
      <c r="E82" s="128"/>
      <c r="F82" s="128"/>
    </row>
    <row r="83" spans="3:6">
      <c r="C83" s="128"/>
      <c r="D83" s="128"/>
      <c r="E83" s="128"/>
      <c r="F83" s="128"/>
    </row>
    <row r="84" spans="3:6">
      <c r="C84" s="128"/>
      <c r="D84" s="128"/>
      <c r="E84" s="128"/>
      <c r="F84" s="128"/>
    </row>
    <row r="85" spans="3:6">
      <c r="C85" s="128"/>
      <c r="D85" s="128"/>
      <c r="E85" s="128"/>
      <c r="F85" s="128"/>
    </row>
    <row r="86" spans="3:6">
      <c r="C86" s="128"/>
      <c r="D86" s="128"/>
      <c r="E86" s="128"/>
      <c r="F86" s="128"/>
    </row>
    <row r="87" spans="3:6">
      <c r="C87" s="128"/>
      <c r="D87" s="128"/>
      <c r="E87" s="128"/>
      <c r="F87" s="128"/>
    </row>
    <row r="88" spans="3:6">
      <c r="C88" s="128"/>
      <c r="D88" s="128"/>
      <c r="E88" s="128"/>
      <c r="F88" s="128"/>
    </row>
    <row r="89" spans="3:6">
      <c r="C89" s="128"/>
      <c r="D89" s="128"/>
      <c r="E89" s="128"/>
      <c r="F89" s="128"/>
    </row>
    <row r="90" spans="3:6">
      <c r="C90" s="128"/>
      <c r="D90" s="128"/>
      <c r="E90" s="128"/>
      <c r="F90" s="128"/>
    </row>
    <row r="91" spans="3:6">
      <c r="C91" s="128"/>
      <c r="D91" s="128"/>
      <c r="E91" s="128"/>
      <c r="F91" s="128"/>
    </row>
    <row r="92" spans="3:6">
      <c r="C92" s="128"/>
      <c r="D92" s="128"/>
      <c r="E92" s="128"/>
      <c r="F92" s="128"/>
    </row>
    <row r="93" spans="3:6">
      <c r="C93" s="128"/>
      <c r="D93" s="128"/>
      <c r="E93" s="128"/>
      <c r="F93" s="128"/>
    </row>
    <row r="94" spans="3:6">
      <c r="C94" s="128"/>
      <c r="D94" s="128"/>
      <c r="E94" s="128"/>
      <c r="F94" s="128"/>
    </row>
    <row r="95" spans="3:6">
      <c r="C95" s="128"/>
      <c r="D95" s="128"/>
      <c r="E95" s="128"/>
      <c r="F95" s="128"/>
    </row>
    <row r="96" spans="3:6">
      <c r="C96" s="128"/>
      <c r="D96" s="128"/>
      <c r="E96" s="128"/>
      <c r="F96" s="128"/>
    </row>
    <row r="97" spans="3:6">
      <c r="C97" s="128"/>
      <c r="D97" s="128"/>
      <c r="E97" s="128"/>
      <c r="F97" s="128"/>
    </row>
    <row r="98" spans="3:6">
      <c r="C98" s="128"/>
      <c r="D98" s="128"/>
      <c r="E98" s="128"/>
      <c r="F98" s="128"/>
    </row>
    <row r="99" spans="3:6">
      <c r="C99" s="128"/>
      <c r="D99" s="128"/>
      <c r="E99" s="128"/>
      <c r="F99" s="128"/>
    </row>
    <row r="100" spans="3:6">
      <c r="C100" s="128"/>
      <c r="D100" s="128"/>
      <c r="E100" s="128"/>
      <c r="F100" s="128"/>
    </row>
    <row r="101" spans="3:6">
      <c r="C101" s="128"/>
      <c r="D101" s="128"/>
      <c r="E101" s="128"/>
      <c r="F101" s="128"/>
    </row>
    <row r="102" spans="3:6">
      <c r="C102" s="128"/>
      <c r="D102" s="128"/>
      <c r="E102" s="128"/>
      <c r="F102" s="128"/>
    </row>
    <row r="103" spans="3:6">
      <c r="C103" s="128"/>
      <c r="D103" s="128"/>
      <c r="E103" s="128"/>
      <c r="F103" s="128"/>
    </row>
    <row r="104" spans="3:6">
      <c r="C104" s="128"/>
      <c r="D104" s="128"/>
      <c r="E104" s="128"/>
      <c r="F104" s="128"/>
    </row>
    <row r="105" spans="3:6">
      <c r="C105" s="128"/>
      <c r="D105" s="128"/>
      <c r="E105" s="128"/>
      <c r="F105" s="128"/>
    </row>
    <row r="106" spans="3:6">
      <c r="C106" s="128"/>
      <c r="D106" s="128"/>
      <c r="E106" s="128"/>
      <c r="F106" s="128"/>
    </row>
    <row r="107" spans="3:6">
      <c r="C107" s="128"/>
      <c r="D107" s="128"/>
      <c r="E107" s="128"/>
      <c r="F107" s="128"/>
    </row>
    <row r="108" spans="3:6">
      <c r="C108" s="128"/>
      <c r="D108" s="128"/>
      <c r="E108" s="128"/>
      <c r="F108" s="128"/>
    </row>
  </sheetData>
  <mergeCells count="3">
    <mergeCell ref="A47:B47"/>
    <mergeCell ref="A2:M2"/>
    <mergeCell ref="A1:M1"/>
  </mergeCells>
  <printOptions horizontalCentered="1"/>
  <pageMargins left="0.35433070866141736" right="0.35433070866141736" top="0.59055118110236227" bottom="0.59055118110236227" header="0.11811023622047245" footer="0.11811023622047245"/>
  <pageSetup paperSize="9" scale="31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workbookViewId="0">
      <selection activeCell="F6" sqref="F6"/>
    </sheetView>
  </sheetViews>
  <sheetFormatPr defaultRowHeight="12.75"/>
  <cols>
    <col min="1" max="1" width="9.140625" style="144"/>
    <col min="2" max="2" width="36.140625" style="157" customWidth="1"/>
    <col min="3" max="3" width="15.85546875" style="144" customWidth="1"/>
    <col min="4" max="4" width="15" style="144" customWidth="1"/>
    <col min="5" max="5" width="14.5703125" style="144" customWidth="1"/>
    <col min="6" max="6" width="17" style="144" customWidth="1"/>
    <col min="7" max="257" width="9.140625" style="3"/>
    <col min="258" max="258" width="36.140625" style="3" customWidth="1"/>
    <col min="259" max="259" width="15.85546875" style="3" customWidth="1"/>
    <col min="260" max="260" width="15" style="3" customWidth="1"/>
    <col min="261" max="261" width="14.5703125" style="3" customWidth="1"/>
    <col min="262" max="262" width="17" style="3" customWidth="1"/>
    <col min="263" max="513" width="9.140625" style="3"/>
    <col min="514" max="514" width="36.140625" style="3" customWidth="1"/>
    <col min="515" max="515" width="15.85546875" style="3" customWidth="1"/>
    <col min="516" max="516" width="15" style="3" customWidth="1"/>
    <col min="517" max="517" width="14.5703125" style="3" customWidth="1"/>
    <col min="518" max="518" width="17" style="3" customWidth="1"/>
    <col min="519" max="769" width="9.140625" style="3"/>
    <col min="770" max="770" width="36.140625" style="3" customWidth="1"/>
    <col min="771" max="771" width="15.85546875" style="3" customWidth="1"/>
    <col min="772" max="772" width="15" style="3" customWidth="1"/>
    <col min="773" max="773" width="14.5703125" style="3" customWidth="1"/>
    <col min="774" max="774" width="17" style="3" customWidth="1"/>
    <col min="775" max="1025" width="9.140625" style="3"/>
    <col min="1026" max="1026" width="36.140625" style="3" customWidth="1"/>
    <col min="1027" max="1027" width="15.85546875" style="3" customWidth="1"/>
    <col min="1028" max="1028" width="15" style="3" customWidth="1"/>
    <col min="1029" max="1029" width="14.5703125" style="3" customWidth="1"/>
    <col min="1030" max="1030" width="17" style="3" customWidth="1"/>
    <col min="1031" max="1281" width="9.140625" style="3"/>
    <col min="1282" max="1282" width="36.140625" style="3" customWidth="1"/>
    <col min="1283" max="1283" width="15.85546875" style="3" customWidth="1"/>
    <col min="1284" max="1284" width="15" style="3" customWidth="1"/>
    <col min="1285" max="1285" width="14.5703125" style="3" customWidth="1"/>
    <col min="1286" max="1286" width="17" style="3" customWidth="1"/>
    <col min="1287" max="1537" width="9.140625" style="3"/>
    <col min="1538" max="1538" width="36.140625" style="3" customWidth="1"/>
    <col min="1539" max="1539" width="15.85546875" style="3" customWidth="1"/>
    <col min="1540" max="1540" width="15" style="3" customWidth="1"/>
    <col min="1541" max="1541" width="14.5703125" style="3" customWidth="1"/>
    <col min="1542" max="1542" width="17" style="3" customWidth="1"/>
    <col min="1543" max="1793" width="9.140625" style="3"/>
    <col min="1794" max="1794" width="36.140625" style="3" customWidth="1"/>
    <col min="1795" max="1795" width="15.85546875" style="3" customWidth="1"/>
    <col min="1796" max="1796" width="15" style="3" customWidth="1"/>
    <col min="1797" max="1797" width="14.5703125" style="3" customWidth="1"/>
    <col min="1798" max="1798" width="17" style="3" customWidth="1"/>
    <col min="1799" max="2049" width="9.140625" style="3"/>
    <col min="2050" max="2050" width="36.140625" style="3" customWidth="1"/>
    <col min="2051" max="2051" width="15.85546875" style="3" customWidth="1"/>
    <col min="2052" max="2052" width="15" style="3" customWidth="1"/>
    <col min="2053" max="2053" width="14.5703125" style="3" customWidth="1"/>
    <col min="2054" max="2054" width="17" style="3" customWidth="1"/>
    <col min="2055" max="2305" width="9.140625" style="3"/>
    <col min="2306" max="2306" width="36.140625" style="3" customWidth="1"/>
    <col min="2307" max="2307" width="15.85546875" style="3" customWidth="1"/>
    <col min="2308" max="2308" width="15" style="3" customWidth="1"/>
    <col min="2309" max="2309" width="14.5703125" style="3" customWidth="1"/>
    <col min="2310" max="2310" width="17" style="3" customWidth="1"/>
    <col min="2311" max="2561" width="9.140625" style="3"/>
    <col min="2562" max="2562" width="36.140625" style="3" customWidth="1"/>
    <col min="2563" max="2563" width="15.85546875" style="3" customWidth="1"/>
    <col min="2564" max="2564" width="15" style="3" customWidth="1"/>
    <col min="2565" max="2565" width="14.5703125" style="3" customWidth="1"/>
    <col min="2566" max="2566" width="17" style="3" customWidth="1"/>
    <col min="2567" max="2817" width="9.140625" style="3"/>
    <col min="2818" max="2818" width="36.140625" style="3" customWidth="1"/>
    <col min="2819" max="2819" width="15.85546875" style="3" customWidth="1"/>
    <col min="2820" max="2820" width="15" style="3" customWidth="1"/>
    <col min="2821" max="2821" width="14.5703125" style="3" customWidth="1"/>
    <col min="2822" max="2822" width="17" style="3" customWidth="1"/>
    <col min="2823" max="3073" width="9.140625" style="3"/>
    <col min="3074" max="3074" width="36.140625" style="3" customWidth="1"/>
    <col min="3075" max="3075" width="15.85546875" style="3" customWidth="1"/>
    <col min="3076" max="3076" width="15" style="3" customWidth="1"/>
    <col min="3077" max="3077" width="14.5703125" style="3" customWidth="1"/>
    <col min="3078" max="3078" width="17" style="3" customWidth="1"/>
    <col min="3079" max="3329" width="9.140625" style="3"/>
    <col min="3330" max="3330" width="36.140625" style="3" customWidth="1"/>
    <col min="3331" max="3331" width="15.85546875" style="3" customWidth="1"/>
    <col min="3332" max="3332" width="15" style="3" customWidth="1"/>
    <col min="3333" max="3333" width="14.5703125" style="3" customWidth="1"/>
    <col min="3334" max="3334" width="17" style="3" customWidth="1"/>
    <col min="3335" max="3585" width="9.140625" style="3"/>
    <col min="3586" max="3586" width="36.140625" style="3" customWidth="1"/>
    <col min="3587" max="3587" width="15.85546875" style="3" customWidth="1"/>
    <col min="3588" max="3588" width="15" style="3" customWidth="1"/>
    <col min="3589" max="3589" width="14.5703125" style="3" customWidth="1"/>
    <col min="3590" max="3590" width="17" style="3" customWidth="1"/>
    <col min="3591" max="3841" width="9.140625" style="3"/>
    <col min="3842" max="3842" width="36.140625" style="3" customWidth="1"/>
    <col min="3843" max="3843" width="15.85546875" style="3" customWidth="1"/>
    <col min="3844" max="3844" width="15" style="3" customWidth="1"/>
    <col min="3845" max="3845" width="14.5703125" style="3" customWidth="1"/>
    <col min="3846" max="3846" width="17" style="3" customWidth="1"/>
    <col min="3847" max="4097" width="9.140625" style="3"/>
    <col min="4098" max="4098" width="36.140625" style="3" customWidth="1"/>
    <col min="4099" max="4099" width="15.85546875" style="3" customWidth="1"/>
    <col min="4100" max="4100" width="15" style="3" customWidth="1"/>
    <col min="4101" max="4101" width="14.5703125" style="3" customWidth="1"/>
    <col min="4102" max="4102" width="17" style="3" customWidth="1"/>
    <col min="4103" max="4353" width="9.140625" style="3"/>
    <col min="4354" max="4354" width="36.140625" style="3" customWidth="1"/>
    <col min="4355" max="4355" width="15.85546875" style="3" customWidth="1"/>
    <col min="4356" max="4356" width="15" style="3" customWidth="1"/>
    <col min="4357" max="4357" width="14.5703125" style="3" customWidth="1"/>
    <col min="4358" max="4358" width="17" style="3" customWidth="1"/>
    <col min="4359" max="4609" width="9.140625" style="3"/>
    <col min="4610" max="4610" width="36.140625" style="3" customWidth="1"/>
    <col min="4611" max="4611" width="15.85546875" style="3" customWidth="1"/>
    <col min="4612" max="4612" width="15" style="3" customWidth="1"/>
    <col min="4613" max="4613" width="14.5703125" style="3" customWidth="1"/>
    <col min="4614" max="4614" width="17" style="3" customWidth="1"/>
    <col min="4615" max="4865" width="9.140625" style="3"/>
    <col min="4866" max="4866" width="36.140625" style="3" customWidth="1"/>
    <col min="4867" max="4867" width="15.85546875" style="3" customWidth="1"/>
    <col min="4868" max="4868" width="15" style="3" customWidth="1"/>
    <col min="4869" max="4869" width="14.5703125" style="3" customWidth="1"/>
    <col min="4870" max="4870" width="17" style="3" customWidth="1"/>
    <col min="4871" max="5121" width="9.140625" style="3"/>
    <col min="5122" max="5122" width="36.140625" style="3" customWidth="1"/>
    <col min="5123" max="5123" width="15.85546875" style="3" customWidth="1"/>
    <col min="5124" max="5124" width="15" style="3" customWidth="1"/>
    <col min="5125" max="5125" width="14.5703125" style="3" customWidth="1"/>
    <col min="5126" max="5126" width="17" style="3" customWidth="1"/>
    <col min="5127" max="5377" width="9.140625" style="3"/>
    <col min="5378" max="5378" width="36.140625" style="3" customWidth="1"/>
    <col min="5379" max="5379" width="15.85546875" style="3" customWidth="1"/>
    <col min="5380" max="5380" width="15" style="3" customWidth="1"/>
    <col min="5381" max="5381" width="14.5703125" style="3" customWidth="1"/>
    <col min="5382" max="5382" width="17" style="3" customWidth="1"/>
    <col min="5383" max="5633" width="9.140625" style="3"/>
    <col min="5634" max="5634" width="36.140625" style="3" customWidth="1"/>
    <col min="5635" max="5635" width="15.85546875" style="3" customWidth="1"/>
    <col min="5636" max="5636" width="15" style="3" customWidth="1"/>
    <col min="5637" max="5637" width="14.5703125" style="3" customWidth="1"/>
    <col min="5638" max="5638" width="17" style="3" customWidth="1"/>
    <col min="5639" max="5889" width="9.140625" style="3"/>
    <col min="5890" max="5890" width="36.140625" style="3" customWidth="1"/>
    <col min="5891" max="5891" width="15.85546875" style="3" customWidth="1"/>
    <col min="5892" max="5892" width="15" style="3" customWidth="1"/>
    <col min="5893" max="5893" width="14.5703125" style="3" customWidth="1"/>
    <col min="5894" max="5894" width="17" style="3" customWidth="1"/>
    <col min="5895" max="6145" width="9.140625" style="3"/>
    <col min="6146" max="6146" width="36.140625" style="3" customWidth="1"/>
    <col min="6147" max="6147" width="15.85546875" style="3" customWidth="1"/>
    <col min="6148" max="6148" width="15" style="3" customWidth="1"/>
    <col min="6149" max="6149" width="14.5703125" style="3" customWidth="1"/>
    <col min="6150" max="6150" width="17" style="3" customWidth="1"/>
    <col min="6151" max="6401" width="9.140625" style="3"/>
    <col min="6402" max="6402" width="36.140625" style="3" customWidth="1"/>
    <col min="6403" max="6403" width="15.85546875" style="3" customWidth="1"/>
    <col min="6404" max="6404" width="15" style="3" customWidth="1"/>
    <col min="6405" max="6405" width="14.5703125" style="3" customWidth="1"/>
    <col min="6406" max="6406" width="17" style="3" customWidth="1"/>
    <col min="6407" max="6657" width="9.140625" style="3"/>
    <col min="6658" max="6658" width="36.140625" style="3" customWidth="1"/>
    <col min="6659" max="6659" width="15.85546875" style="3" customWidth="1"/>
    <col min="6660" max="6660" width="15" style="3" customWidth="1"/>
    <col min="6661" max="6661" width="14.5703125" style="3" customWidth="1"/>
    <col min="6662" max="6662" width="17" style="3" customWidth="1"/>
    <col min="6663" max="6913" width="9.140625" style="3"/>
    <col min="6914" max="6914" width="36.140625" style="3" customWidth="1"/>
    <col min="6915" max="6915" width="15.85546875" style="3" customWidth="1"/>
    <col min="6916" max="6916" width="15" style="3" customWidth="1"/>
    <col min="6917" max="6917" width="14.5703125" style="3" customWidth="1"/>
    <col min="6918" max="6918" width="17" style="3" customWidth="1"/>
    <col min="6919" max="7169" width="9.140625" style="3"/>
    <col min="7170" max="7170" width="36.140625" style="3" customWidth="1"/>
    <col min="7171" max="7171" width="15.85546875" style="3" customWidth="1"/>
    <col min="7172" max="7172" width="15" style="3" customWidth="1"/>
    <col min="7173" max="7173" width="14.5703125" style="3" customWidth="1"/>
    <col min="7174" max="7174" width="17" style="3" customWidth="1"/>
    <col min="7175" max="7425" width="9.140625" style="3"/>
    <col min="7426" max="7426" width="36.140625" style="3" customWidth="1"/>
    <col min="7427" max="7427" width="15.85546875" style="3" customWidth="1"/>
    <col min="7428" max="7428" width="15" style="3" customWidth="1"/>
    <col min="7429" max="7429" width="14.5703125" style="3" customWidth="1"/>
    <col min="7430" max="7430" width="17" style="3" customWidth="1"/>
    <col min="7431" max="7681" width="9.140625" style="3"/>
    <col min="7682" max="7682" width="36.140625" style="3" customWidth="1"/>
    <col min="7683" max="7683" width="15.85546875" style="3" customWidth="1"/>
    <col min="7684" max="7684" width="15" style="3" customWidth="1"/>
    <col min="7685" max="7685" width="14.5703125" style="3" customWidth="1"/>
    <col min="7686" max="7686" width="17" style="3" customWidth="1"/>
    <col min="7687" max="7937" width="9.140625" style="3"/>
    <col min="7938" max="7938" width="36.140625" style="3" customWidth="1"/>
    <col min="7939" max="7939" width="15.85546875" style="3" customWidth="1"/>
    <col min="7940" max="7940" width="15" style="3" customWidth="1"/>
    <col min="7941" max="7941" width="14.5703125" style="3" customWidth="1"/>
    <col min="7942" max="7942" width="17" style="3" customWidth="1"/>
    <col min="7943" max="8193" width="9.140625" style="3"/>
    <col min="8194" max="8194" width="36.140625" style="3" customWidth="1"/>
    <col min="8195" max="8195" width="15.85546875" style="3" customWidth="1"/>
    <col min="8196" max="8196" width="15" style="3" customWidth="1"/>
    <col min="8197" max="8197" width="14.5703125" style="3" customWidth="1"/>
    <col min="8198" max="8198" width="17" style="3" customWidth="1"/>
    <col min="8199" max="8449" width="9.140625" style="3"/>
    <col min="8450" max="8450" width="36.140625" style="3" customWidth="1"/>
    <col min="8451" max="8451" width="15.85546875" style="3" customWidth="1"/>
    <col min="8452" max="8452" width="15" style="3" customWidth="1"/>
    <col min="8453" max="8453" width="14.5703125" style="3" customWidth="1"/>
    <col min="8454" max="8454" width="17" style="3" customWidth="1"/>
    <col min="8455" max="8705" width="9.140625" style="3"/>
    <col min="8706" max="8706" width="36.140625" style="3" customWidth="1"/>
    <col min="8707" max="8707" width="15.85546875" style="3" customWidth="1"/>
    <col min="8708" max="8708" width="15" style="3" customWidth="1"/>
    <col min="8709" max="8709" width="14.5703125" style="3" customWidth="1"/>
    <col min="8710" max="8710" width="17" style="3" customWidth="1"/>
    <col min="8711" max="8961" width="9.140625" style="3"/>
    <col min="8962" max="8962" width="36.140625" style="3" customWidth="1"/>
    <col min="8963" max="8963" width="15.85546875" style="3" customWidth="1"/>
    <col min="8964" max="8964" width="15" style="3" customWidth="1"/>
    <col min="8965" max="8965" width="14.5703125" style="3" customWidth="1"/>
    <col min="8966" max="8966" width="17" style="3" customWidth="1"/>
    <col min="8967" max="9217" width="9.140625" style="3"/>
    <col min="9218" max="9218" width="36.140625" style="3" customWidth="1"/>
    <col min="9219" max="9219" width="15.85546875" style="3" customWidth="1"/>
    <col min="9220" max="9220" width="15" style="3" customWidth="1"/>
    <col min="9221" max="9221" width="14.5703125" style="3" customWidth="1"/>
    <col min="9222" max="9222" width="17" style="3" customWidth="1"/>
    <col min="9223" max="9473" width="9.140625" style="3"/>
    <col min="9474" max="9474" width="36.140625" style="3" customWidth="1"/>
    <col min="9475" max="9475" width="15.85546875" style="3" customWidth="1"/>
    <col min="9476" max="9476" width="15" style="3" customWidth="1"/>
    <col min="9477" max="9477" width="14.5703125" style="3" customWidth="1"/>
    <col min="9478" max="9478" width="17" style="3" customWidth="1"/>
    <col min="9479" max="9729" width="9.140625" style="3"/>
    <col min="9730" max="9730" width="36.140625" style="3" customWidth="1"/>
    <col min="9731" max="9731" width="15.85546875" style="3" customWidth="1"/>
    <col min="9732" max="9732" width="15" style="3" customWidth="1"/>
    <col min="9733" max="9733" width="14.5703125" style="3" customWidth="1"/>
    <col min="9734" max="9734" width="17" style="3" customWidth="1"/>
    <col min="9735" max="9985" width="9.140625" style="3"/>
    <col min="9986" max="9986" width="36.140625" style="3" customWidth="1"/>
    <col min="9987" max="9987" width="15.85546875" style="3" customWidth="1"/>
    <col min="9988" max="9988" width="15" style="3" customWidth="1"/>
    <col min="9989" max="9989" width="14.5703125" style="3" customWidth="1"/>
    <col min="9990" max="9990" width="17" style="3" customWidth="1"/>
    <col min="9991" max="10241" width="9.140625" style="3"/>
    <col min="10242" max="10242" width="36.140625" style="3" customWidth="1"/>
    <col min="10243" max="10243" width="15.85546875" style="3" customWidth="1"/>
    <col min="10244" max="10244" width="15" style="3" customWidth="1"/>
    <col min="10245" max="10245" width="14.5703125" style="3" customWidth="1"/>
    <col min="10246" max="10246" width="17" style="3" customWidth="1"/>
    <col min="10247" max="10497" width="9.140625" style="3"/>
    <col min="10498" max="10498" width="36.140625" style="3" customWidth="1"/>
    <col min="10499" max="10499" width="15.85546875" style="3" customWidth="1"/>
    <col min="10500" max="10500" width="15" style="3" customWidth="1"/>
    <col min="10501" max="10501" width="14.5703125" style="3" customWidth="1"/>
    <col min="10502" max="10502" width="17" style="3" customWidth="1"/>
    <col min="10503" max="10753" width="9.140625" style="3"/>
    <col min="10754" max="10754" width="36.140625" style="3" customWidth="1"/>
    <col min="10755" max="10755" width="15.85546875" style="3" customWidth="1"/>
    <col min="10756" max="10756" width="15" style="3" customWidth="1"/>
    <col min="10757" max="10757" width="14.5703125" style="3" customWidth="1"/>
    <col min="10758" max="10758" width="17" style="3" customWidth="1"/>
    <col min="10759" max="11009" width="9.140625" style="3"/>
    <col min="11010" max="11010" width="36.140625" style="3" customWidth="1"/>
    <col min="11011" max="11011" width="15.85546875" style="3" customWidth="1"/>
    <col min="11012" max="11012" width="15" style="3" customWidth="1"/>
    <col min="11013" max="11013" width="14.5703125" style="3" customWidth="1"/>
    <col min="11014" max="11014" width="17" style="3" customWidth="1"/>
    <col min="11015" max="11265" width="9.140625" style="3"/>
    <col min="11266" max="11266" width="36.140625" style="3" customWidth="1"/>
    <col min="11267" max="11267" width="15.85546875" style="3" customWidth="1"/>
    <col min="11268" max="11268" width="15" style="3" customWidth="1"/>
    <col min="11269" max="11269" width="14.5703125" style="3" customWidth="1"/>
    <col min="11270" max="11270" width="17" style="3" customWidth="1"/>
    <col min="11271" max="11521" width="9.140625" style="3"/>
    <col min="11522" max="11522" width="36.140625" style="3" customWidth="1"/>
    <col min="11523" max="11523" width="15.85546875" style="3" customWidth="1"/>
    <col min="11524" max="11524" width="15" style="3" customWidth="1"/>
    <col min="11525" max="11525" width="14.5703125" style="3" customWidth="1"/>
    <col min="11526" max="11526" width="17" style="3" customWidth="1"/>
    <col min="11527" max="11777" width="9.140625" style="3"/>
    <col min="11778" max="11778" width="36.140625" style="3" customWidth="1"/>
    <col min="11779" max="11779" width="15.85546875" style="3" customWidth="1"/>
    <col min="11780" max="11780" width="15" style="3" customWidth="1"/>
    <col min="11781" max="11781" width="14.5703125" style="3" customWidth="1"/>
    <col min="11782" max="11782" width="17" style="3" customWidth="1"/>
    <col min="11783" max="12033" width="9.140625" style="3"/>
    <col min="12034" max="12034" width="36.140625" style="3" customWidth="1"/>
    <col min="12035" max="12035" width="15.85546875" style="3" customWidth="1"/>
    <col min="12036" max="12036" width="15" style="3" customWidth="1"/>
    <col min="12037" max="12037" width="14.5703125" style="3" customWidth="1"/>
    <col min="12038" max="12038" width="17" style="3" customWidth="1"/>
    <col min="12039" max="12289" width="9.140625" style="3"/>
    <col min="12290" max="12290" width="36.140625" style="3" customWidth="1"/>
    <col min="12291" max="12291" width="15.85546875" style="3" customWidth="1"/>
    <col min="12292" max="12292" width="15" style="3" customWidth="1"/>
    <col min="12293" max="12293" width="14.5703125" style="3" customWidth="1"/>
    <col min="12294" max="12294" width="17" style="3" customWidth="1"/>
    <col min="12295" max="12545" width="9.140625" style="3"/>
    <col min="12546" max="12546" width="36.140625" style="3" customWidth="1"/>
    <col min="12547" max="12547" width="15.85546875" style="3" customWidth="1"/>
    <col min="12548" max="12548" width="15" style="3" customWidth="1"/>
    <col min="12549" max="12549" width="14.5703125" style="3" customWidth="1"/>
    <col min="12550" max="12550" width="17" style="3" customWidth="1"/>
    <col min="12551" max="12801" width="9.140625" style="3"/>
    <col min="12802" max="12802" width="36.140625" style="3" customWidth="1"/>
    <col min="12803" max="12803" width="15.85546875" style="3" customWidth="1"/>
    <col min="12804" max="12804" width="15" style="3" customWidth="1"/>
    <col min="12805" max="12805" width="14.5703125" style="3" customWidth="1"/>
    <col min="12806" max="12806" width="17" style="3" customWidth="1"/>
    <col min="12807" max="13057" width="9.140625" style="3"/>
    <col min="13058" max="13058" width="36.140625" style="3" customWidth="1"/>
    <col min="13059" max="13059" width="15.85546875" style="3" customWidth="1"/>
    <col min="13060" max="13060" width="15" style="3" customWidth="1"/>
    <col min="13061" max="13061" width="14.5703125" style="3" customWidth="1"/>
    <col min="13062" max="13062" width="17" style="3" customWidth="1"/>
    <col min="13063" max="13313" width="9.140625" style="3"/>
    <col min="13314" max="13314" width="36.140625" style="3" customWidth="1"/>
    <col min="13315" max="13315" width="15.85546875" style="3" customWidth="1"/>
    <col min="13316" max="13316" width="15" style="3" customWidth="1"/>
    <col min="13317" max="13317" width="14.5703125" style="3" customWidth="1"/>
    <col min="13318" max="13318" width="17" style="3" customWidth="1"/>
    <col min="13319" max="13569" width="9.140625" style="3"/>
    <col min="13570" max="13570" width="36.140625" style="3" customWidth="1"/>
    <col min="13571" max="13571" width="15.85546875" style="3" customWidth="1"/>
    <col min="13572" max="13572" width="15" style="3" customWidth="1"/>
    <col min="13573" max="13573" width="14.5703125" style="3" customWidth="1"/>
    <col min="13574" max="13574" width="17" style="3" customWidth="1"/>
    <col min="13575" max="13825" width="9.140625" style="3"/>
    <col min="13826" max="13826" width="36.140625" style="3" customWidth="1"/>
    <col min="13827" max="13827" width="15.85546875" style="3" customWidth="1"/>
    <col min="13828" max="13828" width="15" style="3" customWidth="1"/>
    <col min="13829" max="13829" width="14.5703125" style="3" customWidth="1"/>
    <col min="13830" max="13830" width="17" style="3" customWidth="1"/>
    <col min="13831" max="14081" width="9.140625" style="3"/>
    <col min="14082" max="14082" width="36.140625" style="3" customWidth="1"/>
    <col min="14083" max="14083" width="15.85546875" style="3" customWidth="1"/>
    <col min="14084" max="14084" width="15" style="3" customWidth="1"/>
    <col min="14085" max="14085" width="14.5703125" style="3" customWidth="1"/>
    <col min="14086" max="14086" width="17" style="3" customWidth="1"/>
    <col min="14087" max="14337" width="9.140625" style="3"/>
    <col min="14338" max="14338" width="36.140625" style="3" customWidth="1"/>
    <col min="14339" max="14339" width="15.85546875" style="3" customWidth="1"/>
    <col min="14340" max="14340" width="15" style="3" customWidth="1"/>
    <col min="14341" max="14341" width="14.5703125" style="3" customWidth="1"/>
    <col min="14342" max="14342" width="17" style="3" customWidth="1"/>
    <col min="14343" max="14593" width="9.140625" style="3"/>
    <col min="14594" max="14594" width="36.140625" style="3" customWidth="1"/>
    <col min="14595" max="14595" width="15.85546875" style="3" customWidth="1"/>
    <col min="14596" max="14596" width="15" style="3" customWidth="1"/>
    <col min="14597" max="14597" width="14.5703125" style="3" customWidth="1"/>
    <col min="14598" max="14598" width="17" style="3" customWidth="1"/>
    <col min="14599" max="14849" width="9.140625" style="3"/>
    <col min="14850" max="14850" width="36.140625" style="3" customWidth="1"/>
    <col min="14851" max="14851" width="15.85546875" style="3" customWidth="1"/>
    <col min="14852" max="14852" width="15" style="3" customWidth="1"/>
    <col min="14853" max="14853" width="14.5703125" style="3" customWidth="1"/>
    <col min="14854" max="14854" width="17" style="3" customWidth="1"/>
    <col min="14855" max="15105" width="9.140625" style="3"/>
    <col min="15106" max="15106" width="36.140625" style="3" customWidth="1"/>
    <col min="15107" max="15107" width="15.85546875" style="3" customWidth="1"/>
    <col min="15108" max="15108" width="15" style="3" customWidth="1"/>
    <col min="15109" max="15109" width="14.5703125" style="3" customWidth="1"/>
    <col min="15110" max="15110" width="17" style="3" customWidth="1"/>
    <col min="15111" max="15361" width="9.140625" style="3"/>
    <col min="15362" max="15362" width="36.140625" style="3" customWidth="1"/>
    <col min="15363" max="15363" width="15.85546875" style="3" customWidth="1"/>
    <col min="15364" max="15364" width="15" style="3" customWidth="1"/>
    <col min="15365" max="15365" width="14.5703125" style="3" customWidth="1"/>
    <col min="15366" max="15366" width="17" style="3" customWidth="1"/>
    <col min="15367" max="15617" width="9.140625" style="3"/>
    <col min="15618" max="15618" width="36.140625" style="3" customWidth="1"/>
    <col min="15619" max="15619" width="15.85546875" style="3" customWidth="1"/>
    <col min="15620" max="15620" width="15" style="3" customWidth="1"/>
    <col min="15621" max="15621" width="14.5703125" style="3" customWidth="1"/>
    <col min="15622" max="15622" width="17" style="3" customWidth="1"/>
    <col min="15623" max="15873" width="9.140625" style="3"/>
    <col min="15874" max="15874" width="36.140625" style="3" customWidth="1"/>
    <col min="15875" max="15875" width="15.85546875" style="3" customWidth="1"/>
    <col min="15876" max="15876" width="15" style="3" customWidth="1"/>
    <col min="15877" max="15877" width="14.5703125" style="3" customWidth="1"/>
    <col min="15878" max="15878" width="17" style="3" customWidth="1"/>
    <col min="15879" max="16129" width="9.140625" style="3"/>
    <col min="16130" max="16130" width="36.140625" style="3" customWidth="1"/>
    <col min="16131" max="16131" width="15.85546875" style="3" customWidth="1"/>
    <col min="16132" max="16132" width="15" style="3" customWidth="1"/>
    <col min="16133" max="16133" width="14.5703125" style="3" customWidth="1"/>
    <col min="16134" max="16134" width="17" style="3" customWidth="1"/>
    <col min="16135" max="16384" width="9.140625" style="3"/>
  </cols>
  <sheetData>
    <row r="1" spans="1:6" ht="22.5" customHeight="1">
      <c r="A1" s="216" t="s">
        <v>227</v>
      </c>
      <c r="B1" s="217"/>
      <c r="C1" s="217"/>
      <c r="D1" s="217"/>
      <c r="E1" s="217"/>
      <c r="F1" s="217"/>
    </row>
    <row r="2" spans="1:6" ht="20.25" customHeight="1">
      <c r="A2" s="218" t="s">
        <v>185</v>
      </c>
      <c r="B2" s="218"/>
      <c r="C2" s="218"/>
      <c r="D2" s="218"/>
      <c r="E2" s="218"/>
      <c r="F2" s="218"/>
    </row>
    <row r="3" spans="1:6" ht="38.25">
      <c r="A3" s="129"/>
      <c r="B3" s="129" t="s">
        <v>114</v>
      </c>
      <c r="C3" s="129" t="s">
        <v>186</v>
      </c>
      <c r="D3" s="129" t="s">
        <v>119</v>
      </c>
      <c r="E3" s="129" t="s">
        <v>187</v>
      </c>
      <c r="F3" s="129" t="s">
        <v>188</v>
      </c>
    </row>
    <row r="4" spans="1:6" ht="25.5">
      <c r="A4" s="130" t="s">
        <v>126</v>
      </c>
      <c r="B4" s="130" t="s">
        <v>127</v>
      </c>
      <c r="C4" s="131">
        <f>SUM(C5:C11)</f>
        <v>57463.600000000006</v>
      </c>
      <c r="D4" s="131">
        <f>SUM(D5:D11)</f>
        <v>65003.4</v>
      </c>
      <c r="E4" s="131">
        <f>SUM(E5:E11)</f>
        <v>7539.7999999999975</v>
      </c>
      <c r="F4" s="132">
        <f>E4/C4*100</f>
        <v>13.121001816802282</v>
      </c>
    </row>
    <row r="5" spans="1:6" ht="51">
      <c r="A5" s="133" t="s">
        <v>189</v>
      </c>
      <c r="B5" s="134" t="s">
        <v>27</v>
      </c>
      <c r="C5" s="135">
        <v>1424.4</v>
      </c>
      <c r="D5" s="135">
        <v>1654.6</v>
      </c>
      <c r="E5" s="135">
        <f>D5-C5</f>
        <v>230.19999999999982</v>
      </c>
      <c r="F5" s="135">
        <f t="shared" ref="F5:F48" si="0">E5/C5*100</f>
        <v>16.161190676776172</v>
      </c>
    </row>
    <row r="6" spans="1:6" ht="63.75">
      <c r="A6" s="133" t="s">
        <v>190</v>
      </c>
      <c r="B6" s="134" t="s">
        <v>30</v>
      </c>
      <c r="C6" s="135">
        <v>1596.4</v>
      </c>
      <c r="D6" s="135">
        <v>1935.3</v>
      </c>
      <c r="E6" s="135">
        <f t="shared" ref="E6:E11" si="1">D6-C6</f>
        <v>338.89999999999986</v>
      </c>
      <c r="F6" s="135">
        <f t="shared" si="0"/>
        <v>21.229015284389867</v>
      </c>
    </row>
    <row r="7" spans="1:6" ht="76.5">
      <c r="A7" s="133" t="s">
        <v>191</v>
      </c>
      <c r="B7" s="134" t="s">
        <v>33</v>
      </c>
      <c r="C7" s="135">
        <v>29252.2</v>
      </c>
      <c r="D7" s="135">
        <v>32250.1</v>
      </c>
      <c r="E7" s="135">
        <f>D7-C7</f>
        <v>2997.8999999999978</v>
      </c>
      <c r="F7" s="135">
        <f t="shared" si="0"/>
        <v>10.248459944893026</v>
      </c>
    </row>
    <row r="8" spans="1:6" ht="14.25">
      <c r="A8" s="136" t="s">
        <v>192</v>
      </c>
      <c r="B8" s="134" t="s">
        <v>36</v>
      </c>
      <c r="C8" s="135">
        <v>5.7</v>
      </c>
      <c r="D8" s="135">
        <v>10</v>
      </c>
      <c r="E8" s="135">
        <f>D8-C8</f>
        <v>4.3</v>
      </c>
      <c r="F8" s="135">
        <f t="shared" si="0"/>
        <v>75.438596491228054</v>
      </c>
    </row>
    <row r="9" spans="1:6" ht="51">
      <c r="A9" s="133" t="s">
        <v>193</v>
      </c>
      <c r="B9" s="134" t="s">
        <v>38</v>
      </c>
      <c r="C9" s="135">
        <v>6501.1</v>
      </c>
      <c r="D9" s="135">
        <v>7335.4</v>
      </c>
      <c r="E9" s="135">
        <f t="shared" si="1"/>
        <v>834.29999999999927</v>
      </c>
      <c r="F9" s="135">
        <f t="shared" si="0"/>
        <v>12.833212840903835</v>
      </c>
    </row>
    <row r="10" spans="1:6" ht="14.25">
      <c r="A10" s="137" t="s">
        <v>194</v>
      </c>
      <c r="B10" s="134" t="s">
        <v>41</v>
      </c>
      <c r="C10" s="135">
        <v>0</v>
      </c>
      <c r="D10" s="135">
        <v>0</v>
      </c>
      <c r="E10" s="135">
        <f t="shared" si="1"/>
        <v>0</v>
      </c>
      <c r="F10" s="135"/>
    </row>
    <row r="11" spans="1:6" ht="14.25">
      <c r="A11" s="138" t="s">
        <v>195</v>
      </c>
      <c r="B11" s="134" t="s">
        <v>44</v>
      </c>
      <c r="C11" s="135">
        <v>18683.8</v>
      </c>
      <c r="D11" s="135">
        <v>21818</v>
      </c>
      <c r="E11" s="135">
        <f t="shared" si="1"/>
        <v>3134.2000000000007</v>
      </c>
      <c r="F11" s="135">
        <f t="shared" si="0"/>
        <v>16.774960125884462</v>
      </c>
    </row>
    <row r="12" spans="1:6" s="140" customFormat="1" ht="38.25">
      <c r="A12" s="139" t="s">
        <v>135</v>
      </c>
      <c r="B12" s="139" t="s">
        <v>136</v>
      </c>
      <c r="C12" s="131">
        <f>SUM(C13:C14)</f>
        <v>915.30000000000007</v>
      </c>
      <c r="D12" s="131">
        <f>SUM(D13:D14)</f>
        <v>1145.9000000000001</v>
      </c>
      <c r="E12" s="131">
        <f>SUM(E13:E14)</f>
        <v>230.59999999999994</v>
      </c>
      <c r="F12" s="132">
        <f t="shared" si="0"/>
        <v>25.193925488910729</v>
      </c>
    </row>
    <row r="13" spans="1:6" ht="51">
      <c r="A13" s="141" t="s">
        <v>196</v>
      </c>
      <c r="B13" s="142" t="s">
        <v>48</v>
      </c>
      <c r="C13" s="135">
        <v>95.1</v>
      </c>
      <c r="D13" s="135">
        <v>211.5</v>
      </c>
      <c r="E13" s="135">
        <f>D13-C13</f>
        <v>116.4</v>
      </c>
      <c r="F13" s="135">
        <f t="shared" si="0"/>
        <v>122.39747634069403</v>
      </c>
    </row>
    <row r="14" spans="1:6" ht="25.5">
      <c r="A14" s="141" t="s">
        <v>138</v>
      </c>
      <c r="B14" s="134" t="s">
        <v>197</v>
      </c>
      <c r="C14" s="135">
        <v>820.2</v>
      </c>
      <c r="D14" s="135">
        <v>934.4</v>
      </c>
      <c r="E14" s="135">
        <f>D14-C14</f>
        <v>114.19999999999993</v>
      </c>
      <c r="F14" s="135">
        <f t="shared" si="0"/>
        <v>13.923433308949026</v>
      </c>
    </row>
    <row r="15" spans="1:6" ht="15">
      <c r="A15" s="130" t="s">
        <v>140</v>
      </c>
      <c r="B15" s="130" t="s">
        <v>141</v>
      </c>
      <c r="C15" s="131">
        <f>SUM(C16:C18)</f>
        <v>23966.3</v>
      </c>
      <c r="D15" s="131">
        <f>SUM(D16:D18)</f>
        <v>25951.4</v>
      </c>
      <c r="E15" s="131">
        <f>SUM(E16:E18)</f>
        <v>1985.1000000000022</v>
      </c>
      <c r="F15" s="132">
        <f t="shared" si="0"/>
        <v>8.2828805447649501</v>
      </c>
    </row>
    <row r="16" spans="1:6" ht="14.25">
      <c r="A16" s="141" t="s">
        <v>198</v>
      </c>
      <c r="B16" s="134" t="s">
        <v>55</v>
      </c>
      <c r="C16" s="135">
        <v>2.4</v>
      </c>
      <c r="D16" s="135">
        <v>1113.5</v>
      </c>
      <c r="E16" s="135">
        <f>D16-C16</f>
        <v>1111.0999999999999</v>
      </c>
      <c r="F16" s="135">
        <f t="shared" si="0"/>
        <v>46295.833333333328</v>
      </c>
    </row>
    <row r="17" spans="1:7" ht="14.25">
      <c r="A17" s="143" t="s">
        <v>199</v>
      </c>
      <c r="B17" s="134" t="s">
        <v>200</v>
      </c>
      <c r="C17" s="135">
        <v>22727.1</v>
      </c>
      <c r="D17" s="135">
        <v>23644.7</v>
      </c>
      <c r="E17" s="135">
        <f>D17-C17</f>
        <v>917.60000000000218</v>
      </c>
      <c r="F17" s="135">
        <f t="shared" si="0"/>
        <v>4.0374706847772144</v>
      </c>
    </row>
    <row r="18" spans="1:7" ht="25.5">
      <c r="A18" s="144" t="s">
        <v>201</v>
      </c>
      <c r="B18" s="134" t="s">
        <v>202</v>
      </c>
      <c r="C18" s="135">
        <v>1236.8</v>
      </c>
      <c r="D18" s="135">
        <v>1193.2</v>
      </c>
      <c r="E18" s="135">
        <f>D18-C18</f>
        <v>-43.599999999999909</v>
      </c>
      <c r="F18" s="135">
        <f t="shared" si="0"/>
        <v>-3.5252263906856331</v>
      </c>
    </row>
    <row r="19" spans="1:7" ht="25.5">
      <c r="A19" s="130" t="s">
        <v>145</v>
      </c>
      <c r="B19" s="130" t="s">
        <v>146</v>
      </c>
      <c r="C19" s="131">
        <f>SUM(C20:C22)</f>
        <v>3165.3</v>
      </c>
      <c r="D19" s="131">
        <f>SUM(D20:D22)</f>
        <v>5060.7999999999993</v>
      </c>
      <c r="E19" s="131">
        <f>SUM(E20:E22)</f>
        <v>1895.5</v>
      </c>
      <c r="F19" s="132">
        <f t="shared" si="0"/>
        <v>59.883739298012827</v>
      </c>
    </row>
    <row r="20" spans="1:7" ht="14.25">
      <c r="A20" s="133" t="s">
        <v>203</v>
      </c>
      <c r="B20" s="134" t="s">
        <v>66</v>
      </c>
      <c r="C20" s="135">
        <v>1118.2</v>
      </c>
      <c r="D20" s="135">
        <v>99.1</v>
      </c>
      <c r="E20" s="135">
        <f>D20-C20</f>
        <v>-1019.1</v>
      </c>
      <c r="F20" s="135">
        <f t="shared" si="0"/>
        <v>-91.137542478984074</v>
      </c>
    </row>
    <row r="21" spans="1:7" ht="14.25">
      <c r="A21" s="133" t="s">
        <v>204</v>
      </c>
      <c r="B21" s="134" t="s">
        <v>64</v>
      </c>
      <c r="C21" s="135">
        <v>247.1</v>
      </c>
      <c r="D21" s="135">
        <v>3436.6</v>
      </c>
      <c r="E21" s="135">
        <f>D21-C21</f>
        <v>3189.5</v>
      </c>
      <c r="F21" s="135">
        <f t="shared" si="0"/>
        <v>1290.7729664103601</v>
      </c>
    </row>
    <row r="22" spans="1:7" ht="14.25">
      <c r="A22" s="133" t="s">
        <v>205</v>
      </c>
      <c r="B22" s="134" t="s">
        <v>68</v>
      </c>
      <c r="C22" s="135">
        <v>1800</v>
      </c>
      <c r="D22" s="135">
        <v>1525.1</v>
      </c>
      <c r="E22" s="135">
        <f>D22-C22</f>
        <v>-274.90000000000009</v>
      </c>
      <c r="F22" s="135">
        <f t="shared" si="0"/>
        <v>-15.272222222222226</v>
      </c>
    </row>
    <row r="23" spans="1:7" ht="15">
      <c r="A23" s="130" t="s">
        <v>150</v>
      </c>
      <c r="B23" s="130" t="s">
        <v>151</v>
      </c>
      <c r="C23" s="131">
        <f>C24</f>
        <v>887.3</v>
      </c>
      <c r="D23" s="131">
        <f>D24</f>
        <v>564</v>
      </c>
      <c r="E23" s="131">
        <f>E24</f>
        <v>-323.29999999999995</v>
      </c>
      <c r="F23" s="132">
        <f t="shared" si="0"/>
        <v>-36.43638002930237</v>
      </c>
    </row>
    <row r="24" spans="1:7" ht="25.5">
      <c r="A24" s="141" t="s">
        <v>206</v>
      </c>
      <c r="B24" s="134" t="s">
        <v>207</v>
      </c>
      <c r="C24" s="135">
        <v>887.3</v>
      </c>
      <c r="D24" s="135">
        <v>564</v>
      </c>
      <c r="E24" s="135">
        <f>D24-C24</f>
        <v>-323.29999999999995</v>
      </c>
      <c r="F24" s="135">
        <f t="shared" si="0"/>
        <v>-36.43638002930237</v>
      </c>
      <c r="G24" s="145"/>
    </row>
    <row r="25" spans="1:7" ht="15">
      <c r="A25" s="130" t="s">
        <v>153</v>
      </c>
      <c r="B25" s="130" t="s">
        <v>154</v>
      </c>
      <c r="C25" s="131">
        <f>SUM(C26:C30)</f>
        <v>448045.3</v>
      </c>
      <c r="D25" s="131">
        <f>SUM(D26:D30)</f>
        <v>565849.9</v>
      </c>
      <c r="E25" s="131">
        <f>SUM(E26:E30)</f>
        <v>117804.59999999998</v>
      </c>
      <c r="F25" s="132">
        <f t="shared" si="0"/>
        <v>26.293010996879108</v>
      </c>
      <c r="G25" s="145"/>
    </row>
    <row r="26" spans="1:7" ht="14.25">
      <c r="A26" s="141" t="s">
        <v>208</v>
      </c>
      <c r="B26" s="146" t="s">
        <v>75</v>
      </c>
      <c r="C26" s="135">
        <v>124740.5</v>
      </c>
      <c r="D26" s="135">
        <v>136979.9</v>
      </c>
      <c r="E26" s="135">
        <f>D26-C26</f>
        <v>12239.399999999994</v>
      </c>
      <c r="F26" s="135">
        <f t="shared" si="0"/>
        <v>9.8118894825658032</v>
      </c>
      <c r="G26" s="145"/>
    </row>
    <row r="27" spans="1:7" ht="14.25">
      <c r="A27" s="141" t="s">
        <v>209</v>
      </c>
      <c r="B27" s="146" t="s">
        <v>77</v>
      </c>
      <c r="C27" s="135">
        <v>249649.4</v>
      </c>
      <c r="D27" s="135">
        <v>290379.09999999998</v>
      </c>
      <c r="E27" s="135">
        <f>D27-C27</f>
        <v>40729.699999999983</v>
      </c>
      <c r="F27" s="135">
        <f t="shared" si="0"/>
        <v>16.314759819170398</v>
      </c>
      <c r="G27" s="145"/>
    </row>
    <row r="28" spans="1:7" ht="14.25">
      <c r="A28" s="141" t="s">
        <v>210</v>
      </c>
      <c r="B28" s="146" t="s">
        <v>79</v>
      </c>
      <c r="C28" s="135">
        <v>22897.599999999999</v>
      </c>
      <c r="D28" s="135">
        <v>25993.4</v>
      </c>
      <c r="E28" s="135">
        <f>D28-C28</f>
        <v>3095.8000000000029</v>
      </c>
      <c r="F28" s="135">
        <f t="shared" si="0"/>
        <v>13.520194256166599</v>
      </c>
      <c r="G28" s="145"/>
    </row>
    <row r="29" spans="1:7" ht="25.5">
      <c r="A29" s="141" t="s">
        <v>211</v>
      </c>
      <c r="B29" s="146" t="s">
        <v>81</v>
      </c>
      <c r="C29" s="135">
        <v>5738.1</v>
      </c>
      <c r="D29" s="135">
        <v>5153.8</v>
      </c>
      <c r="E29" s="135">
        <f>D29-C29</f>
        <v>-584.30000000000018</v>
      </c>
      <c r="F29" s="135">
        <f t="shared" si="0"/>
        <v>-10.182813126296162</v>
      </c>
      <c r="G29" s="145"/>
    </row>
    <row r="30" spans="1:7" ht="14.25">
      <c r="A30" s="138" t="s">
        <v>212</v>
      </c>
      <c r="B30" s="146" t="s">
        <v>83</v>
      </c>
      <c r="C30" s="135">
        <v>45019.7</v>
      </c>
      <c r="D30" s="135">
        <v>107343.7</v>
      </c>
      <c r="E30" s="135">
        <f>D30-C30</f>
        <v>62324</v>
      </c>
      <c r="F30" s="135">
        <f t="shared" si="0"/>
        <v>138.43717305979385</v>
      </c>
      <c r="G30" s="145"/>
    </row>
    <row r="31" spans="1:7" ht="15">
      <c r="A31" s="130" t="s">
        <v>162</v>
      </c>
      <c r="B31" s="130" t="s">
        <v>163</v>
      </c>
      <c r="C31" s="131">
        <f>SUM(C32:C33)</f>
        <v>31912.400000000001</v>
      </c>
      <c r="D31" s="131">
        <f>SUM(D32:D33)</f>
        <v>40835.9</v>
      </c>
      <c r="E31" s="131">
        <f>SUM(E32:E33)</f>
        <v>8923.5</v>
      </c>
      <c r="F31" s="132">
        <f t="shared" si="0"/>
        <v>27.96248480214587</v>
      </c>
      <c r="G31" s="145"/>
    </row>
    <row r="32" spans="1:7" ht="14.25">
      <c r="A32" s="141" t="s">
        <v>213</v>
      </c>
      <c r="B32" s="134" t="s">
        <v>86</v>
      </c>
      <c r="C32" s="135">
        <v>28871.5</v>
      </c>
      <c r="D32" s="135">
        <v>37153</v>
      </c>
      <c r="E32" s="135">
        <f>D32-C32</f>
        <v>8281.5</v>
      </c>
      <c r="F32" s="135">
        <f t="shared" si="0"/>
        <v>28.683996328559306</v>
      </c>
      <c r="G32" s="145"/>
    </row>
    <row r="33" spans="1:7" ht="25.5">
      <c r="A33" s="133" t="s">
        <v>214</v>
      </c>
      <c r="B33" s="142" t="s">
        <v>215</v>
      </c>
      <c r="C33" s="135">
        <v>3040.9</v>
      </c>
      <c r="D33" s="135">
        <v>3682.9</v>
      </c>
      <c r="E33" s="135">
        <f>D33-C33</f>
        <v>642</v>
      </c>
      <c r="F33" s="135">
        <f t="shared" si="0"/>
        <v>21.112170738925975</v>
      </c>
      <c r="G33" s="145"/>
    </row>
    <row r="34" spans="1:7" ht="15">
      <c r="A34" s="130" t="s">
        <v>166</v>
      </c>
      <c r="B34" s="130" t="s">
        <v>167</v>
      </c>
      <c r="C34" s="131">
        <f>SUM(C35:C35)</f>
        <v>114</v>
      </c>
      <c r="D34" s="131">
        <f>SUM(D35:D35)</f>
        <v>133.19999999999999</v>
      </c>
      <c r="E34" s="131">
        <f>SUM(E35:E35)</f>
        <v>19.199999999999989</v>
      </c>
      <c r="F34" s="132">
        <f t="shared" si="0"/>
        <v>16.842105263157887</v>
      </c>
      <c r="G34" s="145"/>
    </row>
    <row r="35" spans="1:7" ht="25.5">
      <c r="A35" s="137" t="s">
        <v>168</v>
      </c>
      <c r="B35" s="146" t="s">
        <v>92</v>
      </c>
      <c r="C35" s="135">
        <v>114</v>
      </c>
      <c r="D35" s="135">
        <v>133.19999999999999</v>
      </c>
      <c r="E35" s="135">
        <f>D35-C35</f>
        <v>19.199999999999989</v>
      </c>
      <c r="F35" s="135">
        <f t="shared" si="0"/>
        <v>16.842105263157887</v>
      </c>
      <c r="G35" s="145"/>
    </row>
    <row r="36" spans="1:7" ht="15">
      <c r="A36" s="130" t="s">
        <v>171</v>
      </c>
      <c r="B36" s="130" t="s">
        <v>172</v>
      </c>
      <c r="C36" s="131">
        <f>SUM(C37:C40)</f>
        <v>39853.199999999997</v>
      </c>
      <c r="D36" s="131">
        <f>SUM(D37:D40)</f>
        <v>31653.100000000002</v>
      </c>
      <c r="E36" s="131">
        <f>SUM(E37:E40)</f>
        <v>-8200.0999999999985</v>
      </c>
      <c r="F36" s="132">
        <f t="shared" si="0"/>
        <v>-20.575763050394947</v>
      </c>
    </row>
    <row r="37" spans="1:7" ht="14.25">
      <c r="A37" s="133" t="s">
        <v>216</v>
      </c>
      <c r="B37" s="146" t="s">
        <v>95</v>
      </c>
      <c r="C37" s="135">
        <v>1667</v>
      </c>
      <c r="D37" s="135">
        <v>1676.5</v>
      </c>
      <c r="E37" s="135">
        <f>D37-C37</f>
        <v>9.5</v>
      </c>
      <c r="F37" s="135">
        <f t="shared" si="0"/>
        <v>0.56988602279544087</v>
      </c>
    </row>
    <row r="38" spans="1:7" ht="14.25">
      <c r="A38" s="133" t="s">
        <v>217</v>
      </c>
      <c r="B38" s="147" t="s">
        <v>96</v>
      </c>
      <c r="C38" s="135">
        <v>32194.7</v>
      </c>
      <c r="D38" s="135">
        <v>25496.9</v>
      </c>
      <c r="E38" s="135">
        <f>D38-C38</f>
        <v>-6697.7999999999993</v>
      </c>
      <c r="F38" s="135">
        <f t="shared" si="0"/>
        <v>-20.80404538635241</v>
      </c>
    </row>
    <row r="39" spans="1:7" ht="14.25">
      <c r="A39" s="148" t="s">
        <v>218</v>
      </c>
      <c r="B39" s="146" t="s">
        <v>98</v>
      </c>
      <c r="C39" s="135">
        <v>5610</v>
      </c>
      <c r="D39" s="135">
        <v>4150</v>
      </c>
      <c r="E39" s="135">
        <f>D39-C39</f>
        <v>-1460</v>
      </c>
      <c r="F39" s="135">
        <f t="shared" si="0"/>
        <v>-26.024955436720141</v>
      </c>
    </row>
    <row r="40" spans="1:7" ht="25.5">
      <c r="A40" s="148" t="s">
        <v>219</v>
      </c>
      <c r="B40" s="142" t="s">
        <v>100</v>
      </c>
      <c r="C40" s="135">
        <v>381.5</v>
      </c>
      <c r="D40" s="135">
        <v>329.7</v>
      </c>
      <c r="E40" s="135">
        <f>D40-C40</f>
        <v>-51.800000000000011</v>
      </c>
      <c r="F40" s="135">
        <f t="shared" si="0"/>
        <v>-13.577981651376151</v>
      </c>
    </row>
    <row r="41" spans="1:7" ht="15.75" customHeight="1">
      <c r="A41" s="149" t="s">
        <v>177</v>
      </c>
      <c r="B41" s="149" t="s">
        <v>178</v>
      </c>
      <c r="C41" s="131">
        <f>C42</f>
        <v>9038.2000000000007</v>
      </c>
      <c r="D41" s="131">
        <f>D42</f>
        <v>6864.9</v>
      </c>
      <c r="E41" s="131">
        <f>E42</f>
        <v>-2173.3000000000011</v>
      </c>
      <c r="F41" s="132">
        <f t="shared" si="0"/>
        <v>-24.04571706755771</v>
      </c>
    </row>
    <row r="42" spans="1:7" ht="14.25" customHeight="1">
      <c r="A42" s="150" t="s">
        <v>220</v>
      </c>
      <c r="B42" s="151" t="s">
        <v>103</v>
      </c>
      <c r="C42" s="135">
        <v>9038.2000000000007</v>
      </c>
      <c r="D42" s="135">
        <v>6864.9</v>
      </c>
      <c r="E42" s="135">
        <f>D42-C42</f>
        <v>-2173.3000000000011</v>
      </c>
      <c r="F42" s="135">
        <f t="shared" si="0"/>
        <v>-24.04571706755771</v>
      </c>
    </row>
    <row r="43" spans="1:7" s="140" customFormat="1" ht="25.5">
      <c r="A43" s="139" t="s">
        <v>221</v>
      </c>
      <c r="B43" s="139" t="s">
        <v>222</v>
      </c>
      <c r="C43" s="131">
        <f>C44</f>
        <v>75.3</v>
      </c>
      <c r="D43" s="131">
        <f>D44</f>
        <v>0</v>
      </c>
      <c r="E43" s="132">
        <f>D43-C43</f>
        <v>-75.3</v>
      </c>
      <c r="F43" s="132">
        <f t="shared" si="0"/>
        <v>-100</v>
      </c>
    </row>
    <row r="44" spans="1:7" ht="38.25">
      <c r="A44" s="141" t="s">
        <v>223</v>
      </c>
      <c r="B44" s="134" t="s">
        <v>106</v>
      </c>
      <c r="C44" s="135">
        <v>75.3</v>
      </c>
      <c r="D44" s="135"/>
      <c r="E44" s="135">
        <f>D44-C44</f>
        <v>-75.3</v>
      </c>
      <c r="F44" s="135">
        <f t="shared" si="0"/>
        <v>-100</v>
      </c>
    </row>
    <row r="45" spans="1:7" ht="38.25">
      <c r="A45" s="152" t="s">
        <v>180</v>
      </c>
      <c r="B45" s="139" t="s">
        <v>224</v>
      </c>
      <c r="C45" s="131">
        <f>SUM(C46:C47)</f>
        <v>47529.4</v>
      </c>
      <c r="D45" s="131">
        <f>SUM(D46:D47)</f>
        <v>46944</v>
      </c>
      <c r="E45" s="131">
        <f>SUM(E46:E47)</f>
        <v>-585.40000000000146</v>
      </c>
      <c r="F45" s="132">
        <f t="shared" si="0"/>
        <v>-1.2316587207076073</v>
      </c>
    </row>
    <row r="46" spans="1:7" ht="51">
      <c r="A46" s="153" t="s">
        <v>225</v>
      </c>
      <c r="B46" s="142" t="s">
        <v>108</v>
      </c>
      <c r="C46" s="135">
        <v>16187.2</v>
      </c>
      <c r="D46" s="135">
        <v>14908.5</v>
      </c>
      <c r="E46" s="135">
        <f>D46-C46</f>
        <v>-1278.7000000000007</v>
      </c>
      <c r="F46" s="135">
        <f t="shared" si="0"/>
        <v>-7.89945141840467</v>
      </c>
    </row>
    <row r="47" spans="1:7" ht="14.25">
      <c r="A47" s="153" t="s">
        <v>226</v>
      </c>
      <c r="B47" s="142" t="s">
        <v>109</v>
      </c>
      <c r="C47" s="135">
        <v>31342.2</v>
      </c>
      <c r="D47" s="135">
        <v>32035.5</v>
      </c>
      <c r="E47" s="135">
        <f>D47-C47</f>
        <v>693.29999999999927</v>
      </c>
      <c r="F47" s="135">
        <f t="shared" si="0"/>
        <v>2.2120336160192942</v>
      </c>
    </row>
    <row r="48" spans="1:7" ht="22.5" customHeight="1">
      <c r="A48" s="219" t="s">
        <v>184</v>
      </c>
      <c r="B48" s="220"/>
      <c r="C48" s="154">
        <f>C36+C34+C31+C25+C23+C19+C15+C4+C12+C43+C41+C45</f>
        <v>662965.60000000009</v>
      </c>
      <c r="D48" s="154">
        <f>D36+D34+D31+D25+D23+D19+D15+D4+D12+D43+D41+D45</f>
        <v>790006.50000000023</v>
      </c>
      <c r="E48" s="154">
        <f>E36+E34+E31+E25+E23+E19+E15+E4+E12+E43+E41+E45</f>
        <v>127040.9</v>
      </c>
      <c r="F48" s="155">
        <f t="shared" si="0"/>
        <v>19.162517632890751</v>
      </c>
    </row>
    <row r="49" spans="4:6">
      <c r="D49" s="156"/>
      <c r="E49" s="156"/>
      <c r="F49" s="156"/>
    </row>
    <row r="50" spans="4:6">
      <c r="E50" s="126"/>
    </row>
    <row r="52" spans="4:6">
      <c r="E52" s="126"/>
    </row>
  </sheetData>
  <mergeCells count="3">
    <mergeCell ref="A1:F1"/>
    <mergeCell ref="A2:F2"/>
    <mergeCell ref="A48:B48"/>
  </mergeCells>
  <printOptions horizontalCentered="1"/>
  <pageMargins left="0.35433070866141736" right="0.35433070866141736" top="0.59055118110236227" bottom="0.59055118110236227" header="0.11811023622047245" footer="0.11811023622047245"/>
  <pageSetup paperSize="9" scale="6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подраздел</vt:lpstr>
      <vt:lpstr>отклонение от первоначального</vt:lpstr>
      <vt:lpstr>Сравнение расходов с 2019 годом</vt:lpstr>
      <vt:lpstr>Лист1</vt:lpstr>
      <vt:lpstr>Лист2</vt:lpstr>
      <vt:lpstr>Лист3</vt:lpstr>
      <vt:lpstr>'отклонение от первоначального'!Область_печати</vt:lpstr>
      <vt:lpstr>'раздел подраздел'!Область_печати</vt:lpstr>
      <vt:lpstr>'Сравнение расходов с 2019 годом'!Область_печати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2021-06-08T06:06:59Z</dcterms:modified>
</cp:coreProperties>
</file>