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здел подраздел" sheetId="4" r:id="rId1"/>
    <sheet name="отклонение от первоначального" sheetId="5" r:id="rId2"/>
    <sheet name="Сравнение расходов с 2021 годом" sheetId="6" r:id="rId3"/>
    <sheet name="Лист1" sheetId="1" r:id="rId4"/>
    <sheet name="Лист2" sheetId="2" r:id="rId5"/>
    <sheet name="Лист3" sheetId="3" r:id="rId6"/>
  </sheets>
  <externalReferences>
    <externalReference r:id="rId7"/>
  </externalReferences>
  <definedNames>
    <definedName name="__bookmark_5" localSheetId="0">[1]госзадание!#REF!</definedName>
    <definedName name="__bookmark_5">[1]госзадание!#REF!</definedName>
    <definedName name="_xlnm.Print_Area" localSheetId="1">'отклонение от первоначального'!$A$1:$M$56</definedName>
    <definedName name="_xlnm.Print_Area" localSheetId="0">'раздел подраздел'!$B$1:$Q$61</definedName>
    <definedName name="_xlnm.Print_Area" localSheetId="2">'Сравнение расходов с 2021 годом'!$B$1:$G$50</definedName>
  </definedNames>
  <calcPr calcId="124519" iterate="1"/>
</workbook>
</file>

<file path=xl/calcChain.xml><?xml version="1.0" encoding="utf-8"?>
<calcChain xmlns="http://schemas.openxmlformats.org/spreadsheetml/2006/main">
  <c r="P42" i="4"/>
  <c r="N42"/>
  <c r="O42"/>
  <c r="M47" i="5" l="1"/>
  <c r="J52"/>
  <c r="F27" i="6"/>
  <c r="F12"/>
  <c r="F13"/>
  <c r="F14"/>
  <c r="G14" s="1"/>
  <c r="F15"/>
  <c r="G15"/>
  <c r="F16"/>
  <c r="G16" s="1"/>
  <c r="F17"/>
  <c r="G17"/>
  <c r="F18"/>
  <c r="G18" s="1"/>
  <c r="F19"/>
  <c r="F20"/>
  <c r="G20" s="1"/>
  <c r="F21"/>
  <c r="G21"/>
  <c r="F22"/>
  <c r="G22" s="1"/>
  <c r="F23"/>
  <c r="G23"/>
  <c r="F24"/>
  <c r="G24" s="1"/>
  <c r="F25"/>
  <c r="G25"/>
  <c r="F26"/>
  <c r="G26" s="1"/>
  <c r="F28"/>
  <c r="G28" s="1"/>
  <c r="F29"/>
  <c r="G29"/>
  <c r="F30"/>
  <c r="G30" s="1"/>
  <c r="F31"/>
  <c r="G31"/>
  <c r="F32"/>
  <c r="G32" s="1"/>
  <c r="F33"/>
  <c r="G33"/>
  <c r="F34"/>
  <c r="G34" s="1"/>
  <c r="F35"/>
  <c r="G35"/>
  <c r="F36"/>
  <c r="G36" s="1"/>
  <c r="F37"/>
  <c r="G37"/>
  <c r="F38"/>
  <c r="G38" s="1"/>
  <c r="F39"/>
  <c r="G39"/>
  <c r="F40"/>
  <c r="G40" s="1"/>
  <c r="F41"/>
  <c r="G41"/>
  <c r="F42"/>
  <c r="G42" s="1"/>
  <c r="F43"/>
  <c r="G43"/>
  <c r="F44"/>
  <c r="G44" s="1"/>
  <c r="F45"/>
  <c r="G45"/>
  <c r="F46"/>
  <c r="G46" s="1"/>
  <c r="F47"/>
  <c r="G47"/>
  <c r="F48"/>
  <c r="G48" s="1"/>
  <c r="F49"/>
  <c r="F50"/>
  <c r="G50" s="1"/>
  <c r="F51"/>
  <c r="G51"/>
  <c r="F52"/>
  <c r="G52" s="1"/>
  <c r="F53"/>
  <c r="G53"/>
  <c r="G6"/>
  <c r="G7"/>
  <c r="G8"/>
  <c r="G9"/>
  <c r="G11"/>
  <c r="G5"/>
  <c r="G4"/>
  <c r="F6"/>
  <c r="F7"/>
  <c r="F8"/>
  <c r="F9"/>
  <c r="F10"/>
  <c r="F11"/>
  <c r="F4"/>
  <c r="F5"/>
  <c r="E50"/>
  <c r="E47"/>
  <c r="E42"/>
  <c r="E39"/>
  <c r="E53" s="1"/>
  <c r="E36"/>
  <c r="E30"/>
  <c r="E28"/>
  <c r="E23"/>
  <c r="E18"/>
  <c r="E14"/>
  <c r="E12"/>
  <c r="E4"/>
  <c r="D50"/>
  <c r="D47"/>
  <c r="D42"/>
  <c r="D53" s="1"/>
  <c r="D39"/>
  <c r="D36"/>
  <c r="D30"/>
  <c r="D28"/>
  <c r="D23"/>
  <c r="D18"/>
  <c r="D14"/>
  <c r="D12"/>
  <c r="D4"/>
  <c r="G50" i="5"/>
  <c r="G53"/>
  <c r="H51"/>
  <c r="H48"/>
  <c r="H43"/>
  <c r="H40"/>
  <c r="H54" s="1"/>
  <c r="H37"/>
  <c r="H31"/>
  <c r="H29"/>
  <c r="H24"/>
  <c r="H19"/>
  <c r="M19" s="1"/>
  <c r="H15"/>
  <c r="H13"/>
  <c r="H5"/>
  <c r="F13"/>
  <c r="I13"/>
  <c r="K13"/>
  <c r="L13"/>
  <c r="F14"/>
  <c r="I14"/>
  <c r="K14"/>
  <c r="L14"/>
  <c r="F20"/>
  <c r="G20" s="1"/>
  <c r="I20"/>
  <c r="K20"/>
  <c r="L20"/>
  <c r="M20"/>
  <c r="F28"/>
  <c r="I28"/>
  <c r="K28"/>
  <c r="L28"/>
  <c r="F50"/>
  <c r="I50"/>
  <c r="K50"/>
  <c r="L50"/>
  <c r="M50"/>
  <c r="E51"/>
  <c r="E48"/>
  <c r="E43"/>
  <c r="E54" s="1"/>
  <c r="E40"/>
  <c r="E37"/>
  <c r="E31"/>
  <c r="E29"/>
  <c r="E24"/>
  <c r="E19"/>
  <c r="E15"/>
  <c r="E13"/>
  <c r="E5"/>
  <c r="D51"/>
  <c r="D48"/>
  <c r="D43"/>
  <c r="D40"/>
  <c r="D54" s="1"/>
  <c r="D37"/>
  <c r="D31"/>
  <c r="D29"/>
  <c r="D24"/>
  <c r="D19"/>
  <c r="D15"/>
  <c r="D13"/>
  <c r="D5"/>
  <c r="N57" i="4"/>
  <c r="O57"/>
  <c r="P57" s="1"/>
  <c r="O35"/>
  <c r="O27"/>
  <c r="N27"/>
  <c r="P27" s="1"/>
  <c r="L31"/>
  <c r="M31"/>
  <c r="K31"/>
  <c r="O21"/>
  <c r="K20"/>
  <c r="L20"/>
  <c r="M20"/>
  <c r="O20" s="1"/>
  <c r="J20"/>
  <c r="L55"/>
  <c r="O55" s="1"/>
  <c r="M55"/>
  <c r="N55" s="1"/>
  <c r="K55"/>
  <c r="L26"/>
  <c r="M26"/>
  <c r="K26"/>
  <c r="J12"/>
  <c r="J58"/>
  <c r="J55"/>
  <c r="J50"/>
  <c r="J61" s="1"/>
  <c r="J47"/>
  <c r="J44"/>
  <c r="J38"/>
  <c r="J36"/>
  <c r="J31"/>
  <c r="J26"/>
  <c r="J22"/>
  <c r="F53" i="5"/>
  <c r="F47"/>
  <c r="G47" s="1"/>
  <c r="F23"/>
  <c r="G23" s="1"/>
  <c r="F12"/>
  <c r="G12" s="1"/>
  <c r="F11"/>
  <c r="G11" s="1"/>
  <c r="F10"/>
  <c r="F9"/>
  <c r="G9" s="1"/>
  <c r="F8"/>
  <c r="G8" s="1"/>
  <c r="F7"/>
  <c r="G7" s="1"/>
  <c r="F6"/>
  <c r="M16"/>
  <c r="L16"/>
  <c r="K16"/>
  <c r="I16"/>
  <c r="F16"/>
  <c r="G16" s="1"/>
  <c r="M48"/>
  <c r="I37"/>
  <c r="G6"/>
  <c r="K40"/>
  <c r="M37"/>
  <c r="N18" i="4"/>
  <c r="N13"/>
  <c r="O13"/>
  <c r="P24"/>
  <c r="O24"/>
  <c r="N24"/>
  <c r="L22"/>
  <c r="M22"/>
  <c r="K22"/>
  <c r="M53" i="5"/>
  <c r="L53"/>
  <c r="K53"/>
  <c r="I53"/>
  <c r="M52"/>
  <c r="L52"/>
  <c r="K52"/>
  <c r="I52"/>
  <c r="F52"/>
  <c r="G52" s="1"/>
  <c r="M49"/>
  <c r="L49"/>
  <c r="K49"/>
  <c r="I49"/>
  <c r="F49"/>
  <c r="G49" s="1"/>
  <c r="K48"/>
  <c r="L47"/>
  <c r="K47"/>
  <c r="I47"/>
  <c r="M46"/>
  <c r="L46"/>
  <c r="K46"/>
  <c r="I46"/>
  <c r="F46"/>
  <c r="G46" s="1"/>
  <c r="M45"/>
  <c r="L45"/>
  <c r="K45"/>
  <c r="I45"/>
  <c r="F45"/>
  <c r="G45" s="1"/>
  <c r="M44"/>
  <c r="L44"/>
  <c r="K44"/>
  <c r="I44"/>
  <c r="F44"/>
  <c r="G44" s="1"/>
  <c r="M42"/>
  <c r="L42"/>
  <c r="K42"/>
  <c r="I42"/>
  <c r="F42"/>
  <c r="G42" s="1"/>
  <c r="M41"/>
  <c r="L41"/>
  <c r="K41"/>
  <c r="J41"/>
  <c r="I41"/>
  <c r="F41"/>
  <c r="G41" s="1"/>
  <c r="M39"/>
  <c r="L39"/>
  <c r="K39"/>
  <c r="I39"/>
  <c r="F39"/>
  <c r="G39" s="1"/>
  <c r="M38"/>
  <c r="L38"/>
  <c r="K38"/>
  <c r="I38"/>
  <c r="F38"/>
  <c r="G38" s="1"/>
  <c r="M36"/>
  <c r="L36"/>
  <c r="K36"/>
  <c r="I36"/>
  <c r="F36"/>
  <c r="G36" s="1"/>
  <c r="M35"/>
  <c r="L35"/>
  <c r="K35"/>
  <c r="I35"/>
  <c r="F35"/>
  <c r="G35" s="1"/>
  <c r="M34"/>
  <c r="L34"/>
  <c r="K34"/>
  <c r="I34"/>
  <c r="F34"/>
  <c r="G34" s="1"/>
  <c r="M33"/>
  <c r="L33"/>
  <c r="K33"/>
  <c r="I33"/>
  <c r="F33"/>
  <c r="G33" s="1"/>
  <c r="M32"/>
  <c r="L32"/>
  <c r="K32"/>
  <c r="I32"/>
  <c r="F32"/>
  <c r="G32" s="1"/>
  <c r="L31"/>
  <c r="M30"/>
  <c r="L30"/>
  <c r="K30"/>
  <c r="I30"/>
  <c r="F30"/>
  <c r="G30" s="1"/>
  <c r="M27"/>
  <c r="L27"/>
  <c r="K27"/>
  <c r="I27"/>
  <c r="F27"/>
  <c r="G27" s="1"/>
  <c r="M26"/>
  <c r="L26"/>
  <c r="K26"/>
  <c r="I26"/>
  <c r="F26"/>
  <c r="G26" s="1"/>
  <c r="M25"/>
  <c r="L25"/>
  <c r="K25"/>
  <c r="I25"/>
  <c r="F25"/>
  <c r="G25" s="1"/>
  <c r="M23"/>
  <c r="L23"/>
  <c r="K23"/>
  <c r="I23"/>
  <c r="M22"/>
  <c r="L22"/>
  <c r="K22"/>
  <c r="I22"/>
  <c r="F22"/>
  <c r="G22" s="1"/>
  <c r="M21"/>
  <c r="L21"/>
  <c r="K21"/>
  <c r="I21"/>
  <c r="F21"/>
  <c r="G21" s="1"/>
  <c r="M18"/>
  <c r="L18"/>
  <c r="K18"/>
  <c r="I18"/>
  <c r="F18"/>
  <c r="G18" s="1"/>
  <c r="M17"/>
  <c r="L17"/>
  <c r="K17"/>
  <c r="I17"/>
  <c r="F17"/>
  <c r="G17" s="1"/>
  <c r="M12"/>
  <c r="L12"/>
  <c r="K12"/>
  <c r="I12"/>
  <c r="M11"/>
  <c r="L11"/>
  <c r="K11"/>
  <c r="M10"/>
  <c r="L10"/>
  <c r="K10"/>
  <c r="I10"/>
  <c r="G10"/>
  <c r="M9"/>
  <c r="L9"/>
  <c r="K9"/>
  <c r="I9"/>
  <c r="M8"/>
  <c r="L8"/>
  <c r="K8"/>
  <c r="I8"/>
  <c r="M7"/>
  <c r="L7"/>
  <c r="K7"/>
  <c r="I7"/>
  <c r="M6"/>
  <c r="L6"/>
  <c r="K6"/>
  <c r="I6"/>
  <c r="K5"/>
  <c r="O60" i="4"/>
  <c r="N60"/>
  <c r="O59"/>
  <c r="P59" s="1"/>
  <c r="N59"/>
  <c r="M58"/>
  <c r="L58"/>
  <c r="K58"/>
  <c r="O56"/>
  <c r="N56"/>
  <c r="O54"/>
  <c r="N54"/>
  <c r="O53"/>
  <c r="N53"/>
  <c r="O52"/>
  <c r="N52"/>
  <c r="O51"/>
  <c r="N51"/>
  <c r="M50"/>
  <c r="M61" s="1"/>
  <c r="L50"/>
  <c r="L61" s="1"/>
  <c r="K50"/>
  <c r="O49"/>
  <c r="N49"/>
  <c r="O48"/>
  <c r="N48"/>
  <c r="M47"/>
  <c r="L47"/>
  <c r="K47"/>
  <c r="O46"/>
  <c r="N46"/>
  <c r="O45"/>
  <c r="N45"/>
  <c r="M44"/>
  <c r="L44"/>
  <c r="K44"/>
  <c r="O43"/>
  <c r="N43"/>
  <c r="O41"/>
  <c r="N41"/>
  <c r="O40"/>
  <c r="N40"/>
  <c r="O39"/>
  <c r="N39"/>
  <c r="M38"/>
  <c r="L38"/>
  <c r="K38"/>
  <c r="O37"/>
  <c r="N37"/>
  <c r="M36"/>
  <c r="L36"/>
  <c r="K36"/>
  <c r="O34"/>
  <c r="N34"/>
  <c r="O33"/>
  <c r="N33"/>
  <c r="O32"/>
  <c r="N32"/>
  <c r="O30"/>
  <c r="N30"/>
  <c r="O29"/>
  <c r="N29"/>
  <c r="O28"/>
  <c r="N28"/>
  <c r="O25"/>
  <c r="N25"/>
  <c r="O23"/>
  <c r="N23"/>
  <c r="O19"/>
  <c r="N19"/>
  <c r="O17"/>
  <c r="N17"/>
  <c r="O16"/>
  <c r="N16"/>
  <c r="O15"/>
  <c r="N15"/>
  <c r="O14"/>
  <c r="N14"/>
  <c r="M12"/>
  <c r="N12" s="1"/>
  <c r="L12"/>
  <c r="K12"/>
  <c r="N61" l="1"/>
  <c r="P61" s="1"/>
  <c r="O61"/>
  <c r="K61"/>
  <c r="P15"/>
  <c r="P23"/>
  <c r="M31" i="5"/>
  <c r="K37"/>
  <c r="F15"/>
  <c r="F5"/>
  <c r="G5" s="1"/>
  <c r="P41" i="4"/>
  <c r="O36"/>
  <c r="O26"/>
  <c r="P56"/>
  <c r="P34"/>
  <c r="P52"/>
  <c r="P13"/>
  <c r="P55"/>
  <c r="P16"/>
  <c r="I31" i="5"/>
  <c r="I40"/>
  <c r="K31"/>
  <c r="I48"/>
  <c r="I5"/>
  <c r="M29"/>
  <c r="K43"/>
  <c r="F19"/>
  <c r="G19" s="1"/>
  <c r="F29"/>
  <c r="G29" s="1"/>
  <c r="K24"/>
  <c r="M40"/>
  <c r="M51"/>
  <c r="M5"/>
  <c r="M43"/>
  <c r="I43"/>
  <c r="F43"/>
  <c r="G43" s="1"/>
  <c r="F31"/>
  <c r="G31" s="1"/>
  <c r="F48"/>
  <c r="F24"/>
  <c r="G24" s="1"/>
  <c r="F51"/>
  <c r="G51" s="1"/>
  <c r="L24"/>
  <c r="F37"/>
  <c r="G37" s="1"/>
  <c r="M15"/>
  <c r="F40"/>
  <c r="G40" s="1"/>
  <c r="G15"/>
  <c r="O58" i="4"/>
  <c r="P53"/>
  <c r="N50"/>
  <c r="P49"/>
  <c r="O47"/>
  <c r="N44"/>
  <c r="P46"/>
  <c r="P43"/>
  <c r="P40"/>
  <c r="P37"/>
  <c r="P30"/>
  <c r="P28"/>
  <c r="O22"/>
  <c r="P60"/>
  <c r="P54"/>
  <c r="P51"/>
  <c r="O50"/>
  <c r="P48"/>
  <c r="P45"/>
  <c r="O44"/>
  <c r="P39"/>
  <c r="P33"/>
  <c r="P29"/>
  <c r="P25"/>
  <c r="P19"/>
  <c r="P17"/>
  <c r="P14"/>
  <c r="N58"/>
  <c r="N47"/>
  <c r="N38"/>
  <c r="N36"/>
  <c r="N31"/>
  <c r="N22"/>
  <c r="P22" s="1"/>
  <c r="L29" i="5"/>
  <c r="K15"/>
  <c r="K19"/>
  <c r="L5"/>
  <c r="I24"/>
  <c r="M24"/>
  <c r="L37"/>
  <c r="L40"/>
  <c r="L43"/>
  <c r="L48"/>
  <c r="K51"/>
  <c r="L15"/>
  <c r="L19"/>
  <c r="I51"/>
  <c r="K29"/>
  <c r="L51"/>
  <c r="K54"/>
  <c r="I15"/>
  <c r="I19"/>
  <c r="I29"/>
  <c r="N26" i="4"/>
  <c r="O12"/>
  <c r="O31"/>
  <c r="P32"/>
  <c r="O38"/>
  <c r="P36" l="1"/>
  <c r="P26"/>
  <c r="P50"/>
  <c r="P44"/>
  <c r="P31"/>
  <c r="J51" i="5"/>
  <c r="J16"/>
  <c r="L54"/>
  <c r="J5"/>
  <c r="M54"/>
  <c r="J47"/>
  <c r="J54"/>
  <c r="I54"/>
  <c r="J6"/>
  <c r="G48"/>
  <c r="F54"/>
  <c r="G54" s="1"/>
  <c r="J40"/>
  <c r="J19"/>
  <c r="P58" i="4"/>
  <c r="P47"/>
  <c r="P38"/>
  <c r="P12"/>
  <c r="J46" i="5"/>
  <c r="J33"/>
  <c r="J30"/>
  <c r="J26"/>
  <c r="J23"/>
  <c r="J21"/>
  <c r="J17"/>
  <c r="J11"/>
  <c r="J8"/>
  <c r="J44"/>
  <c r="J38"/>
  <c r="J35"/>
  <c r="J31"/>
  <c r="J10"/>
  <c r="J48"/>
  <c r="J37"/>
  <c r="J34"/>
  <c r="J22"/>
  <c r="J18"/>
  <c r="J12"/>
  <c r="J45"/>
  <c r="J42"/>
  <c r="J39"/>
  <c r="J36"/>
  <c r="J32"/>
  <c r="J25"/>
  <c r="J7"/>
  <c r="J53"/>
  <c r="J49"/>
  <c r="J24"/>
  <c r="J43"/>
  <c r="J27"/>
  <c r="J9"/>
  <c r="J29"/>
  <c r="J15"/>
</calcChain>
</file>

<file path=xl/sharedStrings.xml><?xml version="1.0" encoding="utf-8"?>
<sst xmlns="http://schemas.openxmlformats.org/spreadsheetml/2006/main" count="533" uniqueCount="141">
  <si>
    <t>Приложение 4</t>
  </si>
  <si>
    <t>к Решению Представительного Собрания</t>
  </si>
  <si>
    <t>Никольского муниципального района</t>
  </si>
  <si>
    <t>"Об исполнении районного бюджета за 2016 год"</t>
  </si>
  <si>
    <t>РАСХОДЫ РАЙОННОГО БЮДЖЕТА ПО РАЗДЕЛАМ,</t>
  </si>
  <si>
    <t>(тыс. рублей)</t>
  </si>
  <si>
    <t>Наименование</t>
  </si>
  <si>
    <t>Раздел</t>
  </si>
  <si>
    <t>Подраздел</t>
  </si>
  <si>
    <t>Отклонение от первоначального бюджета,%</t>
  </si>
  <si>
    <t>10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</si>
  <si>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</si>
  <si>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</si>
  <si>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</si>
  <si>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</si>
  <si>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</si>
  <si>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</si>
  <si>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</si>
  <si>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</si>
  <si>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</si>
  <si>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</si>
  <si>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</si>
  <si>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</si>
  <si>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</si>
  <si>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</si>
  <si>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</si>
  <si>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</si>
  <si>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</si>
  <si>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</si>
  <si>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</si>
  <si>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провоохранительной деятельности</t>
  </si>
  <si>
    <t>14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</si>
  <si>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</si>
  <si>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</si>
  <si>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</si>
  <si>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</si>
  <si>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</si>
  <si>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</si>
  <si>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</si>
  <si>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</si>
  <si>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</si>
  <si>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</si>
  <si>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</si>
  <si>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</si>
  <si>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</si>
  <si>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</si>
  <si>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</si>
  <si>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</si>
  <si>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</si>
  <si>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</si>
  <si>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</si>
  <si>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 xml:space="preserve">КУЛЬТУРА, КИНЕМАТОГРАФИЯ </t>
  </si>
  <si>
    <t xml:space="preserve">Культура </t>
  </si>
  <si>
    <t>Другие вопросы в области культуры, кинематографии</t>
  </si>
  <si>
    <t>ЗДРАВООХРАНЕНИЕ</t>
  </si>
  <si>
    <t>Санитарно - 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</si>
  <si>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</si>
  <si>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</si>
  <si>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</si>
  <si>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</si>
  <si>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</si>
  <si>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</si>
  <si>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</si>
  <si>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</si>
  <si>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</si>
  <si>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</si>
  <si>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ВСЕГО РАСХОДОВ</t>
  </si>
  <si>
    <t>Приложение 2</t>
  </si>
  <si>
    <t>Расходы</t>
  </si>
  <si>
    <t>Сумма изменения</t>
  </si>
  <si>
    <t>Процент изменения (%)</t>
  </si>
  <si>
    <t>Процент исполнения (%)</t>
  </si>
  <si>
    <t>Доля фактических расходов в общей сумме расходов, %</t>
  </si>
  <si>
    <t>Абсолютное отклонение исполнения от уточненного бюджета, тыс. руб.</t>
  </si>
  <si>
    <t>Абсолютное отклонение исполнения от первоначального плана, тыс. руб.</t>
  </si>
  <si>
    <t>% отклонения  исполнения от плана</t>
  </si>
  <si>
    <t>Национальная экономика, всего</t>
  </si>
  <si>
    <t xml:space="preserve">Дополнительное образование детей </t>
  </si>
  <si>
    <t>Молодежная политика</t>
  </si>
  <si>
    <t>Санитарно-эпидемиологическое благополучие</t>
  </si>
  <si>
    <t>Всего расходов</t>
  </si>
  <si>
    <t>Абсолютное отклонение,  тыс.руб.</t>
  </si>
  <si>
    <t>Относительное отклонение, %</t>
  </si>
  <si>
    <t>Другие вопросы в области национальной безопасности</t>
  </si>
  <si>
    <t>Приложение 3</t>
  </si>
  <si>
    <t>Приложение 1</t>
  </si>
  <si>
    <t>Гражданская оборона</t>
  </si>
  <si>
    <t>Защита населения и территории от чрезвычайных  ситуаций природного и техногенного характера, пожарная безопасность</t>
  </si>
  <si>
    <t>Факт 2021 года</t>
  </si>
  <si>
    <t>-</t>
  </si>
  <si>
    <t>Исполнено за 2021 год, тыс.руб.</t>
  </si>
  <si>
    <t>Причины отклонений между первоначально утвержденным бюджетом и фактическим исполнением (более 10%)</t>
  </si>
  <si>
    <t>ПОДРАЗДЕЛАМ КЛАССИФИКАЦИИ РАСХОДОВ ЗА 2022 ГОД</t>
  </si>
  <si>
    <t xml:space="preserve">Утверждено решением ПС о бюджете от 10.12.2021 № 130 (первоначальный) </t>
  </si>
  <si>
    <t xml:space="preserve"> Утверждено решением ПС о бюджете от 28.12.2022 № 138 (с учетом уточнений) </t>
  </si>
  <si>
    <t>Факт 2022 года</t>
  </si>
  <si>
    <t>Факт 2022 г. к первоначальному бюджету, %</t>
  </si>
  <si>
    <t>Факт 2022 г. к уточненному бюджету, %</t>
  </si>
  <si>
    <t>Общеэкономические вопросы</t>
  </si>
  <si>
    <t>Другие вопросы в области физической культуры и спорта</t>
  </si>
  <si>
    <t>НАЦИОНАЛЬНАЯ ОБОРОНА</t>
  </si>
  <si>
    <t>Мобилизационная и вневойсовая подготовка</t>
  </si>
  <si>
    <t>Другие вопросы в области жилищно-коммунального хозяйства</t>
  </si>
  <si>
    <t>В связи с преобразованием контрольно-счетного орана в юридическое лицо, бюджетные ассигнование перенесены на раздел 0106</t>
  </si>
  <si>
    <t>Лимиты в сумме 100,0 тыс. руб. в связи с отсутствием потребности перераспределены  по другим разделам бюджета.</t>
  </si>
  <si>
    <t>Утверждены ранее незапланированные ассигнования на  реализацию проекта Народный бюджет 2881,5 тыс.рублей, секвестированы невостребованные лимиты на содержание имущества в сумме 82,0 тыс.рублей.</t>
  </si>
  <si>
    <t>Утверждены ранее незапланированные ассигнования на приобретение специализированной техники</t>
  </si>
  <si>
    <t>Секвестированы невостребованные лимиты в сумме 143,2 тыс.руб.</t>
  </si>
  <si>
    <t xml:space="preserve">В связи с отсутствием потребности уменьшены лимиты в сумме 301,0 тыс. руб. </t>
  </si>
  <si>
    <t>Уменьшены бюджетные ассигнования в связи с уменьшением численности получателей</t>
  </si>
  <si>
    <t>Анализ отклонения уточненного плана бюджета Никольского муниципального района по расходам от первоначально утвержденного на 2022 год и его исполнение</t>
  </si>
  <si>
    <t>Первоначальный план на 2022  год, тыс.руб.</t>
  </si>
  <si>
    <t>Раздел/подраздел</t>
  </si>
  <si>
    <t>Уточненный план на 2022 год, тыс.руб.</t>
  </si>
  <si>
    <t>Исполнено за 2022 год, тыс.руб.</t>
  </si>
  <si>
    <t>Анализ исполнения  расходной части бюджета Никольского муниципального района за 2021-2022 гг.</t>
  </si>
  <si>
    <t>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</si>
  <si>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</si>
  <si>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</si>
  <si>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</si>
  <si>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</si>
  <si>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</si>
  <si>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</si>
  <si>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</si>
  <si>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</si>
  <si>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</si>
  <si>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</si>
  <si>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</si>
  <si>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Лимиты в сумме 56,8 тыс. руб. в связи с отсутствием потребности перераспределены  по другим разделам бюджета.</t>
  </si>
  <si>
    <t xml:space="preserve">Увеличены ассигнования на внедрение и (или) эксплуатацию аппаратно-программного комплекса "Безопасный город" на 84,1 тыс.руб., лимиты в сумме 33,6 тыс. руб. перераспределены по другим разделам бюджета в связи с отсутствием потребности </t>
  </si>
  <si>
    <t>За счет перераспределения с других разделов бюджета увеличены ассигнования на проведение мероприятий в области охраны окружающей среды на 217,3 тыс.руб.</t>
  </si>
  <si>
    <r>
      <rPr>
        <sz val="12"/>
        <color theme="1"/>
        <rFont val="Arial"/>
        <family val="2"/>
        <charset val="204"/>
      </rPr>
      <t>Расходы за счет средств резервного фонда в сумме 660,5 тыс.рублей отражены по подразделам 01.13 (616,0 тыс.руб.) 02.03 (29,5 тыс.руб.) 10.03 (15,0 тыс.руб.), о</t>
    </r>
    <r>
      <rPr>
        <sz val="12"/>
        <rFont val="Arial"/>
        <family val="2"/>
        <charset val="204"/>
      </rPr>
      <t>ставшиеся лимиты в конце года секвестированы</t>
    </r>
  </si>
  <si>
    <t>Увеличение ассигнований за счет средств субсидии из областного бюджета , обеспечение софинансирования субсидии, учтены неиспользованные остатки ассигнований 2021 года</t>
  </si>
  <si>
    <t>Уменьшение расходов на содержание муниципального имущества, невостребованные лимиты перераспределены на другие статьи расходов</t>
  </si>
  <si>
    <t>Увеличены ассигнования на финансовое обеспечение социально ориентированных некоммерческих  организаций 102,2 тыс.рублей (на проведение мероприятий и увеличение заработной платы)</t>
  </si>
  <si>
    <t>Уменьшены бюджетные ассигнования на субсидию по разработке и реализации инициативных проектов комплексного развития сельских территорий (экономия в результате закупочных процедур)</t>
  </si>
  <si>
    <t>В связи с увеличением заработной платы работникам отрасли "культура" и повышением уровня МРОТ, а также удорожанием расходов по социально-значимым мероприятиям увеличена финансовая поддержка поселений.</t>
  </si>
  <si>
    <t>Секвестированы лимиты по субсидиям на развитие мобильной торговли в малонаселенных и (или) труднодоступных населенных пунктах - 1500,0 тыс.руб.(в связи с ростом цен) и  на проведение комплексных кадастровых работ - 34,0 тыс.руб., перераспределены ассигнования на другие разделы бюджета - 30,1 тыс.руб.</t>
  </si>
  <si>
    <t>Произведен полный расчет в связи с выборами главы района (компенсация за неиспользованный трудовой отпуск)</t>
  </si>
  <si>
    <t xml:space="preserve">МЕЖБЮДЖЕТНЫЕ ТРАНСФЕРТЫ ОБЩЕГО ХАРАКТЕРА БЮДЖЕТАМ БЮДЖЕТНОЙ СИСТЕМЫ  РОССИЙСКОЙ ФЕДЕРАЦИИ </t>
  </si>
  <si>
    <t xml:space="preserve">Межбюджетные трансферты общего характера бюджетам бюджетной системы Российской Федерации </t>
  </si>
</sst>
</file>

<file path=xl/styles.xml><?xml version="1.0" encoding="utf-8"?>
<styleSheet xmlns="http://schemas.openxmlformats.org/spreadsheetml/2006/main">
  <numFmts count="1">
    <numFmt numFmtId="164" formatCode="#,##0.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20"/>
      <name val="Times New Roman"/>
      <family val="1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b/>
      <sz val="16"/>
      <name val="Arial Cyr"/>
      <family val="2"/>
      <charset val="204"/>
    </font>
    <font>
      <sz val="16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4"/>
      <color indexed="8"/>
      <name val="Arial"/>
      <family val="2"/>
      <charset val="204"/>
    </font>
    <font>
      <sz val="12"/>
      <color theme="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Down">
        <fgColor indexed="10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43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4">
    <xf numFmtId="0" fontId="0" fillId="0" borderId="0"/>
    <xf numFmtId="0" fontId="2" fillId="0" borderId="0"/>
    <xf numFmtId="0" fontId="5" fillId="0" borderId="0"/>
    <xf numFmtId="0" fontId="2" fillId="0" borderId="39" applyNumberFormat="0">
      <alignment horizontal="right" vertical="top"/>
    </xf>
    <xf numFmtId="0" fontId="2" fillId="0" borderId="39" applyNumberFormat="0">
      <alignment horizontal="right" vertical="top"/>
    </xf>
    <xf numFmtId="0" fontId="2" fillId="0" borderId="39" applyNumberFormat="0">
      <alignment horizontal="right" vertical="top"/>
    </xf>
    <xf numFmtId="0" fontId="2" fillId="0" borderId="39" applyNumberFormat="0">
      <alignment horizontal="right" vertical="top"/>
    </xf>
    <xf numFmtId="0" fontId="2" fillId="0" borderId="39" applyNumberFormat="0">
      <alignment horizontal="right" vertical="top"/>
    </xf>
    <xf numFmtId="0" fontId="2" fillId="0" borderId="39" applyNumberFormat="0">
      <alignment horizontal="right" vertical="top"/>
    </xf>
    <xf numFmtId="0" fontId="2" fillId="0" borderId="39" applyNumberFormat="0">
      <alignment horizontal="right" vertical="top"/>
    </xf>
    <xf numFmtId="0" fontId="2" fillId="0" borderId="39" applyNumberFormat="0">
      <alignment horizontal="right" vertical="top"/>
    </xf>
    <xf numFmtId="0" fontId="2" fillId="3" borderId="39" applyNumberFormat="0">
      <alignment horizontal="right" vertical="top"/>
    </xf>
    <xf numFmtId="0" fontId="2" fillId="3" borderId="39" applyNumberFormat="0">
      <alignment horizontal="right" vertical="top"/>
    </xf>
    <xf numFmtId="0" fontId="2" fillId="3" borderId="39" applyNumberFormat="0">
      <alignment horizontal="right" vertical="top"/>
    </xf>
    <xf numFmtId="0" fontId="2" fillId="3" borderId="39" applyNumberFormat="0">
      <alignment horizontal="right" vertical="top"/>
    </xf>
    <xf numFmtId="49" fontId="2" fillId="4" borderId="39">
      <alignment horizontal="left" vertical="top"/>
    </xf>
    <xf numFmtId="49" fontId="10" fillId="0" borderId="39">
      <alignment horizontal="left" vertical="top"/>
    </xf>
    <xf numFmtId="49" fontId="2" fillId="4" borderId="39">
      <alignment horizontal="left" vertical="top"/>
    </xf>
    <xf numFmtId="49" fontId="2" fillId="4" borderId="39">
      <alignment horizontal="left" vertical="top"/>
    </xf>
    <xf numFmtId="49" fontId="2" fillId="4" borderId="39">
      <alignment horizontal="left" vertical="top"/>
    </xf>
    <xf numFmtId="0" fontId="2" fillId="5" borderId="39">
      <alignment horizontal="left" vertical="top" wrapText="1"/>
    </xf>
    <xf numFmtId="0" fontId="2" fillId="5" borderId="39">
      <alignment horizontal="left" vertical="top" wrapText="1"/>
    </xf>
    <xf numFmtId="0" fontId="2" fillId="5" borderId="39">
      <alignment horizontal="left" vertical="top" wrapText="1"/>
    </xf>
    <xf numFmtId="0" fontId="2" fillId="5" borderId="39">
      <alignment horizontal="left" vertical="top" wrapText="1"/>
    </xf>
    <xf numFmtId="0" fontId="10" fillId="0" borderId="39">
      <alignment horizontal="left" vertical="top" wrapText="1"/>
    </xf>
    <xf numFmtId="0" fontId="2" fillId="6" borderId="39">
      <alignment horizontal="left" vertical="top" wrapText="1"/>
    </xf>
    <xf numFmtId="0" fontId="2" fillId="6" borderId="39">
      <alignment horizontal="left" vertical="top" wrapText="1"/>
    </xf>
    <xf numFmtId="0" fontId="2" fillId="6" borderId="39">
      <alignment horizontal="left" vertical="top" wrapText="1"/>
    </xf>
    <xf numFmtId="0" fontId="2" fillId="6" borderId="39">
      <alignment horizontal="left" vertical="top" wrapText="1"/>
    </xf>
    <xf numFmtId="0" fontId="2" fillId="7" borderId="39">
      <alignment horizontal="left" vertical="top" wrapText="1"/>
    </xf>
    <xf numFmtId="0" fontId="2" fillId="7" borderId="39">
      <alignment horizontal="left" vertical="top" wrapText="1"/>
    </xf>
    <xf numFmtId="0" fontId="2" fillId="7" borderId="39">
      <alignment horizontal="left" vertical="top" wrapText="1"/>
    </xf>
    <xf numFmtId="0" fontId="2" fillId="7" borderId="39">
      <alignment horizontal="left" vertical="top" wrapText="1"/>
    </xf>
    <xf numFmtId="0" fontId="2" fillId="8" borderId="39">
      <alignment horizontal="left" vertical="top" wrapText="1"/>
    </xf>
    <xf numFmtId="0" fontId="2" fillId="8" borderId="39">
      <alignment horizontal="left" vertical="top" wrapText="1"/>
    </xf>
    <xf numFmtId="0" fontId="2" fillId="8" borderId="39">
      <alignment horizontal="left" vertical="top" wrapText="1"/>
    </xf>
    <xf numFmtId="0" fontId="2" fillId="8" borderId="39">
      <alignment horizontal="left" vertical="top" wrapText="1"/>
    </xf>
    <xf numFmtId="0" fontId="2" fillId="9" borderId="39">
      <alignment horizontal="left" vertical="top" wrapText="1"/>
    </xf>
    <xf numFmtId="0" fontId="2" fillId="0" borderId="39">
      <alignment horizontal="left" vertical="top" wrapText="1"/>
    </xf>
    <xf numFmtId="0" fontId="2" fillId="0" borderId="39">
      <alignment horizontal="left" vertical="top" wrapText="1"/>
    </xf>
    <xf numFmtId="0" fontId="2" fillId="0" borderId="39">
      <alignment horizontal="left" vertical="top" wrapText="1"/>
    </xf>
    <xf numFmtId="0" fontId="2" fillId="0" borderId="39">
      <alignment horizontal="left" vertical="top" wrapText="1"/>
    </xf>
    <xf numFmtId="0" fontId="2" fillId="9" borderId="39">
      <alignment horizontal="left" vertical="top" wrapText="1"/>
    </xf>
    <xf numFmtId="0" fontId="2" fillId="9" borderId="39">
      <alignment horizontal="left" vertical="top" wrapText="1"/>
    </xf>
    <xf numFmtId="0" fontId="2" fillId="9" borderId="39">
      <alignment horizontal="left" vertical="top" wrapText="1"/>
    </xf>
    <xf numFmtId="0" fontId="11" fillId="0" borderId="0">
      <alignment horizontal="left" vertical="top"/>
    </xf>
    <xf numFmtId="0" fontId="1" fillId="0" borderId="0"/>
    <xf numFmtId="0" fontId="2" fillId="5" borderId="40" applyNumberFormat="0">
      <alignment horizontal="right" vertical="top"/>
    </xf>
    <xf numFmtId="0" fontId="2" fillId="6" borderId="40" applyNumberFormat="0">
      <alignment horizontal="right" vertical="top"/>
    </xf>
    <xf numFmtId="0" fontId="2" fillId="0" borderId="39" applyNumberFormat="0">
      <alignment horizontal="right" vertical="top"/>
    </xf>
    <xf numFmtId="0" fontId="2" fillId="0" borderId="39" applyNumberFormat="0">
      <alignment horizontal="right" vertical="top"/>
    </xf>
    <xf numFmtId="0" fontId="2" fillId="0" borderId="39" applyNumberFormat="0">
      <alignment horizontal="right" vertical="top"/>
    </xf>
    <xf numFmtId="0" fontId="2" fillId="0" borderId="39" applyNumberFormat="0">
      <alignment horizontal="right" vertical="top"/>
    </xf>
    <xf numFmtId="0" fontId="2" fillId="6" borderId="40" applyNumberFormat="0">
      <alignment horizontal="right" vertical="top"/>
    </xf>
    <xf numFmtId="0" fontId="2" fillId="6" borderId="40" applyNumberFormat="0">
      <alignment horizontal="right" vertical="top"/>
    </xf>
    <xf numFmtId="0" fontId="2" fillId="6" borderId="40" applyNumberFormat="0">
      <alignment horizontal="right" vertical="top"/>
    </xf>
    <xf numFmtId="0" fontId="2" fillId="0" borderId="39" applyNumberFormat="0">
      <alignment horizontal="right" vertical="top"/>
    </xf>
    <xf numFmtId="0" fontId="2" fillId="0" borderId="39" applyNumberFormat="0">
      <alignment horizontal="right" vertical="top"/>
    </xf>
    <xf numFmtId="0" fontId="2" fillId="0" borderId="39" applyNumberFormat="0">
      <alignment horizontal="right" vertical="top"/>
    </xf>
    <xf numFmtId="0" fontId="2" fillId="0" borderId="39" applyNumberFormat="0">
      <alignment horizontal="right" vertical="top"/>
    </xf>
    <xf numFmtId="0" fontId="2" fillId="5" borderId="40" applyNumberFormat="0">
      <alignment horizontal="right" vertical="top"/>
    </xf>
    <xf numFmtId="0" fontId="2" fillId="5" borderId="40" applyNumberFormat="0">
      <alignment horizontal="right" vertical="top"/>
    </xf>
    <xf numFmtId="0" fontId="2" fillId="5" borderId="40" applyNumberFormat="0">
      <alignment horizontal="right" vertical="top"/>
    </xf>
    <xf numFmtId="0" fontId="2" fillId="7" borderId="40" applyNumberFormat="0">
      <alignment horizontal="right" vertical="top"/>
    </xf>
    <xf numFmtId="0" fontId="2" fillId="0" borderId="39" applyNumberFormat="0">
      <alignment horizontal="right" vertical="top"/>
    </xf>
    <xf numFmtId="0" fontId="2" fillId="0" borderId="39" applyNumberFormat="0">
      <alignment horizontal="right" vertical="top"/>
    </xf>
    <xf numFmtId="0" fontId="2" fillId="0" borderId="39" applyNumberFormat="0">
      <alignment horizontal="right" vertical="top"/>
    </xf>
    <xf numFmtId="0" fontId="2" fillId="0" borderId="39" applyNumberFormat="0">
      <alignment horizontal="right" vertical="top"/>
    </xf>
    <xf numFmtId="0" fontId="2" fillId="7" borderId="40" applyNumberFormat="0">
      <alignment horizontal="right" vertical="top"/>
    </xf>
    <xf numFmtId="0" fontId="2" fillId="7" borderId="40" applyNumberFormat="0">
      <alignment horizontal="right" vertical="top"/>
    </xf>
    <xf numFmtId="0" fontId="2" fillId="7" borderId="40" applyNumberFormat="0">
      <alignment horizontal="right" vertical="top"/>
    </xf>
    <xf numFmtId="49" fontId="12" fillId="10" borderId="39">
      <alignment horizontal="left" vertical="top" wrapText="1"/>
    </xf>
    <xf numFmtId="49" fontId="2" fillId="0" borderId="39">
      <alignment horizontal="left" vertical="top" wrapText="1"/>
    </xf>
    <xf numFmtId="49" fontId="2" fillId="0" borderId="39">
      <alignment horizontal="left" vertical="top" wrapText="1"/>
    </xf>
    <xf numFmtId="49" fontId="2" fillId="0" borderId="39">
      <alignment horizontal="left" vertical="top" wrapText="1"/>
    </xf>
    <xf numFmtId="49" fontId="2" fillId="0" borderId="39">
      <alignment horizontal="left" vertical="top" wrapText="1"/>
    </xf>
    <xf numFmtId="0" fontId="2" fillId="9" borderId="39">
      <alignment horizontal="left" vertical="top" wrapText="1"/>
    </xf>
    <xf numFmtId="0" fontId="2" fillId="0" borderId="39">
      <alignment horizontal="left" vertical="top" wrapText="1"/>
    </xf>
    <xf numFmtId="0" fontId="2" fillId="0" borderId="39">
      <alignment horizontal="left" vertical="top" wrapText="1"/>
    </xf>
    <xf numFmtId="0" fontId="2" fillId="0" borderId="39">
      <alignment horizontal="left" vertical="top" wrapText="1"/>
    </xf>
    <xf numFmtId="0" fontId="2" fillId="0" borderId="39">
      <alignment horizontal="left" vertical="top" wrapText="1"/>
    </xf>
    <xf numFmtId="0" fontId="2" fillId="9" borderId="39">
      <alignment horizontal="left" vertical="top" wrapText="1"/>
    </xf>
    <xf numFmtId="0" fontId="2" fillId="9" borderId="39">
      <alignment horizontal="left" vertical="top" wrapText="1"/>
    </xf>
    <xf numFmtId="0" fontId="2" fillId="9" borderId="39">
      <alignment horizontal="left" vertical="top" wrapText="1"/>
    </xf>
  </cellStyleXfs>
  <cellXfs count="236">
    <xf numFmtId="0" fontId="0" fillId="0" borderId="0" xfId="0"/>
    <xf numFmtId="0" fontId="2" fillId="2" borderId="0" xfId="1" applyFill="1"/>
    <xf numFmtId="0" fontId="2" fillId="2" borderId="0" xfId="1" applyFill="1" applyAlignment="1"/>
    <xf numFmtId="0" fontId="2" fillId="0" borderId="0" xfId="1"/>
    <xf numFmtId="0" fontId="4" fillId="2" borderId="0" xfId="1" applyFont="1" applyFill="1" applyBorder="1" applyAlignment="1">
      <alignment horizontal="left"/>
    </xf>
    <xf numFmtId="0" fontId="6" fillId="2" borderId="0" xfId="2" applyNumberFormat="1" applyFont="1" applyFill="1" applyBorder="1" applyAlignment="1" applyProtection="1">
      <alignment horizontal="right"/>
      <protection hidden="1"/>
    </xf>
    <xf numFmtId="0" fontId="2" fillId="2" borderId="0" xfId="1" applyFill="1" applyBorder="1"/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49" fontId="7" fillId="2" borderId="4" xfId="1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/>
    </xf>
    <xf numFmtId="0" fontId="2" fillId="0" borderId="9" xfId="1" applyBorder="1"/>
    <xf numFmtId="0" fontId="2" fillId="0" borderId="10" xfId="1" applyBorder="1"/>
    <xf numFmtId="0" fontId="2" fillId="2" borderId="10" xfId="1" applyFill="1" applyBorder="1"/>
    <xf numFmtId="0" fontId="2" fillId="0" borderId="10" xfId="1" applyFill="1" applyBorder="1"/>
    <xf numFmtId="0" fontId="7" fillId="0" borderId="10" xfId="1" applyFont="1" applyFill="1" applyBorder="1" applyAlignment="1">
      <alignment horizontal="left" vertical="top"/>
    </xf>
    <xf numFmtId="0" fontId="7" fillId="0" borderId="10" xfId="1" applyFont="1" applyFill="1" applyBorder="1" applyAlignment="1">
      <alignment vertical="top"/>
    </xf>
    <xf numFmtId="0" fontId="7" fillId="0" borderId="10" xfId="1" applyFont="1" applyFill="1" applyBorder="1" applyAlignment="1">
      <alignment horizontal="left" vertical="top" wrapText="1"/>
    </xf>
    <xf numFmtId="0" fontId="2" fillId="0" borderId="38" xfId="1" applyBorder="1"/>
    <xf numFmtId="0" fontId="2" fillId="0" borderId="0" xfId="1" applyBorder="1"/>
    <xf numFmtId="0" fontId="2" fillId="0" borderId="0" xfId="1" applyNumberFormat="1"/>
    <xf numFmtId="164" fontId="2" fillId="0" borderId="0" xfId="1" applyNumberFormat="1"/>
    <xf numFmtId="164" fontId="10" fillId="0" borderId="0" xfId="1" applyNumberFormat="1" applyFont="1"/>
    <xf numFmtId="164" fontId="15" fillId="0" borderId="0" xfId="1" applyNumberFormat="1" applyFont="1"/>
    <xf numFmtId="164" fontId="2" fillId="0" borderId="0" xfId="1" applyNumberFormat="1" applyAlignment="1">
      <alignment horizontal="right" vertical="top" wrapText="1"/>
    </xf>
    <xf numFmtId="164" fontId="2" fillId="0" borderId="0" xfId="1" applyNumberFormat="1" applyAlignment="1">
      <alignment horizontal="left" vertical="top" wrapText="1"/>
    </xf>
    <xf numFmtId="164" fontId="16" fillId="0" borderId="0" xfId="1" applyNumberFormat="1" applyFont="1" applyAlignment="1">
      <alignment horizontal="right" vertical="top" wrapText="1"/>
    </xf>
    <xf numFmtId="0" fontId="10" fillId="0" borderId="0" xfId="1" applyFont="1"/>
    <xf numFmtId="0" fontId="2" fillId="0" borderId="0" xfId="1" applyAlignment="1">
      <alignment horizontal="right" vertical="top" wrapText="1"/>
    </xf>
    <xf numFmtId="0" fontId="16" fillId="0" borderId="0" xfId="1" applyFont="1"/>
    <xf numFmtId="0" fontId="2" fillId="0" borderId="0" xfId="1" applyAlignment="1">
      <alignment horizontal="left" vertical="top" wrapText="1"/>
    </xf>
    <xf numFmtId="0" fontId="14" fillId="2" borderId="0" xfId="1" applyFont="1" applyFill="1" applyAlignment="1">
      <alignment horizontal="center" vertical="center"/>
    </xf>
    <xf numFmtId="0" fontId="8" fillId="2" borderId="0" xfId="1" applyNumberFormat="1" applyFont="1" applyFill="1" applyBorder="1" applyAlignment="1">
      <alignment horizontal="left" vertical="top" wrapText="1"/>
    </xf>
    <xf numFmtId="0" fontId="10" fillId="0" borderId="0" xfId="1" applyFont="1" applyBorder="1"/>
    <xf numFmtId="0" fontId="8" fillId="2" borderId="0" xfId="1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6" fillId="0" borderId="0" xfId="1" applyFont="1" applyBorder="1"/>
    <xf numFmtId="164" fontId="16" fillId="0" borderId="0" xfId="1" applyNumberFormat="1" applyFont="1" applyBorder="1" applyAlignment="1">
      <alignment horizontal="right" vertical="top" wrapText="1"/>
    </xf>
    <xf numFmtId="164" fontId="17" fillId="2" borderId="0" xfId="0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vertical="center"/>
    </xf>
    <xf numFmtId="164" fontId="2" fillId="0" borderId="0" xfId="1" applyNumberFormat="1" applyAlignment="1">
      <alignment horizontal="right" vertical="top" wrapText="1"/>
    </xf>
    <xf numFmtId="0" fontId="19" fillId="2" borderId="1" xfId="1" applyFont="1" applyFill="1" applyBorder="1" applyAlignment="1">
      <alignment horizontal="center" vertical="top" wrapText="1"/>
    </xf>
    <xf numFmtId="0" fontId="19" fillId="2" borderId="4" xfId="1" applyFont="1" applyFill="1" applyBorder="1" applyAlignment="1">
      <alignment horizontal="center" vertical="top" wrapText="1"/>
    </xf>
    <xf numFmtId="0" fontId="19" fillId="2" borderId="7" xfId="1" applyFont="1" applyFill="1" applyBorder="1" applyAlignment="1">
      <alignment horizontal="center" vertical="top" wrapText="1"/>
    </xf>
    <xf numFmtId="0" fontId="20" fillId="2" borderId="2" xfId="1" applyFont="1" applyFill="1" applyBorder="1" applyAlignment="1">
      <alignment horizontal="center" vertical="top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49" fontId="19" fillId="2" borderId="4" xfId="1" applyNumberFormat="1" applyFont="1" applyFill="1" applyBorder="1" applyAlignment="1">
      <alignment horizontal="center" vertical="center"/>
    </xf>
    <xf numFmtId="49" fontId="19" fillId="2" borderId="3" xfId="1" applyNumberFormat="1" applyFont="1" applyFill="1" applyBorder="1" applyAlignment="1">
      <alignment horizontal="center" vertical="center"/>
    </xf>
    <xf numFmtId="164" fontId="19" fillId="2" borderId="6" xfId="0" applyNumberFormat="1" applyFont="1" applyFill="1" applyBorder="1" applyAlignment="1">
      <alignment horizontal="center" vertical="center"/>
    </xf>
    <xf numFmtId="164" fontId="19" fillId="2" borderId="6" xfId="1" applyNumberFormat="1" applyFont="1" applyFill="1" applyBorder="1" applyAlignment="1">
      <alignment horizontal="center" vertical="center"/>
    </xf>
    <xf numFmtId="49" fontId="21" fillId="2" borderId="5" xfId="1" applyNumberFormat="1" applyFont="1" applyFill="1" applyBorder="1" applyAlignment="1">
      <alignment vertical="center" wrapText="1"/>
    </xf>
    <xf numFmtId="49" fontId="21" fillId="2" borderId="14" xfId="1" applyNumberFormat="1" applyFont="1" applyFill="1" applyBorder="1" applyAlignment="1">
      <alignment horizontal="center" vertical="center"/>
    </xf>
    <xf numFmtId="49" fontId="21" fillId="2" borderId="13" xfId="1" applyNumberFormat="1" applyFont="1" applyFill="1" applyBorder="1" applyAlignment="1">
      <alignment horizontal="center" vertical="center"/>
    </xf>
    <xf numFmtId="164" fontId="21" fillId="2" borderId="15" xfId="0" applyNumberFormat="1" applyFont="1" applyFill="1" applyBorder="1" applyAlignment="1">
      <alignment horizontal="center" vertical="center" wrapText="1"/>
    </xf>
    <xf numFmtId="164" fontId="21" fillId="2" borderId="15" xfId="1" applyNumberFormat="1" applyFont="1" applyFill="1" applyBorder="1" applyAlignment="1">
      <alignment horizontal="center" vertical="center"/>
    </xf>
    <xf numFmtId="49" fontId="21" fillId="2" borderId="15" xfId="1" applyNumberFormat="1" applyFont="1" applyFill="1" applyBorder="1" applyAlignment="1">
      <alignment horizontal="left" vertical="top" wrapText="1"/>
    </xf>
    <xf numFmtId="49" fontId="21" fillId="2" borderId="20" xfId="1" applyNumberFormat="1" applyFont="1" applyFill="1" applyBorder="1" applyAlignment="1">
      <alignment horizontal="center" vertical="center"/>
    </xf>
    <xf numFmtId="49" fontId="21" fillId="2" borderId="19" xfId="1" applyNumberFormat="1" applyFont="1" applyFill="1" applyBorder="1" applyAlignment="1">
      <alignment horizontal="center" vertical="center"/>
    </xf>
    <xf numFmtId="164" fontId="21" fillId="2" borderId="21" xfId="0" applyNumberFormat="1" applyFont="1" applyFill="1" applyBorder="1" applyAlignment="1">
      <alignment horizontal="center" vertical="center" wrapText="1"/>
    </xf>
    <xf numFmtId="164" fontId="21" fillId="2" borderId="21" xfId="1" applyNumberFormat="1" applyFont="1" applyFill="1" applyBorder="1" applyAlignment="1">
      <alignment horizontal="center" vertical="center"/>
    </xf>
    <xf numFmtId="49" fontId="21" fillId="2" borderId="21" xfId="1" applyNumberFormat="1" applyFont="1" applyFill="1" applyBorder="1" applyAlignment="1">
      <alignment horizontal="left" vertical="top" wrapText="1"/>
    </xf>
    <xf numFmtId="49" fontId="21" fillId="2" borderId="35" xfId="1" applyNumberFormat="1" applyFont="1" applyFill="1" applyBorder="1" applyAlignment="1">
      <alignment horizontal="center" vertical="center"/>
    </xf>
    <xf numFmtId="49" fontId="21" fillId="2" borderId="34" xfId="1" applyNumberFormat="1" applyFont="1" applyFill="1" applyBorder="1" applyAlignment="1">
      <alignment horizontal="center" vertical="center"/>
    </xf>
    <xf numFmtId="164" fontId="21" fillId="2" borderId="29" xfId="0" applyNumberFormat="1" applyFont="1" applyFill="1" applyBorder="1" applyAlignment="1">
      <alignment horizontal="center" vertical="center" wrapText="1"/>
    </xf>
    <xf numFmtId="164" fontId="21" fillId="2" borderId="29" xfId="1" applyNumberFormat="1" applyFont="1" applyFill="1" applyBorder="1" applyAlignment="1">
      <alignment horizontal="center" vertical="center"/>
    </xf>
    <xf numFmtId="49" fontId="21" fillId="2" borderId="29" xfId="1" applyNumberFormat="1" applyFont="1" applyFill="1" applyBorder="1" applyAlignment="1">
      <alignment horizontal="left" vertical="top" wrapText="1"/>
    </xf>
    <xf numFmtId="164" fontId="19" fillId="2" borderId="6" xfId="0" applyNumberFormat="1" applyFont="1" applyFill="1" applyBorder="1" applyAlignment="1">
      <alignment horizontal="center" vertical="center" wrapText="1"/>
    </xf>
    <xf numFmtId="49" fontId="21" fillId="2" borderId="30" xfId="1" applyNumberFormat="1" applyFont="1" applyFill="1" applyBorder="1" applyAlignment="1">
      <alignment horizontal="left" vertical="top" wrapText="1"/>
    </xf>
    <xf numFmtId="49" fontId="21" fillId="2" borderId="6" xfId="1" applyNumberFormat="1" applyFont="1" applyFill="1" applyBorder="1" applyAlignment="1">
      <alignment horizontal="left" vertical="top" wrapText="1"/>
    </xf>
    <xf numFmtId="164" fontId="21" fillId="2" borderId="28" xfId="0" applyNumberFormat="1" applyFont="1" applyFill="1" applyBorder="1" applyAlignment="1">
      <alignment horizontal="center" vertical="center" wrapText="1"/>
    </xf>
    <xf numFmtId="49" fontId="21" fillId="2" borderId="28" xfId="1" applyNumberFormat="1" applyFont="1" applyFill="1" applyBorder="1" applyAlignment="1">
      <alignment horizontal="left" vertical="top" wrapText="1"/>
    </xf>
    <xf numFmtId="49" fontId="21" fillId="2" borderId="27" xfId="1" applyNumberFormat="1" applyFont="1" applyFill="1" applyBorder="1" applyAlignment="1">
      <alignment horizontal="center" vertical="center"/>
    </xf>
    <xf numFmtId="49" fontId="21" fillId="2" borderId="32" xfId="1" applyNumberFormat="1" applyFont="1" applyFill="1" applyBorder="1" applyAlignment="1">
      <alignment horizontal="center" vertical="center"/>
    </xf>
    <xf numFmtId="164" fontId="21" fillId="2" borderId="28" xfId="1" applyNumberFormat="1" applyFont="1" applyFill="1" applyBorder="1" applyAlignment="1">
      <alignment horizontal="center" vertical="center"/>
    </xf>
    <xf numFmtId="164" fontId="21" fillId="2" borderId="37" xfId="1" applyNumberFormat="1" applyFont="1" applyFill="1" applyBorder="1" applyAlignment="1">
      <alignment horizontal="center" vertical="center"/>
    </xf>
    <xf numFmtId="49" fontId="21" fillId="2" borderId="46" xfId="1" applyNumberFormat="1" applyFont="1" applyFill="1" applyBorder="1" applyAlignment="1">
      <alignment horizontal="center" vertical="center"/>
    </xf>
    <xf numFmtId="49" fontId="21" fillId="2" borderId="45" xfId="1" applyNumberFormat="1" applyFont="1" applyFill="1" applyBorder="1" applyAlignment="1">
      <alignment horizontal="center" vertical="center"/>
    </xf>
    <xf numFmtId="164" fontId="21" fillId="2" borderId="47" xfId="0" applyNumberFormat="1" applyFont="1" applyFill="1" applyBorder="1" applyAlignment="1">
      <alignment horizontal="center" vertical="center"/>
    </xf>
    <xf numFmtId="164" fontId="21" fillId="2" borderId="47" xfId="1" applyNumberFormat="1" applyFont="1" applyFill="1" applyBorder="1" applyAlignment="1">
      <alignment horizontal="center" vertical="center"/>
    </xf>
    <xf numFmtId="49" fontId="21" fillId="2" borderId="43" xfId="1" applyNumberFormat="1" applyFont="1" applyFill="1" applyBorder="1" applyAlignment="1">
      <alignment horizontal="left" vertical="top" wrapText="1"/>
    </xf>
    <xf numFmtId="49" fontId="21" fillId="0" borderId="15" xfId="1" applyNumberFormat="1" applyFont="1" applyFill="1" applyBorder="1" applyAlignment="1">
      <alignment horizontal="left" vertical="top" wrapText="1"/>
    </xf>
    <xf numFmtId="164" fontId="21" fillId="2" borderId="36" xfId="1" applyNumberFormat="1" applyFont="1" applyFill="1" applyBorder="1" applyAlignment="1">
      <alignment horizontal="center" vertical="center"/>
    </xf>
    <xf numFmtId="0" fontId="21" fillId="0" borderId="21" xfId="1" applyNumberFormat="1" applyFont="1" applyFill="1" applyBorder="1" applyAlignment="1">
      <alignment horizontal="left" vertical="top" wrapText="1"/>
    </xf>
    <xf numFmtId="164" fontId="21" fillId="2" borderId="6" xfId="1" applyNumberFormat="1" applyFont="1" applyFill="1" applyBorder="1" applyAlignment="1">
      <alignment horizontal="center" vertical="center"/>
    </xf>
    <xf numFmtId="49" fontId="21" fillId="0" borderId="28" xfId="1" applyNumberFormat="1" applyFont="1" applyFill="1" applyBorder="1" applyAlignment="1">
      <alignment horizontal="left" vertical="top" wrapText="1"/>
    </xf>
    <xf numFmtId="0" fontId="21" fillId="2" borderId="15" xfId="1" applyNumberFormat="1" applyFont="1" applyFill="1" applyBorder="1" applyAlignment="1">
      <alignment horizontal="left" vertical="top" wrapText="1"/>
    </xf>
    <xf numFmtId="0" fontId="21" fillId="2" borderId="21" xfId="1" applyNumberFormat="1" applyFont="1" applyFill="1" applyBorder="1" applyAlignment="1">
      <alignment horizontal="left" vertical="top" wrapText="1"/>
    </xf>
    <xf numFmtId="2" fontId="21" fillId="2" borderId="21" xfId="1" applyNumberFormat="1" applyFont="1" applyFill="1" applyBorder="1" applyAlignment="1">
      <alignment horizontal="left" vertical="top" wrapText="1"/>
    </xf>
    <xf numFmtId="0" fontId="21" fillId="2" borderId="28" xfId="1" applyNumberFormat="1" applyFont="1" applyFill="1" applyBorder="1" applyAlignment="1">
      <alignment horizontal="left" vertical="top" wrapText="1"/>
    </xf>
    <xf numFmtId="164" fontId="21" fillId="2" borderId="47" xfId="0" applyNumberFormat="1" applyFont="1" applyFill="1" applyBorder="1" applyAlignment="1">
      <alignment horizontal="center" vertical="center" wrapText="1"/>
    </xf>
    <xf numFmtId="2" fontId="21" fillId="2" borderId="47" xfId="1" applyNumberFormat="1" applyFont="1" applyFill="1" applyBorder="1" applyAlignment="1">
      <alignment horizontal="left" vertical="top" wrapText="1"/>
    </xf>
    <xf numFmtId="49" fontId="21" fillId="2" borderId="15" xfId="1" applyNumberFormat="1" applyFont="1" applyFill="1" applyBorder="1" applyAlignment="1">
      <alignment wrapText="1"/>
    </xf>
    <xf numFmtId="164" fontId="19" fillId="2" borderId="1" xfId="1" applyNumberFormat="1" applyFont="1" applyFill="1" applyBorder="1" applyAlignment="1">
      <alignment horizontal="center" vertical="center"/>
    </xf>
    <xf numFmtId="49" fontId="21" fillId="2" borderId="3" xfId="1" applyNumberFormat="1" applyFont="1" applyFill="1" applyBorder="1" applyAlignment="1">
      <alignment wrapText="1"/>
    </xf>
    <xf numFmtId="0" fontId="21" fillId="0" borderId="42" xfId="1" applyFont="1" applyBorder="1" applyAlignment="1">
      <alignment horizontal="left" vertical="top" wrapText="1"/>
    </xf>
    <xf numFmtId="0" fontId="21" fillId="0" borderId="41" xfId="1" applyFont="1" applyBorder="1"/>
    <xf numFmtId="2" fontId="21" fillId="0" borderId="42" xfId="1" applyNumberFormat="1" applyFont="1" applyFill="1" applyBorder="1" applyAlignment="1">
      <alignment horizontal="left" vertical="top" wrapText="1"/>
    </xf>
    <xf numFmtId="164" fontId="22" fillId="0" borderId="21" xfId="1" applyNumberFormat="1" applyFont="1" applyBorder="1" applyAlignment="1">
      <alignment horizontal="center" vertical="center" wrapText="1"/>
    </xf>
    <xf numFmtId="49" fontId="22" fillId="2" borderId="21" xfId="1" applyNumberFormat="1" applyFont="1" applyFill="1" applyBorder="1" applyAlignment="1">
      <alignment horizontal="center" vertical="center" wrapText="1"/>
    </xf>
    <xf numFmtId="164" fontId="22" fillId="2" borderId="21" xfId="1" applyNumberFormat="1" applyFont="1" applyFill="1" applyBorder="1" applyAlignment="1">
      <alignment horizontal="left" vertical="top" wrapText="1"/>
    </xf>
    <xf numFmtId="164" fontId="23" fillId="2" borderId="21" xfId="1" applyNumberFormat="1" applyFont="1" applyFill="1" applyBorder="1" applyAlignment="1">
      <alignment horizontal="left" vertical="top" wrapText="1"/>
    </xf>
    <xf numFmtId="0" fontId="23" fillId="2" borderId="21" xfId="1" applyFont="1" applyFill="1" applyBorder="1" applyAlignment="1">
      <alignment vertical="top" wrapText="1"/>
    </xf>
    <xf numFmtId="0" fontId="24" fillId="0" borderId="21" xfId="0" applyFont="1" applyFill="1" applyBorder="1" applyAlignment="1">
      <alignment vertical="top" wrapText="1"/>
    </xf>
    <xf numFmtId="164" fontId="23" fillId="0" borderId="21" xfId="1" applyNumberFormat="1" applyFont="1" applyBorder="1" applyAlignment="1">
      <alignment horizontal="left" vertical="top" wrapText="1"/>
    </xf>
    <xf numFmtId="164" fontId="22" fillId="0" borderId="28" xfId="1" applyNumberFormat="1" applyFont="1" applyBorder="1" applyAlignment="1">
      <alignment horizontal="center" vertical="center" wrapText="1"/>
    </xf>
    <xf numFmtId="164" fontId="22" fillId="2" borderId="21" xfId="1" applyNumberFormat="1" applyFont="1" applyFill="1" applyBorder="1" applyAlignment="1">
      <alignment horizontal="center" vertical="center"/>
    </xf>
    <xf numFmtId="164" fontId="22" fillId="2" borderId="21" xfId="0" applyNumberFormat="1" applyFont="1" applyFill="1" applyBorder="1" applyAlignment="1">
      <alignment horizontal="center" vertical="center"/>
    </xf>
    <xf numFmtId="164" fontId="22" fillId="2" borderId="21" xfId="1" applyNumberFormat="1" applyFont="1" applyFill="1" applyBorder="1" applyAlignment="1">
      <alignment horizontal="center" vertical="center" wrapText="1"/>
    </xf>
    <xf numFmtId="4" fontId="22" fillId="2" borderId="21" xfId="1" applyNumberFormat="1" applyFont="1" applyFill="1" applyBorder="1" applyAlignment="1">
      <alignment horizontal="center" vertical="center"/>
    </xf>
    <xf numFmtId="164" fontId="22" fillId="0" borderId="21" xfId="1" applyNumberFormat="1" applyFont="1" applyBorder="1" applyAlignment="1">
      <alignment horizontal="center" vertical="center"/>
    </xf>
    <xf numFmtId="164" fontId="23" fillId="2" borderId="21" xfId="1" applyNumberFormat="1" applyFont="1" applyFill="1" applyBorder="1" applyAlignment="1">
      <alignment horizontal="center" vertical="center"/>
    </xf>
    <xf numFmtId="164" fontId="23" fillId="2" borderId="21" xfId="0" applyNumberFormat="1" applyFont="1" applyFill="1" applyBorder="1" applyAlignment="1">
      <alignment horizontal="center" vertical="center" wrapText="1"/>
    </xf>
    <xf numFmtId="164" fontId="23" fillId="2" borderId="21" xfId="1" applyNumberFormat="1" applyFont="1" applyFill="1" applyBorder="1" applyAlignment="1">
      <alignment horizontal="center" vertical="center" wrapText="1"/>
    </xf>
    <xf numFmtId="4" fontId="23" fillId="2" borderId="21" xfId="1" applyNumberFormat="1" applyFont="1" applyFill="1" applyBorder="1" applyAlignment="1">
      <alignment horizontal="center" vertical="center"/>
    </xf>
    <xf numFmtId="164" fontId="23" fillId="0" borderId="21" xfId="1" applyNumberFormat="1" applyFont="1" applyBorder="1" applyAlignment="1">
      <alignment horizontal="center" vertical="center"/>
    </xf>
    <xf numFmtId="164" fontId="23" fillId="2" borderId="21" xfId="0" applyNumberFormat="1" applyFont="1" applyFill="1" applyBorder="1" applyAlignment="1">
      <alignment horizontal="center" vertical="center"/>
    </xf>
    <xf numFmtId="164" fontId="22" fillId="0" borderId="21" xfId="1" applyNumberFormat="1" applyFont="1" applyBorder="1" applyAlignment="1">
      <alignment horizontal="center" vertical="center" wrapText="1"/>
    </xf>
    <xf numFmtId="49" fontId="23" fillId="2" borderId="21" xfId="1" applyNumberFormat="1" applyFont="1" applyFill="1" applyBorder="1" applyAlignment="1">
      <alignment horizontal="center" vertical="center"/>
    </xf>
    <xf numFmtId="0" fontId="22" fillId="2" borderId="21" xfId="1" applyFont="1" applyFill="1" applyBorder="1" applyAlignment="1">
      <alignment vertical="top" wrapText="1"/>
    </xf>
    <xf numFmtId="49" fontId="22" fillId="2" borderId="21" xfId="1" applyNumberFormat="1" applyFont="1" applyFill="1" applyBorder="1" applyAlignment="1">
      <alignment horizontal="center" vertical="center"/>
    </xf>
    <xf numFmtId="0" fontId="23" fillId="0" borderId="21" xfId="1" applyFont="1" applyFill="1" applyBorder="1" applyAlignment="1">
      <alignment vertical="top" wrapText="1"/>
    </xf>
    <xf numFmtId="164" fontId="22" fillId="2" borderId="21" xfId="1" applyNumberFormat="1" applyFont="1" applyFill="1" applyBorder="1" applyAlignment="1">
      <alignment horizontal="left" vertical="top" wrapText="1"/>
    </xf>
    <xf numFmtId="164" fontId="22" fillId="2" borderId="21" xfId="0" applyNumberFormat="1" applyFont="1" applyFill="1" applyBorder="1" applyAlignment="1">
      <alignment horizontal="center" vertical="center" wrapText="1"/>
    </xf>
    <xf numFmtId="164" fontId="13" fillId="0" borderId="0" xfId="1" applyNumberFormat="1" applyFont="1" applyBorder="1" applyAlignment="1">
      <alignment horizontal="center" vertical="center" wrapText="1"/>
    </xf>
    <xf numFmtId="164" fontId="2" fillId="0" borderId="12" xfId="1" applyNumberFormat="1" applyBorder="1"/>
    <xf numFmtId="164" fontId="19" fillId="0" borderId="21" xfId="1" applyNumberFormat="1" applyFont="1" applyBorder="1" applyAlignment="1">
      <alignment horizontal="center" vertical="center" wrapText="1"/>
    </xf>
    <xf numFmtId="49" fontId="19" fillId="2" borderId="21" xfId="1" applyNumberFormat="1" applyFont="1" applyFill="1" applyBorder="1" applyAlignment="1">
      <alignment horizontal="center" vertical="center" wrapText="1"/>
    </xf>
    <xf numFmtId="49" fontId="21" fillId="2" borderId="21" xfId="1" applyNumberFormat="1" applyFont="1" applyFill="1" applyBorder="1" applyAlignment="1">
      <alignment horizontal="center" vertical="center"/>
    </xf>
    <xf numFmtId="49" fontId="19" fillId="2" borderId="21" xfId="1" applyNumberFormat="1" applyFont="1" applyFill="1" applyBorder="1" applyAlignment="1">
      <alignment horizontal="center" vertical="center"/>
    </xf>
    <xf numFmtId="0" fontId="21" fillId="0" borderId="0" xfId="1" applyFont="1"/>
    <xf numFmtId="164" fontId="19" fillId="0" borderId="21" xfId="1" applyNumberFormat="1" applyFont="1" applyBorder="1" applyAlignment="1">
      <alignment horizontal="center" vertical="center"/>
    </xf>
    <xf numFmtId="164" fontId="21" fillId="0" borderId="21" xfId="1" applyNumberFormat="1" applyFont="1" applyBorder="1" applyAlignment="1">
      <alignment horizontal="center" vertical="center" wrapText="1"/>
    </xf>
    <xf numFmtId="164" fontId="19" fillId="2" borderId="21" xfId="0" applyNumberFormat="1" applyFont="1" applyFill="1" applyBorder="1" applyAlignment="1">
      <alignment horizontal="center" vertical="center"/>
    </xf>
    <xf numFmtId="164" fontId="19" fillId="2" borderId="21" xfId="0" applyNumberFormat="1" applyFont="1" applyFill="1" applyBorder="1" applyAlignment="1">
      <alignment horizontal="center" vertical="center" wrapText="1"/>
    </xf>
    <xf numFmtId="164" fontId="19" fillId="2" borderId="21" xfId="1" applyNumberFormat="1" applyFont="1" applyFill="1" applyBorder="1" applyAlignment="1">
      <alignment horizontal="center" vertical="center"/>
    </xf>
    <xf numFmtId="164" fontId="21" fillId="2" borderId="21" xfId="0" applyNumberFormat="1" applyFont="1" applyFill="1" applyBorder="1" applyAlignment="1">
      <alignment horizontal="center" vertical="center"/>
    </xf>
    <xf numFmtId="164" fontId="19" fillId="2" borderId="21" xfId="1" applyNumberFormat="1" applyFont="1" applyFill="1" applyBorder="1" applyAlignment="1">
      <alignment horizontal="left" vertical="center" wrapText="1"/>
    </xf>
    <xf numFmtId="164" fontId="21" fillId="2" borderId="21" xfId="1" applyNumberFormat="1" applyFont="1" applyFill="1" applyBorder="1" applyAlignment="1">
      <alignment horizontal="left" vertical="center" wrapText="1"/>
    </xf>
    <xf numFmtId="164" fontId="21" fillId="0" borderId="21" xfId="1" applyNumberFormat="1" applyFont="1" applyBorder="1" applyAlignment="1">
      <alignment horizontal="left" vertical="center" wrapText="1"/>
    </xf>
    <xf numFmtId="49" fontId="21" fillId="2" borderId="21" xfId="1" applyNumberFormat="1" applyFont="1" applyFill="1" applyBorder="1" applyAlignment="1">
      <alignment horizontal="center" vertical="center" wrapText="1"/>
    </xf>
    <xf numFmtId="0" fontId="19" fillId="2" borderId="21" xfId="1" applyFont="1" applyFill="1" applyBorder="1" applyAlignment="1">
      <alignment horizontal="left" vertical="center" wrapText="1"/>
    </xf>
    <xf numFmtId="0" fontId="21" fillId="2" borderId="21" xfId="1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21" fillId="0" borderId="21" xfId="1" applyFont="1" applyFill="1" applyBorder="1" applyAlignment="1">
      <alignment horizontal="left" vertical="center" wrapText="1"/>
    </xf>
    <xf numFmtId="49" fontId="23" fillId="2" borderId="21" xfId="1" applyNumberFormat="1" applyFont="1" applyFill="1" applyBorder="1" applyAlignment="1">
      <alignment horizontal="center" vertical="center" wrapText="1"/>
    </xf>
    <xf numFmtId="49" fontId="22" fillId="0" borderId="21" xfId="1" applyNumberFormat="1" applyFont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top" wrapText="1"/>
    </xf>
    <xf numFmtId="0" fontId="20" fillId="0" borderId="4" xfId="1" applyFont="1" applyFill="1" applyBorder="1" applyAlignment="1">
      <alignment horizontal="center" vertical="top" wrapText="1"/>
    </xf>
    <xf numFmtId="0" fontId="20" fillId="0" borderId="7" xfId="1" applyFont="1" applyFill="1" applyBorder="1" applyAlignment="1">
      <alignment horizontal="center" vertical="top" wrapText="1"/>
    </xf>
    <xf numFmtId="0" fontId="21" fillId="0" borderId="42" xfId="1" applyFont="1" applyFill="1" applyBorder="1" applyAlignment="1">
      <alignment wrapText="1"/>
    </xf>
    <xf numFmtId="164" fontId="22" fillId="2" borderId="21" xfId="1" applyNumberFormat="1" applyFont="1" applyFill="1" applyBorder="1" applyAlignment="1">
      <alignment horizontal="left" vertical="top" wrapText="1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19" fillId="2" borderId="1" xfId="1" applyFont="1" applyFill="1" applyBorder="1" applyAlignment="1">
      <alignment horizontal="center" vertical="center"/>
    </xf>
    <xf numFmtId="0" fontId="19" fillId="2" borderId="2" xfId="1" applyFont="1" applyFill="1" applyBorder="1" applyAlignment="1">
      <alignment horizontal="center" vertical="center"/>
    </xf>
    <xf numFmtId="0" fontId="19" fillId="2" borderId="3" xfId="1" applyFont="1" applyFill="1" applyBorder="1" applyAlignment="1">
      <alignment horizontal="center" vertical="center"/>
    </xf>
    <xf numFmtId="0" fontId="21" fillId="2" borderId="31" xfId="1" applyFont="1" applyFill="1" applyBorder="1" applyAlignment="1">
      <alignment horizontal="left" vertical="top" wrapText="1"/>
    </xf>
    <xf numFmtId="0" fontId="21" fillId="2" borderId="26" xfId="1" applyFont="1" applyFill="1" applyBorder="1" applyAlignment="1">
      <alignment horizontal="left" vertical="top" wrapText="1"/>
    </xf>
    <xf numFmtId="0" fontId="21" fillId="2" borderId="32" xfId="1" applyFont="1" applyFill="1" applyBorder="1" applyAlignment="1">
      <alignment horizontal="left" vertical="top" wrapText="1"/>
    </xf>
    <xf numFmtId="0" fontId="19" fillId="2" borderId="7" xfId="1" applyFont="1" applyFill="1" applyBorder="1" applyAlignment="1">
      <alignment horizontal="left" vertical="top" wrapText="1"/>
    </xf>
    <xf numFmtId="0" fontId="19" fillId="2" borderId="2" xfId="1" applyFont="1" applyFill="1" applyBorder="1" applyAlignment="1">
      <alignment horizontal="left" vertical="top" wrapText="1"/>
    </xf>
    <xf numFmtId="0" fontId="19" fillId="2" borderId="3" xfId="1" applyFont="1" applyFill="1" applyBorder="1" applyAlignment="1">
      <alignment horizontal="left" vertical="top" wrapText="1"/>
    </xf>
    <xf numFmtId="0" fontId="21" fillId="2" borderId="11" xfId="1" applyFont="1" applyFill="1" applyBorder="1" applyAlignment="1">
      <alignment horizontal="left" vertical="top" wrapText="1"/>
    </xf>
    <xf numFmtId="0" fontId="21" fillId="2" borderId="12" xfId="1" applyFont="1" applyFill="1" applyBorder="1" applyAlignment="1">
      <alignment horizontal="left" vertical="top" wrapText="1"/>
    </xf>
    <xf numFmtId="0" fontId="21" fillId="2" borderId="13" xfId="1" applyFont="1" applyFill="1" applyBorder="1" applyAlignment="1">
      <alignment horizontal="left" vertical="top" wrapText="1"/>
    </xf>
    <xf numFmtId="0" fontId="21" fillId="2" borderId="17" xfId="1" applyFont="1" applyFill="1" applyBorder="1" applyAlignment="1">
      <alignment horizontal="left" vertical="top" wrapText="1"/>
    </xf>
    <xf numFmtId="0" fontId="21" fillId="2" borderId="18" xfId="1" applyFont="1" applyFill="1" applyBorder="1" applyAlignment="1">
      <alignment horizontal="left" vertical="top" wrapText="1"/>
    </xf>
    <xf numFmtId="0" fontId="21" fillId="2" borderId="19" xfId="1" applyFont="1" applyFill="1" applyBorder="1" applyAlignment="1">
      <alignment horizontal="left" vertical="top" wrapText="1"/>
    </xf>
    <xf numFmtId="0" fontId="21" fillId="2" borderId="43" xfId="1" applyFont="1" applyFill="1" applyBorder="1" applyAlignment="1">
      <alignment horizontal="left" vertical="top" wrapText="1"/>
    </xf>
    <xf numFmtId="0" fontId="21" fillId="2" borderId="44" xfId="1" applyFont="1" applyFill="1" applyBorder="1" applyAlignment="1">
      <alignment horizontal="left" vertical="top" wrapText="1"/>
    </xf>
    <xf numFmtId="0" fontId="21" fillId="2" borderId="45" xfId="1" applyFont="1" applyFill="1" applyBorder="1" applyAlignment="1">
      <alignment horizontal="left" vertical="top" wrapText="1"/>
    </xf>
    <xf numFmtId="0" fontId="21" fillId="0" borderId="17" xfId="1" applyFont="1" applyFill="1" applyBorder="1" applyAlignment="1">
      <alignment horizontal="left" vertical="top" wrapText="1"/>
    </xf>
    <xf numFmtId="0" fontId="21" fillId="0" borderId="18" xfId="1" applyFont="1" applyFill="1" applyBorder="1" applyAlignment="1">
      <alignment horizontal="left" vertical="top" wrapText="1"/>
    </xf>
    <xf numFmtId="0" fontId="21" fillId="0" borderId="19" xfId="1" applyFont="1" applyFill="1" applyBorder="1" applyAlignment="1">
      <alignment horizontal="left" vertical="top" wrapText="1"/>
    </xf>
    <xf numFmtId="0" fontId="19" fillId="2" borderId="8" xfId="1" applyFont="1" applyFill="1" applyBorder="1" applyAlignment="1">
      <alignment horizontal="left" vertical="top" wrapText="1"/>
    </xf>
    <xf numFmtId="0" fontId="19" fillId="2" borderId="6" xfId="1" applyFont="1" applyFill="1" applyBorder="1" applyAlignment="1">
      <alignment horizontal="left" vertical="top" wrapText="1"/>
    </xf>
    <xf numFmtId="0" fontId="19" fillId="2" borderId="30" xfId="1" applyFont="1" applyFill="1" applyBorder="1" applyAlignment="1">
      <alignment horizontal="left" vertical="top" wrapText="1"/>
    </xf>
    <xf numFmtId="0" fontId="21" fillId="0" borderId="33" xfId="1" applyFont="1" applyFill="1" applyBorder="1" applyAlignment="1">
      <alignment horizontal="left" vertical="top" wrapText="1"/>
    </xf>
    <xf numFmtId="0" fontId="21" fillId="0" borderId="0" xfId="1" applyFont="1" applyFill="1" applyBorder="1" applyAlignment="1">
      <alignment horizontal="left" vertical="top" wrapText="1"/>
    </xf>
    <xf numFmtId="0" fontId="21" fillId="0" borderId="34" xfId="1" applyFont="1" applyFill="1" applyBorder="1" applyAlignment="1">
      <alignment horizontal="left" vertical="top" wrapText="1"/>
    </xf>
    <xf numFmtId="0" fontId="21" fillId="2" borderId="23" xfId="1" applyFont="1" applyFill="1" applyBorder="1" applyAlignment="1">
      <alignment horizontal="left" vertical="top" wrapText="1"/>
    </xf>
    <xf numFmtId="0" fontId="21" fillId="2" borderId="24" xfId="1" applyFont="1" applyFill="1" applyBorder="1" applyAlignment="1">
      <alignment horizontal="left" vertical="top" wrapText="1"/>
    </xf>
    <xf numFmtId="0" fontId="21" fillId="2" borderId="25" xfId="1" applyFont="1" applyFill="1" applyBorder="1" applyAlignment="1">
      <alignment horizontal="left" vertical="top" wrapText="1"/>
    </xf>
    <xf numFmtId="0" fontId="19" fillId="0" borderId="1" xfId="1" applyFont="1" applyFill="1" applyBorder="1" applyAlignment="1">
      <alignment horizontal="left" vertical="top" wrapText="1"/>
    </xf>
    <xf numFmtId="0" fontId="19" fillId="0" borderId="2" xfId="1" applyFont="1" applyFill="1" applyBorder="1" applyAlignment="1">
      <alignment horizontal="left" vertical="top" wrapText="1"/>
    </xf>
    <xf numFmtId="0" fontId="19" fillId="0" borderId="3" xfId="1" applyFont="1" applyFill="1" applyBorder="1" applyAlignment="1">
      <alignment horizontal="left" vertical="top" wrapText="1"/>
    </xf>
    <xf numFmtId="0" fontId="21" fillId="0" borderId="11" xfId="1" applyFont="1" applyFill="1" applyBorder="1" applyAlignment="1">
      <alignment horizontal="left" vertical="top"/>
    </xf>
    <xf numFmtId="0" fontId="21" fillId="0" borderId="12" xfId="1" applyFont="1" applyFill="1" applyBorder="1" applyAlignment="1">
      <alignment horizontal="left" vertical="top"/>
    </xf>
    <xf numFmtId="0" fontId="21" fillId="0" borderId="13" xfId="1" applyFont="1" applyFill="1" applyBorder="1" applyAlignment="1">
      <alignment horizontal="left" vertical="top"/>
    </xf>
    <xf numFmtId="0" fontId="21" fillId="0" borderId="31" xfId="1" applyFont="1" applyFill="1" applyBorder="1" applyAlignment="1">
      <alignment horizontal="left" vertical="top" wrapText="1"/>
    </xf>
    <xf numFmtId="0" fontId="21" fillId="0" borderId="26" xfId="1" applyFont="1" applyFill="1" applyBorder="1" applyAlignment="1">
      <alignment horizontal="left" vertical="top" wrapText="1"/>
    </xf>
    <xf numFmtId="0" fontId="21" fillId="0" borderId="32" xfId="1" applyFont="1" applyFill="1" applyBorder="1" applyAlignment="1">
      <alignment horizontal="left" vertical="top" wrapText="1"/>
    </xf>
    <xf numFmtId="0" fontId="19" fillId="0" borderId="7" xfId="1" applyFont="1" applyFill="1" applyBorder="1" applyAlignment="1">
      <alignment horizontal="left" vertical="top" wrapText="1"/>
    </xf>
    <xf numFmtId="0" fontId="21" fillId="0" borderId="11" xfId="1" applyFont="1" applyFill="1" applyBorder="1" applyAlignment="1">
      <alignment horizontal="left" vertical="top" wrapText="1"/>
    </xf>
    <xf numFmtId="0" fontId="21" fillId="0" borderId="12" xfId="1" applyFont="1" applyFill="1" applyBorder="1" applyAlignment="1">
      <alignment horizontal="left" vertical="top" wrapText="1"/>
    </xf>
    <xf numFmtId="0" fontId="21" fillId="0" borderId="13" xfId="1" applyFont="1" applyFill="1" applyBorder="1" applyAlignment="1">
      <alignment horizontal="left" vertical="top" wrapText="1"/>
    </xf>
    <xf numFmtId="0" fontId="21" fillId="0" borderId="17" xfId="1" applyFont="1" applyFill="1" applyBorder="1" applyAlignment="1">
      <alignment horizontal="left" vertical="top"/>
    </xf>
    <xf numFmtId="0" fontId="21" fillId="0" borderId="18" xfId="1" applyFont="1" applyFill="1" applyBorder="1" applyAlignment="1">
      <alignment horizontal="left" vertical="top"/>
    </xf>
    <xf numFmtId="0" fontId="21" fillId="0" borderId="19" xfId="1" applyFont="1" applyFill="1" applyBorder="1" applyAlignment="1">
      <alignment horizontal="left" vertical="top"/>
    </xf>
    <xf numFmtId="0" fontId="18" fillId="0" borderId="17" xfId="0" applyFont="1" applyFill="1" applyBorder="1" applyAlignment="1">
      <alignment horizontal="left" vertical="top" wrapText="1"/>
    </xf>
    <xf numFmtId="0" fontId="18" fillId="0" borderId="18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21" fillId="0" borderId="43" xfId="1" applyFont="1" applyFill="1" applyBorder="1" applyAlignment="1">
      <alignment horizontal="left" vertical="top"/>
    </xf>
    <xf numFmtId="0" fontId="21" fillId="0" borderId="44" xfId="1" applyFont="1" applyFill="1" applyBorder="1" applyAlignment="1">
      <alignment horizontal="left" vertical="top"/>
    </xf>
    <xf numFmtId="0" fontId="21" fillId="0" borderId="45" xfId="1" applyFont="1" applyFill="1" applyBorder="1" applyAlignment="1">
      <alignment horizontal="left" vertical="top"/>
    </xf>
    <xf numFmtId="0" fontId="21" fillId="0" borderId="48" xfId="1" applyFont="1" applyFill="1" applyBorder="1" applyAlignment="1">
      <alignment horizontal="left" vertical="top" wrapText="1"/>
    </xf>
    <xf numFmtId="0" fontId="21" fillId="0" borderId="49" xfId="1" applyFont="1" applyFill="1" applyBorder="1" applyAlignment="1">
      <alignment horizontal="left" vertical="top" wrapText="1"/>
    </xf>
    <xf numFmtId="0" fontId="21" fillId="0" borderId="50" xfId="1" applyFont="1" applyFill="1" applyBorder="1" applyAlignment="1">
      <alignment horizontal="left" vertical="top" wrapText="1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19" fillId="2" borderId="7" xfId="1" applyFont="1" applyFill="1" applyBorder="1" applyAlignment="1">
      <alignment horizontal="center" vertical="top"/>
    </xf>
    <xf numFmtId="0" fontId="19" fillId="2" borderId="2" xfId="1" applyFont="1" applyFill="1" applyBorder="1" applyAlignment="1">
      <alignment horizontal="center" vertical="top"/>
    </xf>
    <xf numFmtId="0" fontId="19" fillId="2" borderId="3" xfId="1" applyFont="1" applyFill="1" applyBorder="1" applyAlignment="1">
      <alignment horizontal="center" vertical="top"/>
    </xf>
    <xf numFmtId="0" fontId="21" fillId="2" borderId="15" xfId="1" applyFont="1" applyFill="1" applyBorder="1" applyAlignment="1">
      <alignment horizontal="left" vertical="top" wrapText="1"/>
    </xf>
    <xf numFmtId="0" fontId="21" fillId="2" borderId="16" xfId="1" applyFont="1" applyFill="1" applyBorder="1" applyAlignment="1">
      <alignment horizontal="left" vertical="top" wrapText="1"/>
    </xf>
    <xf numFmtId="0" fontId="21" fillId="2" borderId="21" xfId="1" applyFont="1" applyFill="1" applyBorder="1" applyAlignment="1">
      <alignment horizontal="left" vertical="top" wrapText="1"/>
    </xf>
    <xf numFmtId="0" fontId="21" fillId="2" borderId="22" xfId="1" applyFont="1" applyFill="1" applyBorder="1" applyAlignment="1">
      <alignment horizontal="left" vertical="top" wrapText="1"/>
    </xf>
    <xf numFmtId="0" fontId="21" fillId="2" borderId="33" xfId="1" applyFont="1" applyFill="1" applyBorder="1" applyAlignment="1">
      <alignment horizontal="left" vertical="top" wrapText="1"/>
    </xf>
    <xf numFmtId="0" fontId="21" fillId="2" borderId="0" xfId="1" applyFont="1" applyFill="1" applyBorder="1" applyAlignment="1">
      <alignment horizontal="left" vertical="top" wrapText="1"/>
    </xf>
    <xf numFmtId="0" fontId="21" fillId="2" borderId="34" xfId="1" applyFont="1" applyFill="1" applyBorder="1" applyAlignment="1">
      <alignment horizontal="left" vertical="top" wrapText="1"/>
    </xf>
    <xf numFmtId="0" fontId="19" fillId="2" borderId="1" xfId="1" applyFont="1" applyFill="1" applyBorder="1" applyAlignment="1">
      <alignment horizontal="left" vertical="top" wrapText="1"/>
    </xf>
    <xf numFmtId="164" fontId="22" fillId="2" borderId="21" xfId="1" applyNumberFormat="1" applyFont="1" applyFill="1" applyBorder="1" applyAlignment="1">
      <alignment horizontal="left" vertical="top" wrapText="1"/>
    </xf>
    <xf numFmtId="164" fontId="13" fillId="0" borderId="0" xfId="1" applyNumberFormat="1" applyFont="1" applyBorder="1" applyAlignment="1">
      <alignment horizontal="center" vertical="center" wrapText="1"/>
    </xf>
    <xf numFmtId="164" fontId="7" fillId="0" borderId="0" xfId="1" applyNumberFormat="1" applyFont="1" applyAlignment="1">
      <alignment horizontal="right" vertical="top" wrapText="1"/>
    </xf>
    <xf numFmtId="164" fontId="22" fillId="0" borderId="21" xfId="1" applyNumberFormat="1" applyFont="1" applyBorder="1" applyAlignment="1">
      <alignment horizontal="center" vertical="center" wrapText="1"/>
    </xf>
    <xf numFmtId="164" fontId="7" fillId="0" borderId="12" xfId="1" applyNumberFormat="1" applyFont="1" applyBorder="1" applyAlignment="1">
      <alignment horizontal="center" vertical="center" wrapText="1"/>
    </xf>
    <xf numFmtId="164" fontId="19" fillId="2" borderId="21" xfId="1" applyNumberFormat="1" applyFont="1" applyFill="1" applyBorder="1" applyAlignment="1">
      <alignment horizontal="center" vertical="center" wrapText="1"/>
    </xf>
    <xf numFmtId="164" fontId="2" fillId="0" borderId="0" xfId="1" applyNumberFormat="1" applyAlignment="1">
      <alignment horizontal="right" vertical="top" wrapText="1"/>
    </xf>
    <xf numFmtId="164" fontId="2" fillId="0" borderId="0" xfId="1" applyNumberFormat="1" applyAlignment="1">
      <alignment vertical="top" wrapText="1"/>
    </xf>
    <xf numFmtId="164" fontId="19" fillId="0" borderId="12" xfId="1" applyNumberFormat="1" applyFont="1" applyBorder="1" applyAlignment="1">
      <alignment horizontal="center" vertical="top" wrapText="1"/>
    </xf>
    <xf numFmtId="164" fontId="19" fillId="0" borderId="21" xfId="1" applyNumberFormat="1" applyFont="1" applyBorder="1" applyAlignment="1">
      <alignment horizontal="center" vertical="center" wrapText="1"/>
    </xf>
  </cellXfs>
  <cellStyles count="84">
    <cellStyle name="Данные (редактируемые)" xfId="3"/>
    <cellStyle name="Данные (редактируемые) 2" xfId="4"/>
    <cellStyle name="Данные (редактируемые) 3" xfId="5"/>
    <cellStyle name="Данные (редактируемые) 4" xfId="6"/>
    <cellStyle name="Данные (только для чтения)" xfId="7"/>
    <cellStyle name="Данные (только для чтения) 2" xfId="8"/>
    <cellStyle name="Данные (только для чтения) 3" xfId="9"/>
    <cellStyle name="Данные (только для чтения) 4" xfId="10"/>
    <cellStyle name="Данные для удаления" xfId="11"/>
    <cellStyle name="Данные для удаления 2" xfId="12"/>
    <cellStyle name="Данные для удаления 3" xfId="13"/>
    <cellStyle name="Данные для удаления 4" xfId="14"/>
    <cellStyle name="Заголовки полей" xfId="15"/>
    <cellStyle name="Заголовки полей [печать]" xfId="16"/>
    <cellStyle name="Заголовки полей 2" xfId="17"/>
    <cellStyle name="Заголовки полей 3" xfId="18"/>
    <cellStyle name="Заголовки полей 4" xfId="19"/>
    <cellStyle name="Заголовок меры" xfId="20"/>
    <cellStyle name="Заголовок меры 2" xfId="21"/>
    <cellStyle name="Заголовок меры 3" xfId="22"/>
    <cellStyle name="Заголовок меры 4" xfId="23"/>
    <cellStyle name="Заголовок показателя [печать]" xfId="24"/>
    <cellStyle name="Заголовок показателя константы" xfId="25"/>
    <cellStyle name="Заголовок показателя константы 2" xfId="26"/>
    <cellStyle name="Заголовок показателя константы 3" xfId="27"/>
    <cellStyle name="Заголовок показателя константы 4" xfId="28"/>
    <cellStyle name="Заголовок результата расчета" xfId="29"/>
    <cellStyle name="Заголовок результата расчета 2" xfId="30"/>
    <cellStyle name="Заголовок результата расчета 3" xfId="31"/>
    <cellStyle name="Заголовок результата расчета 4" xfId="32"/>
    <cellStyle name="Заголовок свободного показателя" xfId="33"/>
    <cellStyle name="Заголовок свободного показателя 2" xfId="34"/>
    <cellStyle name="Заголовок свободного показателя 3" xfId="35"/>
    <cellStyle name="Заголовок свободного показателя 4" xfId="36"/>
    <cellStyle name="Значение фильтра" xfId="37"/>
    <cellStyle name="Значение фильтра [печать]" xfId="38"/>
    <cellStyle name="Значение фильтра [печать] 2" xfId="39"/>
    <cellStyle name="Значение фильтра [печать] 3" xfId="40"/>
    <cellStyle name="Значение фильтра [печать] 4" xfId="41"/>
    <cellStyle name="Значение фильтра 2" xfId="42"/>
    <cellStyle name="Значение фильтра 3" xfId="43"/>
    <cellStyle name="Значение фильтра 4" xfId="44"/>
    <cellStyle name="Информация о задаче" xfId="45"/>
    <cellStyle name="Обычный" xfId="0" builtinId="0"/>
    <cellStyle name="Обычный 2" xfId="1"/>
    <cellStyle name="Обычный 2 2" xfId="2"/>
    <cellStyle name="Обычный 3" xfId="46"/>
    <cellStyle name="Отдельная ячейка" xfId="47"/>
    <cellStyle name="Отдельная ячейка - константа" xfId="48"/>
    <cellStyle name="Отдельная ячейка - константа [печать]" xfId="49"/>
    <cellStyle name="Отдельная ячейка - константа [печать] 2" xfId="50"/>
    <cellStyle name="Отдельная ячейка - константа [печать] 3" xfId="51"/>
    <cellStyle name="Отдельная ячейка - константа [печать] 4" xfId="52"/>
    <cellStyle name="Отдельная ячейка - константа 2" xfId="53"/>
    <cellStyle name="Отдельная ячейка - константа 3" xfId="54"/>
    <cellStyle name="Отдельная ячейка - константа 4" xfId="55"/>
    <cellStyle name="Отдельная ячейка [печать]" xfId="56"/>
    <cellStyle name="Отдельная ячейка [печать] 2" xfId="57"/>
    <cellStyle name="Отдельная ячейка [печать] 3" xfId="58"/>
    <cellStyle name="Отдельная ячейка [печать] 4" xfId="59"/>
    <cellStyle name="Отдельная ячейка 2" xfId="60"/>
    <cellStyle name="Отдельная ячейка 3" xfId="61"/>
    <cellStyle name="Отдельная ячейка 4" xfId="62"/>
    <cellStyle name="Отдельная ячейка-результат" xfId="63"/>
    <cellStyle name="Отдельная ячейка-результат [печать]" xfId="64"/>
    <cellStyle name="Отдельная ячейка-результат [печать] 2" xfId="65"/>
    <cellStyle name="Отдельная ячейка-результат [печать] 3" xfId="66"/>
    <cellStyle name="Отдельная ячейка-результат [печать] 4" xfId="67"/>
    <cellStyle name="Отдельная ячейка-результат 2" xfId="68"/>
    <cellStyle name="Отдельная ячейка-результат 3" xfId="69"/>
    <cellStyle name="Отдельная ячейка-результат 4" xfId="70"/>
    <cellStyle name="Свойства элементов измерения" xfId="71"/>
    <cellStyle name="Свойства элементов измерения [печать]" xfId="72"/>
    <cellStyle name="Свойства элементов измерения [печать] 2" xfId="73"/>
    <cellStyle name="Свойства элементов измерения [печать] 3" xfId="74"/>
    <cellStyle name="Свойства элементов измерения [печать] 4" xfId="75"/>
    <cellStyle name="Элементы осей" xfId="76"/>
    <cellStyle name="Элементы осей [печать]" xfId="77"/>
    <cellStyle name="Элементы осей [печать] 2" xfId="78"/>
    <cellStyle name="Элементы осей [печать] 3" xfId="79"/>
    <cellStyle name="Элементы осей [печать] 4" xfId="80"/>
    <cellStyle name="Элементы осей 2" xfId="81"/>
    <cellStyle name="Элементы осей 3" xfId="82"/>
    <cellStyle name="Элементы осей 4" xfId="8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4\&#1088;&#1072;&#1089;&#1093;&#1086;&#1076;&#1099;\&#1050;&#1056;&#1040;&#1057;&#1048;&#1050;&#1054;&#1042;&#1040;%20&#1054;&#1051;&#1071;\&#1048;&#1057;&#1055;&#1054;&#1051;&#1053;&#1045;&#1053;&#1048;&#1045;%20&#1041;&#1070;&#1044;&#1046;&#1045;&#1058;&#1040;%202016\&#1075;&#1086;&#1076;&#1086;&#1074;&#1086;&#1077;%20&#1080;&#1089;&#1087;&#1086;&#1083;&#1085;&#1077;&#1085;&#1080;&#1077;\&#1084;&#1072;&#1090;&#1077;&#1088;&#1080;&#1072;&#1083;&#1099;%20&#1076;&#1083;&#1103;%20&#1084;&#1086;&#1085;&#1080;&#1090;&#1086;&#1088;&#1080;&#1085;&#1075;&#1072;\&#1052;&#1072;&#1090;&#1077;&#1088;&#1080;&#1072;&#1083;&#1099;%20&#1082;%20&#1080;&#1089;&#1087;&#1086;&#1083;&#1085;&#1077;&#1085;&#1080;&#1102;%20&#1084;&#1086;&#1085;&#1080;&#1090;&#1086;&#1088;&#1080;&#1085;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разделам  5.6"/>
      <sheetName val="программы 5.7"/>
      <sheetName val="субсидии 5.8 + "/>
      <sheetName val="по разделам п. 5.10"/>
      <sheetName val="госзадание"/>
      <sheetName val="субсидии"/>
      <sheetName val="по ведомст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Y64"/>
  <sheetViews>
    <sheetView tabSelected="1" view="pageBreakPreview" topLeftCell="B6" zoomScale="73" zoomScaleNormal="55" zoomScaleSheetLayoutView="73" workbookViewId="0">
      <pane xSplit="8" ySplit="6" topLeftCell="J12" activePane="bottomRight" state="frozen"/>
      <selection activeCell="B6" sqref="B6"/>
      <selection pane="topRight" activeCell="J6" sqref="J6"/>
      <selection pane="bottomLeft" activeCell="B12" sqref="B12"/>
      <selection pane="bottomRight" activeCell="J68" sqref="J68"/>
    </sheetView>
  </sheetViews>
  <sheetFormatPr defaultRowHeight="12.75"/>
  <cols>
    <col min="1" max="1" width="0" style="3" hidden="1" customWidth="1"/>
    <col min="2" max="3" width="9.140625" style="3"/>
    <col min="4" max="4" width="8" style="3" customWidth="1"/>
    <col min="5" max="5" width="5.42578125" style="3" customWidth="1"/>
    <col min="6" max="6" width="4" style="3" customWidth="1"/>
    <col min="7" max="7" width="4.28515625" style="3" customWidth="1"/>
    <col min="8" max="8" width="7" style="3" customWidth="1"/>
    <col min="9" max="9" width="10" style="3" customWidth="1"/>
    <col min="10" max="10" width="17.85546875" style="3" customWidth="1"/>
    <col min="11" max="11" width="23.85546875" style="3" customWidth="1"/>
    <col min="12" max="12" width="22" style="3" customWidth="1"/>
    <col min="13" max="13" width="19.7109375" style="3" customWidth="1"/>
    <col min="14" max="14" width="19.140625" style="3" customWidth="1"/>
    <col min="15" max="15" width="15.85546875" style="3" customWidth="1"/>
    <col min="16" max="16" width="19" style="3" customWidth="1"/>
    <col min="17" max="17" width="43.42578125" style="3" customWidth="1"/>
    <col min="18" max="252" width="9.140625" style="3"/>
    <col min="253" max="253" width="32" style="3" customWidth="1"/>
    <col min="254" max="254" width="19" style="3" customWidth="1"/>
    <col min="255" max="256" width="21" style="3" customWidth="1"/>
    <col min="257" max="257" width="21.140625" style="3" customWidth="1"/>
    <col min="258" max="262" width="0" style="3" hidden="1" customWidth="1"/>
    <col min="263" max="263" width="27.5703125" style="3" customWidth="1"/>
    <col min="264" max="264" width="23.140625" style="3" customWidth="1"/>
    <col min="265" max="265" width="0" style="3" hidden="1" customWidth="1"/>
    <col min="266" max="266" width="16.28515625" style="3" customWidth="1"/>
    <col min="267" max="267" width="15.28515625" style="3" customWidth="1"/>
    <col min="268" max="268" width="23" style="3" customWidth="1"/>
    <col min="269" max="269" width="47.140625" style="3" customWidth="1"/>
    <col min="270" max="270" width="19.28515625" style="3" customWidth="1"/>
    <col min="271" max="271" width="0.140625" style="3" customWidth="1"/>
    <col min="272" max="272" width="17.7109375" style="3" customWidth="1"/>
    <col min="273" max="273" width="21.85546875" style="3" customWidth="1"/>
    <col min="274" max="508" width="9.140625" style="3"/>
    <col min="509" max="509" width="32" style="3" customWidth="1"/>
    <col min="510" max="510" width="19" style="3" customWidth="1"/>
    <col min="511" max="512" width="21" style="3" customWidth="1"/>
    <col min="513" max="513" width="21.140625" style="3" customWidth="1"/>
    <col min="514" max="518" width="0" style="3" hidden="1" customWidth="1"/>
    <col min="519" max="519" width="27.5703125" style="3" customWidth="1"/>
    <col min="520" max="520" width="23.140625" style="3" customWidth="1"/>
    <col min="521" max="521" width="0" style="3" hidden="1" customWidth="1"/>
    <col min="522" max="522" width="16.28515625" style="3" customWidth="1"/>
    <col min="523" max="523" width="15.28515625" style="3" customWidth="1"/>
    <col min="524" max="524" width="23" style="3" customWidth="1"/>
    <col min="525" max="525" width="47.140625" style="3" customWidth="1"/>
    <col min="526" max="526" width="19.28515625" style="3" customWidth="1"/>
    <col min="527" max="527" width="0.140625" style="3" customWidth="1"/>
    <col min="528" max="528" width="17.7109375" style="3" customWidth="1"/>
    <col min="529" max="529" width="21.85546875" style="3" customWidth="1"/>
    <col min="530" max="764" width="9.140625" style="3"/>
    <col min="765" max="765" width="32" style="3" customWidth="1"/>
    <col min="766" max="766" width="19" style="3" customWidth="1"/>
    <col min="767" max="768" width="21" style="3" customWidth="1"/>
    <col min="769" max="769" width="21.140625" style="3" customWidth="1"/>
    <col min="770" max="774" width="0" style="3" hidden="1" customWidth="1"/>
    <col min="775" max="775" width="27.5703125" style="3" customWidth="1"/>
    <col min="776" max="776" width="23.140625" style="3" customWidth="1"/>
    <col min="777" max="777" width="0" style="3" hidden="1" customWidth="1"/>
    <col min="778" max="778" width="16.28515625" style="3" customWidth="1"/>
    <col min="779" max="779" width="15.28515625" style="3" customWidth="1"/>
    <col min="780" max="780" width="23" style="3" customWidth="1"/>
    <col min="781" max="781" width="47.140625" style="3" customWidth="1"/>
    <col min="782" max="782" width="19.28515625" style="3" customWidth="1"/>
    <col min="783" max="783" width="0.140625" style="3" customWidth="1"/>
    <col min="784" max="784" width="17.7109375" style="3" customWidth="1"/>
    <col min="785" max="785" width="21.85546875" style="3" customWidth="1"/>
    <col min="786" max="1020" width="9.140625" style="3"/>
    <col min="1021" max="1021" width="32" style="3" customWidth="1"/>
    <col min="1022" max="1022" width="19" style="3" customWidth="1"/>
    <col min="1023" max="1024" width="21" style="3" customWidth="1"/>
    <col min="1025" max="1025" width="21.140625" style="3" customWidth="1"/>
    <col min="1026" max="1030" width="0" style="3" hidden="1" customWidth="1"/>
    <col min="1031" max="1031" width="27.5703125" style="3" customWidth="1"/>
    <col min="1032" max="1032" width="23.140625" style="3" customWidth="1"/>
    <col min="1033" max="1033" width="0" style="3" hidden="1" customWidth="1"/>
    <col min="1034" max="1034" width="16.28515625" style="3" customWidth="1"/>
    <col min="1035" max="1035" width="15.28515625" style="3" customWidth="1"/>
    <col min="1036" max="1036" width="23" style="3" customWidth="1"/>
    <col min="1037" max="1037" width="47.140625" style="3" customWidth="1"/>
    <col min="1038" max="1038" width="19.28515625" style="3" customWidth="1"/>
    <col min="1039" max="1039" width="0.140625" style="3" customWidth="1"/>
    <col min="1040" max="1040" width="17.7109375" style="3" customWidth="1"/>
    <col min="1041" max="1041" width="21.85546875" style="3" customWidth="1"/>
    <col min="1042" max="1276" width="9.140625" style="3"/>
    <col min="1277" max="1277" width="32" style="3" customWidth="1"/>
    <col min="1278" max="1278" width="19" style="3" customWidth="1"/>
    <col min="1279" max="1280" width="21" style="3" customWidth="1"/>
    <col min="1281" max="1281" width="21.140625" style="3" customWidth="1"/>
    <col min="1282" max="1286" width="0" style="3" hidden="1" customWidth="1"/>
    <col min="1287" max="1287" width="27.5703125" style="3" customWidth="1"/>
    <col min="1288" max="1288" width="23.140625" style="3" customWidth="1"/>
    <col min="1289" max="1289" width="0" style="3" hidden="1" customWidth="1"/>
    <col min="1290" max="1290" width="16.28515625" style="3" customWidth="1"/>
    <col min="1291" max="1291" width="15.28515625" style="3" customWidth="1"/>
    <col min="1292" max="1292" width="23" style="3" customWidth="1"/>
    <col min="1293" max="1293" width="47.140625" style="3" customWidth="1"/>
    <col min="1294" max="1294" width="19.28515625" style="3" customWidth="1"/>
    <col min="1295" max="1295" width="0.140625" style="3" customWidth="1"/>
    <col min="1296" max="1296" width="17.7109375" style="3" customWidth="1"/>
    <col min="1297" max="1297" width="21.85546875" style="3" customWidth="1"/>
    <col min="1298" max="1532" width="9.140625" style="3"/>
    <col min="1533" max="1533" width="32" style="3" customWidth="1"/>
    <col min="1534" max="1534" width="19" style="3" customWidth="1"/>
    <col min="1535" max="1536" width="21" style="3" customWidth="1"/>
    <col min="1537" max="1537" width="21.140625" style="3" customWidth="1"/>
    <col min="1538" max="1542" width="0" style="3" hidden="1" customWidth="1"/>
    <col min="1543" max="1543" width="27.5703125" style="3" customWidth="1"/>
    <col min="1544" max="1544" width="23.140625" style="3" customWidth="1"/>
    <col min="1545" max="1545" width="0" style="3" hidden="1" customWidth="1"/>
    <col min="1546" max="1546" width="16.28515625" style="3" customWidth="1"/>
    <col min="1547" max="1547" width="15.28515625" style="3" customWidth="1"/>
    <col min="1548" max="1548" width="23" style="3" customWidth="1"/>
    <col min="1549" max="1549" width="47.140625" style="3" customWidth="1"/>
    <col min="1550" max="1550" width="19.28515625" style="3" customWidth="1"/>
    <col min="1551" max="1551" width="0.140625" style="3" customWidth="1"/>
    <col min="1552" max="1552" width="17.7109375" style="3" customWidth="1"/>
    <col min="1553" max="1553" width="21.85546875" style="3" customWidth="1"/>
    <col min="1554" max="1788" width="9.140625" style="3"/>
    <col min="1789" max="1789" width="32" style="3" customWidth="1"/>
    <col min="1790" max="1790" width="19" style="3" customWidth="1"/>
    <col min="1791" max="1792" width="21" style="3" customWidth="1"/>
    <col min="1793" max="1793" width="21.140625" style="3" customWidth="1"/>
    <col min="1794" max="1798" width="0" style="3" hidden="1" customWidth="1"/>
    <col min="1799" max="1799" width="27.5703125" style="3" customWidth="1"/>
    <col min="1800" max="1800" width="23.140625" style="3" customWidth="1"/>
    <col min="1801" max="1801" width="0" style="3" hidden="1" customWidth="1"/>
    <col min="1802" max="1802" width="16.28515625" style="3" customWidth="1"/>
    <col min="1803" max="1803" width="15.28515625" style="3" customWidth="1"/>
    <col min="1804" max="1804" width="23" style="3" customWidth="1"/>
    <col min="1805" max="1805" width="47.140625" style="3" customWidth="1"/>
    <col min="1806" max="1806" width="19.28515625" style="3" customWidth="1"/>
    <col min="1807" max="1807" width="0.140625" style="3" customWidth="1"/>
    <col min="1808" max="1808" width="17.7109375" style="3" customWidth="1"/>
    <col min="1809" max="1809" width="21.85546875" style="3" customWidth="1"/>
    <col min="1810" max="2044" width="9.140625" style="3"/>
    <col min="2045" max="2045" width="32" style="3" customWidth="1"/>
    <col min="2046" max="2046" width="19" style="3" customWidth="1"/>
    <col min="2047" max="2048" width="21" style="3" customWidth="1"/>
    <col min="2049" max="2049" width="21.140625" style="3" customWidth="1"/>
    <col min="2050" max="2054" width="0" style="3" hidden="1" customWidth="1"/>
    <col min="2055" max="2055" width="27.5703125" style="3" customWidth="1"/>
    <col min="2056" max="2056" width="23.140625" style="3" customWidth="1"/>
    <col min="2057" max="2057" width="0" style="3" hidden="1" customWidth="1"/>
    <col min="2058" max="2058" width="16.28515625" style="3" customWidth="1"/>
    <col min="2059" max="2059" width="15.28515625" style="3" customWidth="1"/>
    <col min="2060" max="2060" width="23" style="3" customWidth="1"/>
    <col min="2061" max="2061" width="47.140625" style="3" customWidth="1"/>
    <col min="2062" max="2062" width="19.28515625" style="3" customWidth="1"/>
    <col min="2063" max="2063" width="0.140625" style="3" customWidth="1"/>
    <col min="2064" max="2064" width="17.7109375" style="3" customWidth="1"/>
    <col min="2065" max="2065" width="21.85546875" style="3" customWidth="1"/>
    <col min="2066" max="2300" width="9.140625" style="3"/>
    <col min="2301" max="2301" width="32" style="3" customWidth="1"/>
    <col min="2302" max="2302" width="19" style="3" customWidth="1"/>
    <col min="2303" max="2304" width="21" style="3" customWidth="1"/>
    <col min="2305" max="2305" width="21.140625" style="3" customWidth="1"/>
    <col min="2306" max="2310" width="0" style="3" hidden="1" customWidth="1"/>
    <col min="2311" max="2311" width="27.5703125" style="3" customWidth="1"/>
    <col min="2312" max="2312" width="23.140625" style="3" customWidth="1"/>
    <col min="2313" max="2313" width="0" style="3" hidden="1" customWidth="1"/>
    <col min="2314" max="2314" width="16.28515625" style="3" customWidth="1"/>
    <col min="2315" max="2315" width="15.28515625" style="3" customWidth="1"/>
    <col min="2316" max="2316" width="23" style="3" customWidth="1"/>
    <col min="2317" max="2317" width="47.140625" style="3" customWidth="1"/>
    <col min="2318" max="2318" width="19.28515625" style="3" customWidth="1"/>
    <col min="2319" max="2319" width="0.140625" style="3" customWidth="1"/>
    <col min="2320" max="2320" width="17.7109375" style="3" customWidth="1"/>
    <col min="2321" max="2321" width="21.85546875" style="3" customWidth="1"/>
    <col min="2322" max="2556" width="9.140625" style="3"/>
    <col min="2557" max="2557" width="32" style="3" customWidth="1"/>
    <col min="2558" max="2558" width="19" style="3" customWidth="1"/>
    <col min="2559" max="2560" width="21" style="3" customWidth="1"/>
    <col min="2561" max="2561" width="21.140625" style="3" customWidth="1"/>
    <col min="2562" max="2566" width="0" style="3" hidden="1" customWidth="1"/>
    <col min="2567" max="2567" width="27.5703125" style="3" customWidth="1"/>
    <col min="2568" max="2568" width="23.140625" style="3" customWidth="1"/>
    <col min="2569" max="2569" width="0" style="3" hidden="1" customWidth="1"/>
    <col min="2570" max="2570" width="16.28515625" style="3" customWidth="1"/>
    <col min="2571" max="2571" width="15.28515625" style="3" customWidth="1"/>
    <col min="2572" max="2572" width="23" style="3" customWidth="1"/>
    <col min="2573" max="2573" width="47.140625" style="3" customWidth="1"/>
    <col min="2574" max="2574" width="19.28515625" style="3" customWidth="1"/>
    <col min="2575" max="2575" width="0.140625" style="3" customWidth="1"/>
    <col min="2576" max="2576" width="17.7109375" style="3" customWidth="1"/>
    <col min="2577" max="2577" width="21.85546875" style="3" customWidth="1"/>
    <col min="2578" max="2812" width="9.140625" style="3"/>
    <col min="2813" max="2813" width="32" style="3" customWidth="1"/>
    <col min="2814" max="2814" width="19" style="3" customWidth="1"/>
    <col min="2815" max="2816" width="21" style="3" customWidth="1"/>
    <col min="2817" max="2817" width="21.140625" style="3" customWidth="1"/>
    <col min="2818" max="2822" width="0" style="3" hidden="1" customWidth="1"/>
    <col min="2823" max="2823" width="27.5703125" style="3" customWidth="1"/>
    <col min="2824" max="2824" width="23.140625" style="3" customWidth="1"/>
    <col min="2825" max="2825" width="0" style="3" hidden="1" customWidth="1"/>
    <col min="2826" max="2826" width="16.28515625" style="3" customWidth="1"/>
    <col min="2827" max="2827" width="15.28515625" style="3" customWidth="1"/>
    <col min="2828" max="2828" width="23" style="3" customWidth="1"/>
    <col min="2829" max="2829" width="47.140625" style="3" customWidth="1"/>
    <col min="2830" max="2830" width="19.28515625" style="3" customWidth="1"/>
    <col min="2831" max="2831" width="0.140625" style="3" customWidth="1"/>
    <col min="2832" max="2832" width="17.7109375" style="3" customWidth="1"/>
    <col min="2833" max="2833" width="21.85546875" style="3" customWidth="1"/>
    <col min="2834" max="3068" width="9.140625" style="3"/>
    <col min="3069" max="3069" width="32" style="3" customWidth="1"/>
    <col min="3070" max="3070" width="19" style="3" customWidth="1"/>
    <col min="3071" max="3072" width="21" style="3" customWidth="1"/>
    <col min="3073" max="3073" width="21.140625" style="3" customWidth="1"/>
    <col min="3074" max="3078" width="0" style="3" hidden="1" customWidth="1"/>
    <col min="3079" max="3079" width="27.5703125" style="3" customWidth="1"/>
    <col min="3080" max="3080" width="23.140625" style="3" customWidth="1"/>
    <col min="3081" max="3081" width="0" style="3" hidden="1" customWidth="1"/>
    <col min="3082" max="3082" width="16.28515625" style="3" customWidth="1"/>
    <col min="3083" max="3083" width="15.28515625" style="3" customWidth="1"/>
    <col min="3084" max="3084" width="23" style="3" customWidth="1"/>
    <col min="3085" max="3085" width="47.140625" style="3" customWidth="1"/>
    <col min="3086" max="3086" width="19.28515625" style="3" customWidth="1"/>
    <col min="3087" max="3087" width="0.140625" style="3" customWidth="1"/>
    <col min="3088" max="3088" width="17.7109375" style="3" customWidth="1"/>
    <col min="3089" max="3089" width="21.85546875" style="3" customWidth="1"/>
    <col min="3090" max="3324" width="9.140625" style="3"/>
    <col min="3325" max="3325" width="32" style="3" customWidth="1"/>
    <col min="3326" max="3326" width="19" style="3" customWidth="1"/>
    <col min="3327" max="3328" width="21" style="3" customWidth="1"/>
    <col min="3329" max="3329" width="21.140625" style="3" customWidth="1"/>
    <col min="3330" max="3334" width="0" style="3" hidden="1" customWidth="1"/>
    <col min="3335" max="3335" width="27.5703125" style="3" customWidth="1"/>
    <col min="3336" max="3336" width="23.140625" style="3" customWidth="1"/>
    <col min="3337" max="3337" width="0" style="3" hidden="1" customWidth="1"/>
    <col min="3338" max="3338" width="16.28515625" style="3" customWidth="1"/>
    <col min="3339" max="3339" width="15.28515625" style="3" customWidth="1"/>
    <col min="3340" max="3340" width="23" style="3" customWidth="1"/>
    <col min="3341" max="3341" width="47.140625" style="3" customWidth="1"/>
    <col min="3342" max="3342" width="19.28515625" style="3" customWidth="1"/>
    <col min="3343" max="3343" width="0.140625" style="3" customWidth="1"/>
    <col min="3344" max="3344" width="17.7109375" style="3" customWidth="1"/>
    <col min="3345" max="3345" width="21.85546875" style="3" customWidth="1"/>
    <col min="3346" max="3580" width="9.140625" style="3"/>
    <col min="3581" max="3581" width="32" style="3" customWidth="1"/>
    <col min="3582" max="3582" width="19" style="3" customWidth="1"/>
    <col min="3583" max="3584" width="21" style="3" customWidth="1"/>
    <col min="3585" max="3585" width="21.140625" style="3" customWidth="1"/>
    <col min="3586" max="3590" width="0" style="3" hidden="1" customWidth="1"/>
    <col min="3591" max="3591" width="27.5703125" style="3" customWidth="1"/>
    <col min="3592" max="3592" width="23.140625" style="3" customWidth="1"/>
    <col min="3593" max="3593" width="0" style="3" hidden="1" customWidth="1"/>
    <col min="3594" max="3594" width="16.28515625" style="3" customWidth="1"/>
    <col min="3595" max="3595" width="15.28515625" style="3" customWidth="1"/>
    <col min="3596" max="3596" width="23" style="3" customWidth="1"/>
    <col min="3597" max="3597" width="47.140625" style="3" customWidth="1"/>
    <col min="3598" max="3598" width="19.28515625" style="3" customWidth="1"/>
    <col min="3599" max="3599" width="0.140625" style="3" customWidth="1"/>
    <col min="3600" max="3600" width="17.7109375" style="3" customWidth="1"/>
    <col min="3601" max="3601" width="21.85546875" style="3" customWidth="1"/>
    <col min="3602" max="3836" width="9.140625" style="3"/>
    <col min="3837" max="3837" width="32" style="3" customWidth="1"/>
    <col min="3838" max="3838" width="19" style="3" customWidth="1"/>
    <col min="3839" max="3840" width="21" style="3" customWidth="1"/>
    <col min="3841" max="3841" width="21.140625" style="3" customWidth="1"/>
    <col min="3842" max="3846" width="0" style="3" hidden="1" customWidth="1"/>
    <col min="3847" max="3847" width="27.5703125" style="3" customWidth="1"/>
    <col min="3848" max="3848" width="23.140625" style="3" customWidth="1"/>
    <col min="3849" max="3849" width="0" style="3" hidden="1" customWidth="1"/>
    <col min="3850" max="3850" width="16.28515625" style="3" customWidth="1"/>
    <col min="3851" max="3851" width="15.28515625" style="3" customWidth="1"/>
    <col min="3852" max="3852" width="23" style="3" customWidth="1"/>
    <col min="3853" max="3853" width="47.140625" style="3" customWidth="1"/>
    <col min="3854" max="3854" width="19.28515625" style="3" customWidth="1"/>
    <col min="3855" max="3855" width="0.140625" style="3" customWidth="1"/>
    <col min="3856" max="3856" width="17.7109375" style="3" customWidth="1"/>
    <col min="3857" max="3857" width="21.85546875" style="3" customWidth="1"/>
    <col min="3858" max="4092" width="9.140625" style="3"/>
    <col min="4093" max="4093" width="32" style="3" customWidth="1"/>
    <col min="4094" max="4094" width="19" style="3" customWidth="1"/>
    <col min="4095" max="4096" width="21" style="3" customWidth="1"/>
    <col min="4097" max="4097" width="21.140625" style="3" customWidth="1"/>
    <col min="4098" max="4102" width="0" style="3" hidden="1" customWidth="1"/>
    <col min="4103" max="4103" width="27.5703125" style="3" customWidth="1"/>
    <col min="4104" max="4104" width="23.140625" style="3" customWidth="1"/>
    <col min="4105" max="4105" width="0" style="3" hidden="1" customWidth="1"/>
    <col min="4106" max="4106" width="16.28515625" style="3" customWidth="1"/>
    <col min="4107" max="4107" width="15.28515625" style="3" customWidth="1"/>
    <col min="4108" max="4108" width="23" style="3" customWidth="1"/>
    <col min="4109" max="4109" width="47.140625" style="3" customWidth="1"/>
    <col min="4110" max="4110" width="19.28515625" style="3" customWidth="1"/>
    <col min="4111" max="4111" width="0.140625" style="3" customWidth="1"/>
    <col min="4112" max="4112" width="17.7109375" style="3" customWidth="1"/>
    <col min="4113" max="4113" width="21.85546875" style="3" customWidth="1"/>
    <col min="4114" max="4348" width="9.140625" style="3"/>
    <col min="4349" max="4349" width="32" style="3" customWidth="1"/>
    <col min="4350" max="4350" width="19" style="3" customWidth="1"/>
    <col min="4351" max="4352" width="21" style="3" customWidth="1"/>
    <col min="4353" max="4353" width="21.140625" style="3" customWidth="1"/>
    <col min="4354" max="4358" width="0" style="3" hidden="1" customWidth="1"/>
    <col min="4359" max="4359" width="27.5703125" style="3" customWidth="1"/>
    <col min="4360" max="4360" width="23.140625" style="3" customWidth="1"/>
    <col min="4361" max="4361" width="0" style="3" hidden="1" customWidth="1"/>
    <col min="4362" max="4362" width="16.28515625" style="3" customWidth="1"/>
    <col min="4363" max="4363" width="15.28515625" style="3" customWidth="1"/>
    <col min="4364" max="4364" width="23" style="3" customWidth="1"/>
    <col min="4365" max="4365" width="47.140625" style="3" customWidth="1"/>
    <col min="4366" max="4366" width="19.28515625" style="3" customWidth="1"/>
    <col min="4367" max="4367" width="0.140625" style="3" customWidth="1"/>
    <col min="4368" max="4368" width="17.7109375" style="3" customWidth="1"/>
    <col min="4369" max="4369" width="21.85546875" style="3" customWidth="1"/>
    <col min="4370" max="4604" width="9.140625" style="3"/>
    <col min="4605" max="4605" width="32" style="3" customWidth="1"/>
    <col min="4606" max="4606" width="19" style="3" customWidth="1"/>
    <col min="4607" max="4608" width="21" style="3" customWidth="1"/>
    <col min="4609" max="4609" width="21.140625" style="3" customWidth="1"/>
    <col min="4610" max="4614" width="0" style="3" hidden="1" customWidth="1"/>
    <col min="4615" max="4615" width="27.5703125" style="3" customWidth="1"/>
    <col min="4616" max="4616" width="23.140625" style="3" customWidth="1"/>
    <col min="4617" max="4617" width="0" style="3" hidden="1" customWidth="1"/>
    <col min="4618" max="4618" width="16.28515625" style="3" customWidth="1"/>
    <col min="4619" max="4619" width="15.28515625" style="3" customWidth="1"/>
    <col min="4620" max="4620" width="23" style="3" customWidth="1"/>
    <col min="4621" max="4621" width="47.140625" style="3" customWidth="1"/>
    <col min="4622" max="4622" width="19.28515625" style="3" customWidth="1"/>
    <col min="4623" max="4623" width="0.140625" style="3" customWidth="1"/>
    <col min="4624" max="4624" width="17.7109375" style="3" customWidth="1"/>
    <col min="4625" max="4625" width="21.85546875" style="3" customWidth="1"/>
    <col min="4626" max="4860" width="9.140625" style="3"/>
    <col min="4861" max="4861" width="32" style="3" customWidth="1"/>
    <col min="4862" max="4862" width="19" style="3" customWidth="1"/>
    <col min="4863" max="4864" width="21" style="3" customWidth="1"/>
    <col min="4865" max="4865" width="21.140625" style="3" customWidth="1"/>
    <col min="4866" max="4870" width="0" style="3" hidden="1" customWidth="1"/>
    <col min="4871" max="4871" width="27.5703125" style="3" customWidth="1"/>
    <col min="4872" max="4872" width="23.140625" style="3" customWidth="1"/>
    <col min="4873" max="4873" width="0" style="3" hidden="1" customWidth="1"/>
    <col min="4874" max="4874" width="16.28515625" style="3" customWidth="1"/>
    <col min="4875" max="4875" width="15.28515625" style="3" customWidth="1"/>
    <col min="4876" max="4876" width="23" style="3" customWidth="1"/>
    <col min="4877" max="4877" width="47.140625" style="3" customWidth="1"/>
    <col min="4878" max="4878" width="19.28515625" style="3" customWidth="1"/>
    <col min="4879" max="4879" width="0.140625" style="3" customWidth="1"/>
    <col min="4880" max="4880" width="17.7109375" style="3" customWidth="1"/>
    <col min="4881" max="4881" width="21.85546875" style="3" customWidth="1"/>
    <col min="4882" max="5116" width="9.140625" style="3"/>
    <col min="5117" max="5117" width="32" style="3" customWidth="1"/>
    <col min="5118" max="5118" width="19" style="3" customWidth="1"/>
    <col min="5119" max="5120" width="21" style="3" customWidth="1"/>
    <col min="5121" max="5121" width="21.140625" style="3" customWidth="1"/>
    <col min="5122" max="5126" width="0" style="3" hidden="1" customWidth="1"/>
    <col min="5127" max="5127" width="27.5703125" style="3" customWidth="1"/>
    <col min="5128" max="5128" width="23.140625" style="3" customWidth="1"/>
    <col min="5129" max="5129" width="0" style="3" hidden="1" customWidth="1"/>
    <col min="5130" max="5130" width="16.28515625" style="3" customWidth="1"/>
    <col min="5131" max="5131" width="15.28515625" style="3" customWidth="1"/>
    <col min="5132" max="5132" width="23" style="3" customWidth="1"/>
    <col min="5133" max="5133" width="47.140625" style="3" customWidth="1"/>
    <col min="5134" max="5134" width="19.28515625" style="3" customWidth="1"/>
    <col min="5135" max="5135" width="0.140625" style="3" customWidth="1"/>
    <col min="5136" max="5136" width="17.7109375" style="3" customWidth="1"/>
    <col min="5137" max="5137" width="21.85546875" style="3" customWidth="1"/>
    <col min="5138" max="5372" width="9.140625" style="3"/>
    <col min="5373" max="5373" width="32" style="3" customWidth="1"/>
    <col min="5374" max="5374" width="19" style="3" customWidth="1"/>
    <col min="5375" max="5376" width="21" style="3" customWidth="1"/>
    <col min="5377" max="5377" width="21.140625" style="3" customWidth="1"/>
    <col min="5378" max="5382" width="0" style="3" hidden="1" customWidth="1"/>
    <col min="5383" max="5383" width="27.5703125" style="3" customWidth="1"/>
    <col min="5384" max="5384" width="23.140625" style="3" customWidth="1"/>
    <col min="5385" max="5385" width="0" style="3" hidden="1" customWidth="1"/>
    <col min="5386" max="5386" width="16.28515625" style="3" customWidth="1"/>
    <col min="5387" max="5387" width="15.28515625" style="3" customWidth="1"/>
    <col min="5388" max="5388" width="23" style="3" customWidth="1"/>
    <col min="5389" max="5389" width="47.140625" style="3" customWidth="1"/>
    <col min="5390" max="5390" width="19.28515625" style="3" customWidth="1"/>
    <col min="5391" max="5391" width="0.140625" style="3" customWidth="1"/>
    <col min="5392" max="5392" width="17.7109375" style="3" customWidth="1"/>
    <col min="5393" max="5393" width="21.85546875" style="3" customWidth="1"/>
    <col min="5394" max="5628" width="9.140625" style="3"/>
    <col min="5629" max="5629" width="32" style="3" customWidth="1"/>
    <col min="5630" max="5630" width="19" style="3" customWidth="1"/>
    <col min="5631" max="5632" width="21" style="3" customWidth="1"/>
    <col min="5633" max="5633" width="21.140625" style="3" customWidth="1"/>
    <col min="5634" max="5638" width="0" style="3" hidden="1" customWidth="1"/>
    <col min="5639" max="5639" width="27.5703125" style="3" customWidth="1"/>
    <col min="5640" max="5640" width="23.140625" style="3" customWidth="1"/>
    <col min="5641" max="5641" width="0" style="3" hidden="1" customWidth="1"/>
    <col min="5642" max="5642" width="16.28515625" style="3" customWidth="1"/>
    <col min="5643" max="5643" width="15.28515625" style="3" customWidth="1"/>
    <col min="5644" max="5644" width="23" style="3" customWidth="1"/>
    <col min="5645" max="5645" width="47.140625" style="3" customWidth="1"/>
    <col min="5646" max="5646" width="19.28515625" style="3" customWidth="1"/>
    <col min="5647" max="5647" width="0.140625" style="3" customWidth="1"/>
    <col min="5648" max="5648" width="17.7109375" style="3" customWidth="1"/>
    <col min="5649" max="5649" width="21.85546875" style="3" customWidth="1"/>
    <col min="5650" max="5884" width="9.140625" style="3"/>
    <col min="5885" max="5885" width="32" style="3" customWidth="1"/>
    <col min="5886" max="5886" width="19" style="3" customWidth="1"/>
    <col min="5887" max="5888" width="21" style="3" customWidth="1"/>
    <col min="5889" max="5889" width="21.140625" style="3" customWidth="1"/>
    <col min="5890" max="5894" width="0" style="3" hidden="1" customWidth="1"/>
    <col min="5895" max="5895" width="27.5703125" style="3" customWidth="1"/>
    <col min="5896" max="5896" width="23.140625" style="3" customWidth="1"/>
    <col min="5897" max="5897" width="0" style="3" hidden="1" customWidth="1"/>
    <col min="5898" max="5898" width="16.28515625" style="3" customWidth="1"/>
    <col min="5899" max="5899" width="15.28515625" style="3" customWidth="1"/>
    <col min="5900" max="5900" width="23" style="3" customWidth="1"/>
    <col min="5901" max="5901" width="47.140625" style="3" customWidth="1"/>
    <col min="5902" max="5902" width="19.28515625" style="3" customWidth="1"/>
    <col min="5903" max="5903" width="0.140625" style="3" customWidth="1"/>
    <col min="5904" max="5904" width="17.7109375" style="3" customWidth="1"/>
    <col min="5905" max="5905" width="21.85546875" style="3" customWidth="1"/>
    <col min="5906" max="6140" width="9.140625" style="3"/>
    <col min="6141" max="6141" width="32" style="3" customWidth="1"/>
    <col min="6142" max="6142" width="19" style="3" customWidth="1"/>
    <col min="6143" max="6144" width="21" style="3" customWidth="1"/>
    <col min="6145" max="6145" width="21.140625" style="3" customWidth="1"/>
    <col min="6146" max="6150" width="0" style="3" hidden="1" customWidth="1"/>
    <col min="6151" max="6151" width="27.5703125" style="3" customWidth="1"/>
    <col min="6152" max="6152" width="23.140625" style="3" customWidth="1"/>
    <col min="6153" max="6153" width="0" style="3" hidden="1" customWidth="1"/>
    <col min="6154" max="6154" width="16.28515625" style="3" customWidth="1"/>
    <col min="6155" max="6155" width="15.28515625" style="3" customWidth="1"/>
    <col min="6156" max="6156" width="23" style="3" customWidth="1"/>
    <col min="6157" max="6157" width="47.140625" style="3" customWidth="1"/>
    <col min="6158" max="6158" width="19.28515625" style="3" customWidth="1"/>
    <col min="6159" max="6159" width="0.140625" style="3" customWidth="1"/>
    <col min="6160" max="6160" width="17.7109375" style="3" customWidth="1"/>
    <col min="6161" max="6161" width="21.85546875" style="3" customWidth="1"/>
    <col min="6162" max="6396" width="9.140625" style="3"/>
    <col min="6397" max="6397" width="32" style="3" customWidth="1"/>
    <col min="6398" max="6398" width="19" style="3" customWidth="1"/>
    <col min="6399" max="6400" width="21" style="3" customWidth="1"/>
    <col min="6401" max="6401" width="21.140625" style="3" customWidth="1"/>
    <col min="6402" max="6406" width="0" style="3" hidden="1" customWidth="1"/>
    <col min="6407" max="6407" width="27.5703125" style="3" customWidth="1"/>
    <col min="6408" max="6408" width="23.140625" style="3" customWidth="1"/>
    <col min="6409" max="6409" width="0" style="3" hidden="1" customWidth="1"/>
    <col min="6410" max="6410" width="16.28515625" style="3" customWidth="1"/>
    <col min="6411" max="6411" width="15.28515625" style="3" customWidth="1"/>
    <col min="6412" max="6412" width="23" style="3" customWidth="1"/>
    <col min="6413" max="6413" width="47.140625" style="3" customWidth="1"/>
    <col min="6414" max="6414" width="19.28515625" style="3" customWidth="1"/>
    <col min="6415" max="6415" width="0.140625" style="3" customWidth="1"/>
    <col min="6416" max="6416" width="17.7109375" style="3" customWidth="1"/>
    <col min="6417" max="6417" width="21.85546875" style="3" customWidth="1"/>
    <col min="6418" max="6652" width="9.140625" style="3"/>
    <col min="6653" max="6653" width="32" style="3" customWidth="1"/>
    <col min="6654" max="6654" width="19" style="3" customWidth="1"/>
    <col min="6655" max="6656" width="21" style="3" customWidth="1"/>
    <col min="6657" max="6657" width="21.140625" style="3" customWidth="1"/>
    <col min="6658" max="6662" width="0" style="3" hidden="1" customWidth="1"/>
    <col min="6663" max="6663" width="27.5703125" style="3" customWidth="1"/>
    <col min="6664" max="6664" width="23.140625" style="3" customWidth="1"/>
    <col min="6665" max="6665" width="0" style="3" hidden="1" customWidth="1"/>
    <col min="6666" max="6666" width="16.28515625" style="3" customWidth="1"/>
    <col min="6667" max="6667" width="15.28515625" style="3" customWidth="1"/>
    <col min="6668" max="6668" width="23" style="3" customWidth="1"/>
    <col min="6669" max="6669" width="47.140625" style="3" customWidth="1"/>
    <col min="6670" max="6670" width="19.28515625" style="3" customWidth="1"/>
    <col min="6671" max="6671" width="0.140625" style="3" customWidth="1"/>
    <col min="6672" max="6672" width="17.7109375" style="3" customWidth="1"/>
    <col min="6673" max="6673" width="21.85546875" style="3" customWidth="1"/>
    <col min="6674" max="6908" width="9.140625" style="3"/>
    <col min="6909" max="6909" width="32" style="3" customWidth="1"/>
    <col min="6910" max="6910" width="19" style="3" customWidth="1"/>
    <col min="6911" max="6912" width="21" style="3" customWidth="1"/>
    <col min="6913" max="6913" width="21.140625" style="3" customWidth="1"/>
    <col min="6914" max="6918" width="0" style="3" hidden="1" customWidth="1"/>
    <col min="6919" max="6919" width="27.5703125" style="3" customWidth="1"/>
    <col min="6920" max="6920" width="23.140625" style="3" customWidth="1"/>
    <col min="6921" max="6921" width="0" style="3" hidden="1" customWidth="1"/>
    <col min="6922" max="6922" width="16.28515625" style="3" customWidth="1"/>
    <col min="6923" max="6923" width="15.28515625" style="3" customWidth="1"/>
    <col min="6924" max="6924" width="23" style="3" customWidth="1"/>
    <col min="6925" max="6925" width="47.140625" style="3" customWidth="1"/>
    <col min="6926" max="6926" width="19.28515625" style="3" customWidth="1"/>
    <col min="6927" max="6927" width="0.140625" style="3" customWidth="1"/>
    <col min="6928" max="6928" width="17.7109375" style="3" customWidth="1"/>
    <col min="6929" max="6929" width="21.85546875" style="3" customWidth="1"/>
    <col min="6930" max="7164" width="9.140625" style="3"/>
    <col min="7165" max="7165" width="32" style="3" customWidth="1"/>
    <col min="7166" max="7166" width="19" style="3" customWidth="1"/>
    <col min="7167" max="7168" width="21" style="3" customWidth="1"/>
    <col min="7169" max="7169" width="21.140625" style="3" customWidth="1"/>
    <col min="7170" max="7174" width="0" style="3" hidden="1" customWidth="1"/>
    <col min="7175" max="7175" width="27.5703125" style="3" customWidth="1"/>
    <col min="7176" max="7176" width="23.140625" style="3" customWidth="1"/>
    <col min="7177" max="7177" width="0" style="3" hidden="1" customWidth="1"/>
    <col min="7178" max="7178" width="16.28515625" style="3" customWidth="1"/>
    <col min="7179" max="7179" width="15.28515625" style="3" customWidth="1"/>
    <col min="7180" max="7180" width="23" style="3" customWidth="1"/>
    <col min="7181" max="7181" width="47.140625" style="3" customWidth="1"/>
    <col min="7182" max="7182" width="19.28515625" style="3" customWidth="1"/>
    <col min="7183" max="7183" width="0.140625" style="3" customWidth="1"/>
    <col min="7184" max="7184" width="17.7109375" style="3" customWidth="1"/>
    <col min="7185" max="7185" width="21.85546875" style="3" customWidth="1"/>
    <col min="7186" max="7420" width="9.140625" style="3"/>
    <col min="7421" max="7421" width="32" style="3" customWidth="1"/>
    <col min="7422" max="7422" width="19" style="3" customWidth="1"/>
    <col min="7423" max="7424" width="21" style="3" customWidth="1"/>
    <col min="7425" max="7425" width="21.140625" style="3" customWidth="1"/>
    <col min="7426" max="7430" width="0" style="3" hidden="1" customWidth="1"/>
    <col min="7431" max="7431" width="27.5703125" style="3" customWidth="1"/>
    <col min="7432" max="7432" width="23.140625" style="3" customWidth="1"/>
    <col min="7433" max="7433" width="0" style="3" hidden="1" customWidth="1"/>
    <col min="7434" max="7434" width="16.28515625" style="3" customWidth="1"/>
    <col min="7435" max="7435" width="15.28515625" style="3" customWidth="1"/>
    <col min="7436" max="7436" width="23" style="3" customWidth="1"/>
    <col min="7437" max="7437" width="47.140625" style="3" customWidth="1"/>
    <col min="7438" max="7438" width="19.28515625" style="3" customWidth="1"/>
    <col min="7439" max="7439" width="0.140625" style="3" customWidth="1"/>
    <col min="7440" max="7440" width="17.7109375" style="3" customWidth="1"/>
    <col min="7441" max="7441" width="21.85546875" style="3" customWidth="1"/>
    <col min="7442" max="7676" width="9.140625" style="3"/>
    <col min="7677" max="7677" width="32" style="3" customWidth="1"/>
    <col min="7678" max="7678" width="19" style="3" customWidth="1"/>
    <col min="7679" max="7680" width="21" style="3" customWidth="1"/>
    <col min="7681" max="7681" width="21.140625" style="3" customWidth="1"/>
    <col min="7682" max="7686" width="0" style="3" hidden="1" customWidth="1"/>
    <col min="7687" max="7687" width="27.5703125" style="3" customWidth="1"/>
    <col min="7688" max="7688" width="23.140625" style="3" customWidth="1"/>
    <col min="7689" max="7689" width="0" style="3" hidden="1" customWidth="1"/>
    <col min="7690" max="7690" width="16.28515625" style="3" customWidth="1"/>
    <col min="7691" max="7691" width="15.28515625" style="3" customWidth="1"/>
    <col min="7692" max="7692" width="23" style="3" customWidth="1"/>
    <col min="7693" max="7693" width="47.140625" style="3" customWidth="1"/>
    <col min="7694" max="7694" width="19.28515625" style="3" customWidth="1"/>
    <col min="7695" max="7695" width="0.140625" style="3" customWidth="1"/>
    <col min="7696" max="7696" width="17.7109375" style="3" customWidth="1"/>
    <col min="7697" max="7697" width="21.85546875" style="3" customWidth="1"/>
    <col min="7698" max="7932" width="9.140625" style="3"/>
    <col min="7933" max="7933" width="32" style="3" customWidth="1"/>
    <col min="7934" max="7934" width="19" style="3" customWidth="1"/>
    <col min="7935" max="7936" width="21" style="3" customWidth="1"/>
    <col min="7937" max="7937" width="21.140625" style="3" customWidth="1"/>
    <col min="7938" max="7942" width="0" style="3" hidden="1" customWidth="1"/>
    <col min="7943" max="7943" width="27.5703125" style="3" customWidth="1"/>
    <col min="7944" max="7944" width="23.140625" style="3" customWidth="1"/>
    <col min="7945" max="7945" width="0" style="3" hidden="1" customWidth="1"/>
    <col min="7946" max="7946" width="16.28515625" style="3" customWidth="1"/>
    <col min="7947" max="7947" width="15.28515625" style="3" customWidth="1"/>
    <col min="7948" max="7948" width="23" style="3" customWidth="1"/>
    <col min="7949" max="7949" width="47.140625" style="3" customWidth="1"/>
    <col min="7950" max="7950" width="19.28515625" style="3" customWidth="1"/>
    <col min="7951" max="7951" width="0.140625" style="3" customWidth="1"/>
    <col min="7952" max="7952" width="17.7109375" style="3" customWidth="1"/>
    <col min="7953" max="7953" width="21.85546875" style="3" customWidth="1"/>
    <col min="7954" max="8188" width="9.140625" style="3"/>
    <col min="8189" max="8189" width="32" style="3" customWidth="1"/>
    <col min="8190" max="8190" width="19" style="3" customWidth="1"/>
    <col min="8191" max="8192" width="21" style="3" customWidth="1"/>
    <col min="8193" max="8193" width="21.140625" style="3" customWidth="1"/>
    <col min="8194" max="8198" width="0" style="3" hidden="1" customWidth="1"/>
    <col min="8199" max="8199" width="27.5703125" style="3" customWidth="1"/>
    <col min="8200" max="8200" width="23.140625" style="3" customWidth="1"/>
    <col min="8201" max="8201" width="0" style="3" hidden="1" customWidth="1"/>
    <col min="8202" max="8202" width="16.28515625" style="3" customWidth="1"/>
    <col min="8203" max="8203" width="15.28515625" style="3" customWidth="1"/>
    <col min="8204" max="8204" width="23" style="3" customWidth="1"/>
    <col min="8205" max="8205" width="47.140625" style="3" customWidth="1"/>
    <col min="8206" max="8206" width="19.28515625" style="3" customWidth="1"/>
    <col min="8207" max="8207" width="0.140625" style="3" customWidth="1"/>
    <col min="8208" max="8208" width="17.7109375" style="3" customWidth="1"/>
    <col min="8209" max="8209" width="21.85546875" style="3" customWidth="1"/>
    <col min="8210" max="8444" width="9.140625" style="3"/>
    <col min="8445" max="8445" width="32" style="3" customWidth="1"/>
    <col min="8446" max="8446" width="19" style="3" customWidth="1"/>
    <col min="8447" max="8448" width="21" style="3" customWidth="1"/>
    <col min="8449" max="8449" width="21.140625" style="3" customWidth="1"/>
    <col min="8450" max="8454" width="0" style="3" hidden="1" customWidth="1"/>
    <col min="8455" max="8455" width="27.5703125" style="3" customWidth="1"/>
    <col min="8456" max="8456" width="23.140625" style="3" customWidth="1"/>
    <col min="8457" max="8457" width="0" style="3" hidden="1" customWidth="1"/>
    <col min="8458" max="8458" width="16.28515625" style="3" customWidth="1"/>
    <col min="8459" max="8459" width="15.28515625" style="3" customWidth="1"/>
    <col min="8460" max="8460" width="23" style="3" customWidth="1"/>
    <col min="8461" max="8461" width="47.140625" style="3" customWidth="1"/>
    <col min="8462" max="8462" width="19.28515625" style="3" customWidth="1"/>
    <col min="8463" max="8463" width="0.140625" style="3" customWidth="1"/>
    <col min="8464" max="8464" width="17.7109375" style="3" customWidth="1"/>
    <col min="8465" max="8465" width="21.85546875" style="3" customWidth="1"/>
    <col min="8466" max="8700" width="9.140625" style="3"/>
    <col min="8701" max="8701" width="32" style="3" customWidth="1"/>
    <col min="8702" max="8702" width="19" style="3" customWidth="1"/>
    <col min="8703" max="8704" width="21" style="3" customWidth="1"/>
    <col min="8705" max="8705" width="21.140625" style="3" customWidth="1"/>
    <col min="8706" max="8710" width="0" style="3" hidden="1" customWidth="1"/>
    <col min="8711" max="8711" width="27.5703125" style="3" customWidth="1"/>
    <col min="8712" max="8712" width="23.140625" style="3" customWidth="1"/>
    <col min="8713" max="8713" width="0" style="3" hidden="1" customWidth="1"/>
    <col min="8714" max="8714" width="16.28515625" style="3" customWidth="1"/>
    <col min="8715" max="8715" width="15.28515625" style="3" customWidth="1"/>
    <col min="8716" max="8716" width="23" style="3" customWidth="1"/>
    <col min="8717" max="8717" width="47.140625" style="3" customWidth="1"/>
    <col min="8718" max="8718" width="19.28515625" style="3" customWidth="1"/>
    <col min="8719" max="8719" width="0.140625" style="3" customWidth="1"/>
    <col min="8720" max="8720" width="17.7109375" style="3" customWidth="1"/>
    <col min="8721" max="8721" width="21.85546875" style="3" customWidth="1"/>
    <col min="8722" max="8956" width="9.140625" style="3"/>
    <col min="8957" max="8957" width="32" style="3" customWidth="1"/>
    <col min="8958" max="8958" width="19" style="3" customWidth="1"/>
    <col min="8959" max="8960" width="21" style="3" customWidth="1"/>
    <col min="8961" max="8961" width="21.140625" style="3" customWidth="1"/>
    <col min="8962" max="8966" width="0" style="3" hidden="1" customWidth="1"/>
    <col min="8967" max="8967" width="27.5703125" style="3" customWidth="1"/>
    <col min="8968" max="8968" width="23.140625" style="3" customWidth="1"/>
    <col min="8969" max="8969" width="0" style="3" hidden="1" customWidth="1"/>
    <col min="8970" max="8970" width="16.28515625" style="3" customWidth="1"/>
    <col min="8971" max="8971" width="15.28515625" style="3" customWidth="1"/>
    <col min="8972" max="8972" width="23" style="3" customWidth="1"/>
    <col min="8973" max="8973" width="47.140625" style="3" customWidth="1"/>
    <col min="8974" max="8974" width="19.28515625" style="3" customWidth="1"/>
    <col min="8975" max="8975" width="0.140625" style="3" customWidth="1"/>
    <col min="8976" max="8976" width="17.7109375" style="3" customWidth="1"/>
    <col min="8977" max="8977" width="21.85546875" style="3" customWidth="1"/>
    <col min="8978" max="9212" width="9.140625" style="3"/>
    <col min="9213" max="9213" width="32" style="3" customWidth="1"/>
    <col min="9214" max="9214" width="19" style="3" customWidth="1"/>
    <col min="9215" max="9216" width="21" style="3" customWidth="1"/>
    <col min="9217" max="9217" width="21.140625" style="3" customWidth="1"/>
    <col min="9218" max="9222" width="0" style="3" hidden="1" customWidth="1"/>
    <col min="9223" max="9223" width="27.5703125" style="3" customWidth="1"/>
    <col min="9224" max="9224" width="23.140625" style="3" customWidth="1"/>
    <col min="9225" max="9225" width="0" style="3" hidden="1" customWidth="1"/>
    <col min="9226" max="9226" width="16.28515625" style="3" customWidth="1"/>
    <col min="9227" max="9227" width="15.28515625" style="3" customWidth="1"/>
    <col min="9228" max="9228" width="23" style="3" customWidth="1"/>
    <col min="9229" max="9229" width="47.140625" style="3" customWidth="1"/>
    <col min="9230" max="9230" width="19.28515625" style="3" customWidth="1"/>
    <col min="9231" max="9231" width="0.140625" style="3" customWidth="1"/>
    <col min="9232" max="9232" width="17.7109375" style="3" customWidth="1"/>
    <col min="9233" max="9233" width="21.85546875" style="3" customWidth="1"/>
    <col min="9234" max="9468" width="9.140625" style="3"/>
    <col min="9469" max="9469" width="32" style="3" customWidth="1"/>
    <col min="9470" max="9470" width="19" style="3" customWidth="1"/>
    <col min="9471" max="9472" width="21" style="3" customWidth="1"/>
    <col min="9473" max="9473" width="21.140625" style="3" customWidth="1"/>
    <col min="9474" max="9478" width="0" style="3" hidden="1" customWidth="1"/>
    <col min="9479" max="9479" width="27.5703125" style="3" customWidth="1"/>
    <col min="9480" max="9480" width="23.140625" style="3" customWidth="1"/>
    <col min="9481" max="9481" width="0" style="3" hidden="1" customWidth="1"/>
    <col min="9482" max="9482" width="16.28515625" style="3" customWidth="1"/>
    <col min="9483" max="9483" width="15.28515625" style="3" customWidth="1"/>
    <col min="9484" max="9484" width="23" style="3" customWidth="1"/>
    <col min="9485" max="9485" width="47.140625" style="3" customWidth="1"/>
    <col min="9486" max="9486" width="19.28515625" style="3" customWidth="1"/>
    <col min="9487" max="9487" width="0.140625" style="3" customWidth="1"/>
    <col min="9488" max="9488" width="17.7109375" style="3" customWidth="1"/>
    <col min="9489" max="9489" width="21.85546875" style="3" customWidth="1"/>
    <col min="9490" max="9724" width="9.140625" style="3"/>
    <col min="9725" max="9725" width="32" style="3" customWidth="1"/>
    <col min="9726" max="9726" width="19" style="3" customWidth="1"/>
    <col min="9727" max="9728" width="21" style="3" customWidth="1"/>
    <col min="9729" max="9729" width="21.140625" style="3" customWidth="1"/>
    <col min="9730" max="9734" width="0" style="3" hidden="1" customWidth="1"/>
    <col min="9735" max="9735" width="27.5703125" style="3" customWidth="1"/>
    <col min="9736" max="9736" width="23.140625" style="3" customWidth="1"/>
    <col min="9737" max="9737" width="0" style="3" hidden="1" customWidth="1"/>
    <col min="9738" max="9738" width="16.28515625" style="3" customWidth="1"/>
    <col min="9739" max="9739" width="15.28515625" style="3" customWidth="1"/>
    <col min="9740" max="9740" width="23" style="3" customWidth="1"/>
    <col min="9741" max="9741" width="47.140625" style="3" customWidth="1"/>
    <col min="9742" max="9742" width="19.28515625" style="3" customWidth="1"/>
    <col min="9743" max="9743" width="0.140625" style="3" customWidth="1"/>
    <col min="9744" max="9744" width="17.7109375" style="3" customWidth="1"/>
    <col min="9745" max="9745" width="21.85546875" style="3" customWidth="1"/>
    <col min="9746" max="9980" width="9.140625" style="3"/>
    <col min="9981" max="9981" width="32" style="3" customWidth="1"/>
    <col min="9982" max="9982" width="19" style="3" customWidth="1"/>
    <col min="9983" max="9984" width="21" style="3" customWidth="1"/>
    <col min="9985" max="9985" width="21.140625" style="3" customWidth="1"/>
    <col min="9986" max="9990" width="0" style="3" hidden="1" customWidth="1"/>
    <col min="9991" max="9991" width="27.5703125" style="3" customWidth="1"/>
    <col min="9992" max="9992" width="23.140625" style="3" customWidth="1"/>
    <col min="9993" max="9993" width="0" style="3" hidden="1" customWidth="1"/>
    <col min="9994" max="9994" width="16.28515625" style="3" customWidth="1"/>
    <col min="9995" max="9995" width="15.28515625" style="3" customWidth="1"/>
    <col min="9996" max="9996" width="23" style="3" customWidth="1"/>
    <col min="9997" max="9997" width="47.140625" style="3" customWidth="1"/>
    <col min="9998" max="9998" width="19.28515625" style="3" customWidth="1"/>
    <col min="9999" max="9999" width="0.140625" style="3" customWidth="1"/>
    <col min="10000" max="10000" width="17.7109375" style="3" customWidth="1"/>
    <col min="10001" max="10001" width="21.85546875" style="3" customWidth="1"/>
    <col min="10002" max="10236" width="9.140625" style="3"/>
    <col min="10237" max="10237" width="32" style="3" customWidth="1"/>
    <col min="10238" max="10238" width="19" style="3" customWidth="1"/>
    <col min="10239" max="10240" width="21" style="3" customWidth="1"/>
    <col min="10241" max="10241" width="21.140625" style="3" customWidth="1"/>
    <col min="10242" max="10246" width="0" style="3" hidden="1" customWidth="1"/>
    <col min="10247" max="10247" width="27.5703125" style="3" customWidth="1"/>
    <col min="10248" max="10248" width="23.140625" style="3" customWidth="1"/>
    <col min="10249" max="10249" width="0" style="3" hidden="1" customWidth="1"/>
    <col min="10250" max="10250" width="16.28515625" style="3" customWidth="1"/>
    <col min="10251" max="10251" width="15.28515625" style="3" customWidth="1"/>
    <col min="10252" max="10252" width="23" style="3" customWidth="1"/>
    <col min="10253" max="10253" width="47.140625" style="3" customWidth="1"/>
    <col min="10254" max="10254" width="19.28515625" style="3" customWidth="1"/>
    <col min="10255" max="10255" width="0.140625" style="3" customWidth="1"/>
    <col min="10256" max="10256" width="17.7109375" style="3" customWidth="1"/>
    <col min="10257" max="10257" width="21.85546875" style="3" customWidth="1"/>
    <col min="10258" max="10492" width="9.140625" style="3"/>
    <col min="10493" max="10493" width="32" style="3" customWidth="1"/>
    <col min="10494" max="10494" width="19" style="3" customWidth="1"/>
    <col min="10495" max="10496" width="21" style="3" customWidth="1"/>
    <col min="10497" max="10497" width="21.140625" style="3" customWidth="1"/>
    <col min="10498" max="10502" width="0" style="3" hidden="1" customWidth="1"/>
    <col min="10503" max="10503" width="27.5703125" style="3" customWidth="1"/>
    <col min="10504" max="10504" width="23.140625" style="3" customWidth="1"/>
    <col min="10505" max="10505" width="0" style="3" hidden="1" customWidth="1"/>
    <col min="10506" max="10506" width="16.28515625" style="3" customWidth="1"/>
    <col min="10507" max="10507" width="15.28515625" style="3" customWidth="1"/>
    <col min="10508" max="10508" width="23" style="3" customWidth="1"/>
    <col min="10509" max="10509" width="47.140625" style="3" customWidth="1"/>
    <col min="10510" max="10510" width="19.28515625" style="3" customWidth="1"/>
    <col min="10511" max="10511" width="0.140625" style="3" customWidth="1"/>
    <col min="10512" max="10512" width="17.7109375" style="3" customWidth="1"/>
    <col min="10513" max="10513" width="21.85546875" style="3" customWidth="1"/>
    <col min="10514" max="10748" width="9.140625" style="3"/>
    <col min="10749" max="10749" width="32" style="3" customWidth="1"/>
    <col min="10750" max="10750" width="19" style="3" customWidth="1"/>
    <col min="10751" max="10752" width="21" style="3" customWidth="1"/>
    <col min="10753" max="10753" width="21.140625" style="3" customWidth="1"/>
    <col min="10754" max="10758" width="0" style="3" hidden="1" customWidth="1"/>
    <col min="10759" max="10759" width="27.5703125" style="3" customWidth="1"/>
    <col min="10760" max="10760" width="23.140625" style="3" customWidth="1"/>
    <col min="10761" max="10761" width="0" style="3" hidden="1" customWidth="1"/>
    <col min="10762" max="10762" width="16.28515625" style="3" customWidth="1"/>
    <col min="10763" max="10763" width="15.28515625" style="3" customWidth="1"/>
    <col min="10764" max="10764" width="23" style="3" customWidth="1"/>
    <col min="10765" max="10765" width="47.140625" style="3" customWidth="1"/>
    <col min="10766" max="10766" width="19.28515625" style="3" customWidth="1"/>
    <col min="10767" max="10767" width="0.140625" style="3" customWidth="1"/>
    <col min="10768" max="10768" width="17.7109375" style="3" customWidth="1"/>
    <col min="10769" max="10769" width="21.85546875" style="3" customWidth="1"/>
    <col min="10770" max="11004" width="9.140625" style="3"/>
    <col min="11005" max="11005" width="32" style="3" customWidth="1"/>
    <col min="11006" max="11006" width="19" style="3" customWidth="1"/>
    <col min="11007" max="11008" width="21" style="3" customWidth="1"/>
    <col min="11009" max="11009" width="21.140625" style="3" customWidth="1"/>
    <col min="11010" max="11014" width="0" style="3" hidden="1" customWidth="1"/>
    <col min="11015" max="11015" width="27.5703125" style="3" customWidth="1"/>
    <col min="11016" max="11016" width="23.140625" style="3" customWidth="1"/>
    <col min="11017" max="11017" width="0" style="3" hidden="1" customWidth="1"/>
    <col min="11018" max="11018" width="16.28515625" style="3" customWidth="1"/>
    <col min="11019" max="11019" width="15.28515625" style="3" customWidth="1"/>
    <col min="11020" max="11020" width="23" style="3" customWidth="1"/>
    <col min="11021" max="11021" width="47.140625" style="3" customWidth="1"/>
    <col min="11022" max="11022" width="19.28515625" style="3" customWidth="1"/>
    <col min="11023" max="11023" width="0.140625" style="3" customWidth="1"/>
    <col min="11024" max="11024" width="17.7109375" style="3" customWidth="1"/>
    <col min="11025" max="11025" width="21.85546875" style="3" customWidth="1"/>
    <col min="11026" max="11260" width="9.140625" style="3"/>
    <col min="11261" max="11261" width="32" style="3" customWidth="1"/>
    <col min="11262" max="11262" width="19" style="3" customWidth="1"/>
    <col min="11263" max="11264" width="21" style="3" customWidth="1"/>
    <col min="11265" max="11265" width="21.140625" style="3" customWidth="1"/>
    <col min="11266" max="11270" width="0" style="3" hidden="1" customWidth="1"/>
    <col min="11271" max="11271" width="27.5703125" style="3" customWidth="1"/>
    <col min="11272" max="11272" width="23.140625" style="3" customWidth="1"/>
    <col min="11273" max="11273" width="0" style="3" hidden="1" customWidth="1"/>
    <col min="11274" max="11274" width="16.28515625" style="3" customWidth="1"/>
    <col min="11275" max="11275" width="15.28515625" style="3" customWidth="1"/>
    <col min="11276" max="11276" width="23" style="3" customWidth="1"/>
    <col min="11277" max="11277" width="47.140625" style="3" customWidth="1"/>
    <col min="11278" max="11278" width="19.28515625" style="3" customWidth="1"/>
    <col min="11279" max="11279" width="0.140625" style="3" customWidth="1"/>
    <col min="11280" max="11280" width="17.7109375" style="3" customWidth="1"/>
    <col min="11281" max="11281" width="21.85546875" style="3" customWidth="1"/>
    <col min="11282" max="11516" width="9.140625" style="3"/>
    <col min="11517" max="11517" width="32" style="3" customWidth="1"/>
    <col min="11518" max="11518" width="19" style="3" customWidth="1"/>
    <col min="11519" max="11520" width="21" style="3" customWidth="1"/>
    <col min="11521" max="11521" width="21.140625" style="3" customWidth="1"/>
    <col min="11522" max="11526" width="0" style="3" hidden="1" customWidth="1"/>
    <col min="11527" max="11527" width="27.5703125" style="3" customWidth="1"/>
    <col min="11528" max="11528" width="23.140625" style="3" customWidth="1"/>
    <col min="11529" max="11529" width="0" style="3" hidden="1" customWidth="1"/>
    <col min="11530" max="11530" width="16.28515625" style="3" customWidth="1"/>
    <col min="11531" max="11531" width="15.28515625" style="3" customWidth="1"/>
    <col min="11532" max="11532" width="23" style="3" customWidth="1"/>
    <col min="11533" max="11533" width="47.140625" style="3" customWidth="1"/>
    <col min="11534" max="11534" width="19.28515625" style="3" customWidth="1"/>
    <col min="11535" max="11535" width="0.140625" style="3" customWidth="1"/>
    <col min="11536" max="11536" width="17.7109375" style="3" customWidth="1"/>
    <col min="11537" max="11537" width="21.85546875" style="3" customWidth="1"/>
    <col min="11538" max="11772" width="9.140625" style="3"/>
    <col min="11773" max="11773" width="32" style="3" customWidth="1"/>
    <col min="11774" max="11774" width="19" style="3" customWidth="1"/>
    <col min="11775" max="11776" width="21" style="3" customWidth="1"/>
    <col min="11777" max="11777" width="21.140625" style="3" customWidth="1"/>
    <col min="11778" max="11782" width="0" style="3" hidden="1" customWidth="1"/>
    <col min="11783" max="11783" width="27.5703125" style="3" customWidth="1"/>
    <col min="11784" max="11784" width="23.140625" style="3" customWidth="1"/>
    <col min="11785" max="11785" width="0" style="3" hidden="1" customWidth="1"/>
    <col min="11786" max="11786" width="16.28515625" style="3" customWidth="1"/>
    <col min="11787" max="11787" width="15.28515625" style="3" customWidth="1"/>
    <col min="11788" max="11788" width="23" style="3" customWidth="1"/>
    <col min="11789" max="11789" width="47.140625" style="3" customWidth="1"/>
    <col min="11790" max="11790" width="19.28515625" style="3" customWidth="1"/>
    <col min="11791" max="11791" width="0.140625" style="3" customWidth="1"/>
    <col min="11792" max="11792" width="17.7109375" style="3" customWidth="1"/>
    <col min="11793" max="11793" width="21.85546875" style="3" customWidth="1"/>
    <col min="11794" max="12028" width="9.140625" style="3"/>
    <col min="12029" max="12029" width="32" style="3" customWidth="1"/>
    <col min="12030" max="12030" width="19" style="3" customWidth="1"/>
    <col min="12031" max="12032" width="21" style="3" customWidth="1"/>
    <col min="12033" max="12033" width="21.140625" style="3" customWidth="1"/>
    <col min="12034" max="12038" width="0" style="3" hidden="1" customWidth="1"/>
    <col min="12039" max="12039" width="27.5703125" style="3" customWidth="1"/>
    <col min="12040" max="12040" width="23.140625" style="3" customWidth="1"/>
    <col min="12041" max="12041" width="0" style="3" hidden="1" customWidth="1"/>
    <col min="12042" max="12042" width="16.28515625" style="3" customWidth="1"/>
    <col min="12043" max="12043" width="15.28515625" style="3" customWidth="1"/>
    <col min="12044" max="12044" width="23" style="3" customWidth="1"/>
    <col min="12045" max="12045" width="47.140625" style="3" customWidth="1"/>
    <col min="12046" max="12046" width="19.28515625" style="3" customWidth="1"/>
    <col min="12047" max="12047" width="0.140625" style="3" customWidth="1"/>
    <col min="12048" max="12048" width="17.7109375" style="3" customWidth="1"/>
    <col min="12049" max="12049" width="21.85546875" style="3" customWidth="1"/>
    <col min="12050" max="12284" width="9.140625" style="3"/>
    <col min="12285" max="12285" width="32" style="3" customWidth="1"/>
    <col min="12286" max="12286" width="19" style="3" customWidth="1"/>
    <col min="12287" max="12288" width="21" style="3" customWidth="1"/>
    <col min="12289" max="12289" width="21.140625" style="3" customWidth="1"/>
    <col min="12290" max="12294" width="0" style="3" hidden="1" customWidth="1"/>
    <col min="12295" max="12295" width="27.5703125" style="3" customWidth="1"/>
    <col min="12296" max="12296" width="23.140625" style="3" customWidth="1"/>
    <col min="12297" max="12297" width="0" style="3" hidden="1" customWidth="1"/>
    <col min="12298" max="12298" width="16.28515625" style="3" customWidth="1"/>
    <col min="12299" max="12299" width="15.28515625" style="3" customWidth="1"/>
    <col min="12300" max="12300" width="23" style="3" customWidth="1"/>
    <col min="12301" max="12301" width="47.140625" style="3" customWidth="1"/>
    <col min="12302" max="12302" width="19.28515625" style="3" customWidth="1"/>
    <col min="12303" max="12303" width="0.140625" style="3" customWidth="1"/>
    <col min="12304" max="12304" width="17.7109375" style="3" customWidth="1"/>
    <col min="12305" max="12305" width="21.85546875" style="3" customWidth="1"/>
    <col min="12306" max="12540" width="9.140625" style="3"/>
    <col min="12541" max="12541" width="32" style="3" customWidth="1"/>
    <col min="12542" max="12542" width="19" style="3" customWidth="1"/>
    <col min="12543" max="12544" width="21" style="3" customWidth="1"/>
    <col min="12545" max="12545" width="21.140625" style="3" customWidth="1"/>
    <col min="12546" max="12550" width="0" style="3" hidden="1" customWidth="1"/>
    <col min="12551" max="12551" width="27.5703125" style="3" customWidth="1"/>
    <col min="12552" max="12552" width="23.140625" style="3" customWidth="1"/>
    <col min="12553" max="12553" width="0" style="3" hidden="1" customWidth="1"/>
    <col min="12554" max="12554" width="16.28515625" style="3" customWidth="1"/>
    <col min="12555" max="12555" width="15.28515625" style="3" customWidth="1"/>
    <col min="12556" max="12556" width="23" style="3" customWidth="1"/>
    <col min="12557" max="12557" width="47.140625" style="3" customWidth="1"/>
    <col min="12558" max="12558" width="19.28515625" style="3" customWidth="1"/>
    <col min="12559" max="12559" width="0.140625" style="3" customWidth="1"/>
    <col min="12560" max="12560" width="17.7109375" style="3" customWidth="1"/>
    <col min="12561" max="12561" width="21.85546875" style="3" customWidth="1"/>
    <col min="12562" max="12796" width="9.140625" style="3"/>
    <col min="12797" max="12797" width="32" style="3" customWidth="1"/>
    <col min="12798" max="12798" width="19" style="3" customWidth="1"/>
    <col min="12799" max="12800" width="21" style="3" customWidth="1"/>
    <col min="12801" max="12801" width="21.140625" style="3" customWidth="1"/>
    <col min="12802" max="12806" width="0" style="3" hidden="1" customWidth="1"/>
    <col min="12807" max="12807" width="27.5703125" style="3" customWidth="1"/>
    <col min="12808" max="12808" width="23.140625" style="3" customWidth="1"/>
    <col min="12809" max="12809" width="0" style="3" hidden="1" customWidth="1"/>
    <col min="12810" max="12810" width="16.28515625" style="3" customWidth="1"/>
    <col min="12811" max="12811" width="15.28515625" style="3" customWidth="1"/>
    <col min="12812" max="12812" width="23" style="3" customWidth="1"/>
    <col min="12813" max="12813" width="47.140625" style="3" customWidth="1"/>
    <col min="12814" max="12814" width="19.28515625" style="3" customWidth="1"/>
    <col min="12815" max="12815" width="0.140625" style="3" customWidth="1"/>
    <col min="12816" max="12816" width="17.7109375" style="3" customWidth="1"/>
    <col min="12817" max="12817" width="21.85546875" style="3" customWidth="1"/>
    <col min="12818" max="13052" width="9.140625" style="3"/>
    <col min="13053" max="13053" width="32" style="3" customWidth="1"/>
    <col min="13054" max="13054" width="19" style="3" customWidth="1"/>
    <col min="13055" max="13056" width="21" style="3" customWidth="1"/>
    <col min="13057" max="13057" width="21.140625" style="3" customWidth="1"/>
    <col min="13058" max="13062" width="0" style="3" hidden="1" customWidth="1"/>
    <col min="13063" max="13063" width="27.5703125" style="3" customWidth="1"/>
    <col min="13064" max="13064" width="23.140625" style="3" customWidth="1"/>
    <col min="13065" max="13065" width="0" style="3" hidden="1" customWidth="1"/>
    <col min="13066" max="13066" width="16.28515625" style="3" customWidth="1"/>
    <col min="13067" max="13067" width="15.28515625" style="3" customWidth="1"/>
    <col min="13068" max="13068" width="23" style="3" customWidth="1"/>
    <col min="13069" max="13069" width="47.140625" style="3" customWidth="1"/>
    <col min="13070" max="13070" width="19.28515625" style="3" customWidth="1"/>
    <col min="13071" max="13071" width="0.140625" style="3" customWidth="1"/>
    <col min="13072" max="13072" width="17.7109375" style="3" customWidth="1"/>
    <col min="13073" max="13073" width="21.85546875" style="3" customWidth="1"/>
    <col min="13074" max="13308" width="9.140625" style="3"/>
    <col min="13309" max="13309" width="32" style="3" customWidth="1"/>
    <col min="13310" max="13310" width="19" style="3" customWidth="1"/>
    <col min="13311" max="13312" width="21" style="3" customWidth="1"/>
    <col min="13313" max="13313" width="21.140625" style="3" customWidth="1"/>
    <col min="13314" max="13318" width="0" style="3" hidden="1" customWidth="1"/>
    <col min="13319" max="13319" width="27.5703125" style="3" customWidth="1"/>
    <col min="13320" max="13320" width="23.140625" style="3" customWidth="1"/>
    <col min="13321" max="13321" width="0" style="3" hidden="1" customWidth="1"/>
    <col min="13322" max="13322" width="16.28515625" style="3" customWidth="1"/>
    <col min="13323" max="13323" width="15.28515625" style="3" customWidth="1"/>
    <col min="13324" max="13324" width="23" style="3" customWidth="1"/>
    <col min="13325" max="13325" width="47.140625" style="3" customWidth="1"/>
    <col min="13326" max="13326" width="19.28515625" style="3" customWidth="1"/>
    <col min="13327" max="13327" width="0.140625" style="3" customWidth="1"/>
    <col min="13328" max="13328" width="17.7109375" style="3" customWidth="1"/>
    <col min="13329" max="13329" width="21.85546875" style="3" customWidth="1"/>
    <col min="13330" max="13564" width="9.140625" style="3"/>
    <col min="13565" max="13565" width="32" style="3" customWidth="1"/>
    <col min="13566" max="13566" width="19" style="3" customWidth="1"/>
    <col min="13567" max="13568" width="21" style="3" customWidth="1"/>
    <col min="13569" max="13569" width="21.140625" style="3" customWidth="1"/>
    <col min="13570" max="13574" width="0" style="3" hidden="1" customWidth="1"/>
    <col min="13575" max="13575" width="27.5703125" style="3" customWidth="1"/>
    <col min="13576" max="13576" width="23.140625" style="3" customWidth="1"/>
    <col min="13577" max="13577" width="0" style="3" hidden="1" customWidth="1"/>
    <col min="13578" max="13578" width="16.28515625" style="3" customWidth="1"/>
    <col min="13579" max="13579" width="15.28515625" style="3" customWidth="1"/>
    <col min="13580" max="13580" width="23" style="3" customWidth="1"/>
    <col min="13581" max="13581" width="47.140625" style="3" customWidth="1"/>
    <col min="13582" max="13582" width="19.28515625" style="3" customWidth="1"/>
    <col min="13583" max="13583" width="0.140625" style="3" customWidth="1"/>
    <col min="13584" max="13584" width="17.7109375" style="3" customWidth="1"/>
    <col min="13585" max="13585" width="21.85546875" style="3" customWidth="1"/>
    <col min="13586" max="13820" width="9.140625" style="3"/>
    <col min="13821" max="13821" width="32" style="3" customWidth="1"/>
    <col min="13822" max="13822" width="19" style="3" customWidth="1"/>
    <col min="13823" max="13824" width="21" style="3" customWidth="1"/>
    <col min="13825" max="13825" width="21.140625" style="3" customWidth="1"/>
    <col min="13826" max="13830" width="0" style="3" hidden="1" customWidth="1"/>
    <col min="13831" max="13831" width="27.5703125" style="3" customWidth="1"/>
    <col min="13832" max="13832" width="23.140625" style="3" customWidth="1"/>
    <col min="13833" max="13833" width="0" style="3" hidden="1" customWidth="1"/>
    <col min="13834" max="13834" width="16.28515625" style="3" customWidth="1"/>
    <col min="13835" max="13835" width="15.28515625" style="3" customWidth="1"/>
    <col min="13836" max="13836" width="23" style="3" customWidth="1"/>
    <col min="13837" max="13837" width="47.140625" style="3" customWidth="1"/>
    <col min="13838" max="13838" width="19.28515625" style="3" customWidth="1"/>
    <col min="13839" max="13839" width="0.140625" style="3" customWidth="1"/>
    <col min="13840" max="13840" width="17.7109375" style="3" customWidth="1"/>
    <col min="13841" max="13841" width="21.85546875" style="3" customWidth="1"/>
    <col min="13842" max="14076" width="9.140625" style="3"/>
    <col min="14077" max="14077" width="32" style="3" customWidth="1"/>
    <col min="14078" max="14078" width="19" style="3" customWidth="1"/>
    <col min="14079" max="14080" width="21" style="3" customWidth="1"/>
    <col min="14081" max="14081" width="21.140625" style="3" customWidth="1"/>
    <col min="14082" max="14086" width="0" style="3" hidden="1" customWidth="1"/>
    <col min="14087" max="14087" width="27.5703125" style="3" customWidth="1"/>
    <col min="14088" max="14088" width="23.140625" style="3" customWidth="1"/>
    <col min="14089" max="14089" width="0" style="3" hidden="1" customWidth="1"/>
    <col min="14090" max="14090" width="16.28515625" style="3" customWidth="1"/>
    <col min="14091" max="14091" width="15.28515625" style="3" customWidth="1"/>
    <col min="14092" max="14092" width="23" style="3" customWidth="1"/>
    <col min="14093" max="14093" width="47.140625" style="3" customWidth="1"/>
    <col min="14094" max="14094" width="19.28515625" style="3" customWidth="1"/>
    <col min="14095" max="14095" width="0.140625" style="3" customWidth="1"/>
    <col min="14096" max="14096" width="17.7109375" style="3" customWidth="1"/>
    <col min="14097" max="14097" width="21.85546875" style="3" customWidth="1"/>
    <col min="14098" max="14332" width="9.140625" style="3"/>
    <col min="14333" max="14333" width="32" style="3" customWidth="1"/>
    <col min="14334" max="14334" width="19" style="3" customWidth="1"/>
    <col min="14335" max="14336" width="21" style="3" customWidth="1"/>
    <col min="14337" max="14337" width="21.140625" style="3" customWidth="1"/>
    <col min="14338" max="14342" width="0" style="3" hidden="1" customWidth="1"/>
    <col min="14343" max="14343" width="27.5703125" style="3" customWidth="1"/>
    <col min="14344" max="14344" width="23.140625" style="3" customWidth="1"/>
    <col min="14345" max="14345" width="0" style="3" hidden="1" customWidth="1"/>
    <col min="14346" max="14346" width="16.28515625" style="3" customWidth="1"/>
    <col min="14347" max="14347" width="15.28515625" style="3" customWidth="1"/>
    <col min="14348" max="14348" width="23" style="3" customWidth="1"/>
    <col min="14349" max="14349" width="47.140625" style="3" customWidth="1"/>
    <col min="14350" max="14350" width="19.28515625" style="3" customWidth="1"/>
    <col min="14351" max="14351" width="0.140625" style="3" customWidth="1"/>
    <col min="14352" max="14352" width="17.7109375" style="3" customWidth="1"/>
    <col min="14353" max="14353" width="21.85546875" style="3" customWidth="1"/>
    <col min="14354" max="14588" width="9.140625" style="3"/>
    <col min="14589" max="14589" width="32" style="3" customWidth="1"/>
    <col min="14590" max="14590" width="19" style="3" customWidth="1"/>
    <col min="14591" max="14592" width="21" style="3" customWidth="1"/>
    <col min="14593" max="14593" width="21.140625" style="3" customWidth="1"/>
    <col min="14594" max="14598" width="0" style="3" hidden="1" customWidth="1"/>
    <col min="14599" max="14599" width="27.5703125" style="3" customWidth="1"/>
    <col min="14600" max="14600" width="23.140625" style="3" customWidth="1"/>
    <col min="14601" max="14601" width="0" style="3" hidden="1" customWidth="1"/>
    <col min="14602" max="14602" width="16.28515625" style="3" customWidth="1"/>
    <col min="14603" max="14603" width="15.28515625" style="3" customWidth="1"/>
    <col min="14604" max="14604" width="23" style="3" customWidth="1"/>
    <col min="14605" max="14605" width="47.140625" style="3" customWidth="1"/>
    <col min="14606" max="14606" width="19.28515625" style="3" customWidth="1"/>
    <col min="14607" max="14607" width="0.140625" style="3" customWidth="1"/>
    <col min="14608" max="14608" width="17.7109375" style="3" customWidth="1"/>
    <col min="14609" max="14609" width="21.85546875" style="3" customWidth="1"/>
    <col min="14610" max="14844" width="9.140625" style="3"/>
    <col min="14845" max="14845" width="32" style="3" customWidth="1"/>
    <col min="14846" max="14846" width="19" style="3" customWidth="1"/>
    <col min="14847" max="14848" width="21" style="3" customWidth="1"/>
    <col min="14849" max="14849" width="21.140625" style="3" customWidth="1"/>
    <col min="14850" max="14854" width="0" style="3" hidden="1" customWidth="1"/>
    <col min="14855" max="14855" width="27.5703125" style="3" customWidth="1"/>
    <col min="14856" max="14856" width="23.140625" style="3" customWidth="1"/>
    <col min="14857" max="14857" width="0" style="3" hidden="1" customWidth="1"/>
    <col min="14858" max="14858" width="16.28515625" style="3" customWidth="1"/>
    <col min="14859" max="14859" width="15.28515625" style="3" customWidth="1"/>
    <col min="14860" max="14860" width="23" style="3" customWidth="1"/>
    <col min="14861" max="14861" width="47.140625" style="3" customWidth="1"/>
    <col min="14862" max="14862" width="19.28515625" style="3" customWidth="1"/>
    <col min="14863" max="14863" width="0.140625" style="3" customWidth="1"/>
    <col min="14864" max="14864" width="17.7109375" style="3" customWidth="1"/>
    <col min="14865" max="14865" width="21.85546875" style="3" customWidth="1"/>
    <col min="14866" max="15100" width="9.140625" style="3"/>
    <col min="15101" max="15101" width="32" style="3" customWidth="1"/>
    <col min="15102" max="15102" width="19" style="3" customWidth="1"/>
    <col min="15103" max="15104" width="21" style="3" customWidth="1"/>
    <col min="15105" max="15105" width="21.140625" style="3" customWidth="1"/>
    <col min="15106" max="15110" width="0" style="3" hidden="1" customWidth="1"/>
    <col min="15111" max="15111" width="27.5703125" style="3" customWidth="1"/>
    <col min="15112" max="15112" width="23.140625" style="3" customWidth="1"/>
    <col min="15113" max="15113" width="0" style="3" hidden="1" customWidth="1"/>
    <col min="15114" max="15114" width="16.28515625" style="3" customWidth="1"/>
    <col min="15115" max="15115" width="15.28515625" style="3" customWidth="1"/>
    <col min="15116" max="15116" width="23" style="3" customWidth="1"/>
    <col min="15117" max="15117" width="47.140625" style="3" customWidth="1"/>
    <col min="15118" max="15118" width="19.28515625" style="3" customWidth="1"/>
    <col min="15119" max="15119" width="0.140625" style="3" customWidth="1"/>
    <col min="15120" max="15120" width="17.7109375" style="3" customWidth="1"/>
    <col min="15121" max="15121" width="21.85546875" style="3" customWidth="1"/>
    <col min="15122" max="15356" width="9.140625" style="3"/>
    <col min="15357" max="15357" width="32" style="3" customWidth="1"/>
    <col min="15358" max="15358" width="19" style="3" customWidth="1"/>
    <col min="15359" max="15360" width="21" style="3" customWidth="1"/>
    <col min="15361" max="15361" width="21.140625" style="3" customWidth="1"/>
    <col min="15362" max="15366" width="0" style="3" hidden="1" customWidth="1"/>
    <col min="15367" max="15367" width="27.5703125" style="3" customWidth="1"/>
    <col min="15368" max="15368" width="23.140625" style="3" customWidth="1"/>
    <col min="15369" max="15369" width="0" style="3" hidden="1" customWidth="1"/>
    <col min="15370" max="15370" width="16.28515625" style="3" customWidth="1"/>
    <col min="15371" max="15371" width="15.28515625" style="3" customWidth="1"/>
    <col min="15372" max="15372" width="23" style="3" customWidth="1"/>
    <col min="15373" max="15373" width="47.140625" style="3" customWidth="1"/>
    <col min="15374" max="15374" width="19.28515625" style="3" customWidth="1"/>
    <col min="15375" max="15375" width="0.140625" style="3" customWidth="1"/>
    <col min="15376" max="15376" width="17.7109375" style="3" customWidth="1"/>
    <col min="15377" max="15377" width="21.85546875" style="3" customWidth="1"/>
    <col min="15378" max="15612" width="9.140625" style="3"/>
    <col min="15613" max="15613" width="32" style="3" customWidth="1"/>
    <col min="15614" max="15614" width="19" style="3" customWidth="1"/>
    <col min="15615" max="15616" width="21" style="3" customWidth="1"/>
    <col min="15617" max="15617" width="21.140625" style="3" customWidth="1"/>
    <col min="15618" max="15622" width="0" style="3" hidden="1" customWidth="1"/>
    <col min="15623" max="15623" width="27.5703125" style="3" customWidth="1"/>
    <col min="15624" max="15624" width="23.140625" style="3" customWidth="1"/>
    <col min="15625" max="15625" width="0" style="3" hidden="1" customWidth="1"/>
    <col min="15626" max="15626" width="16.28515625" style="3" customWidth="1"/>
    <col min="15627" max="15627" width="15.28515625" style="3" customWidth="1"/>
    <col min="15628" max="15628" width="23" style="3" customWidth="1"/>
    <col min="15629" max="15629" width="47.140625" style="3" customWidth="1"/>
    <col min="15630" max="15630" width="19.28515625" style="3" customWidth="1"/>
    <col min="15631" max="15631" width="0.140625" style="3" customWidth="1"/>
    <col min="15632" max="15632" width="17.7109375" style="3" customWidth="1"/>
    <col min="15633" max="15633" width="21.85546875" style="3" customWidth="1"/>
    <col min="15634" max="15868" width="9.140625" style="3"/>
    <col min="15869" max="15869" width="32" style="3" customWidth="1"/>
    <col min="15870" max="15870" width="19" style="3" customWidth="1"/>
    <col min="15871" max="15872" width="21" style="3" customWidth="1"/>
    <col min="15873" max="15873" width="21.140625" style="3" customWidth="1"/>
    <col min="15874" max="15878" width="0" style="3" hidden="1" customWidth="1"/>
    <col min="15879" max="15879" width="27.5703125" style="3" customWidth="1"/>
    <col min="15880" max="15880" width="23.140625" style="3" customWidth="1"/>
    <col min="15881" max="15881" width="0" style="3" hidden="1" customWidth="1"/>
    <col min="15882" max="15882" width="16.28515625" style="3" customWidth="1"/>
    <col min="15883" max="15883" width="15.28515625" style="3" customWidth="1"/>
    <col min="15884" max="15884" width="23" style="3" customWidth="1"/>
    <col min="15885" max="15885" width="47.140625" style="3" customWidth="1"/>
    <col min="15886" max="15886" width="19.28515625" style="3" customWidth="1"/>
    <col min="15887" max="15887" width="0.140625" style="3" customWidth="1"/>
    <col min="15888" max="15888" width="17.7109375" style="3" customWidth="1"/>
    <col min="15889" max="15889" width="21.85546875" style="3" customWidth="1"/>
    <col min="15890" max="16124" width="9.140625" style="3"/>
    <col min="16125" max="16125" width="32" style="3" customWidth="1"/>
    <col min="16126" max="16126" width="19" style="3" customWidth="1"/>
    <col min="16127" max="16128" width="21" style="3" customWidth="1"/>
    <col min="16129" max="16129" width="21.140625" style="3" customWidth="1"/>
    <col min="16130" max="16134" width="0" style="3" hidden="1" customWidth="1"/>
    <col min="16135" max="16135" width="27.5703125" style="3" customWidth="1"/>
    <col min="16136" max="16136" width="23.140625" style="3" customWidth="1"/>
    <col min="16137" max="16137" width="0" style="3" hidden="1" customWidth="1"/>
    <col min="16138" max="16138" width="16.28515625" style="3" customWidth="1"/>
    <col min="16139" max="16139" width="15.28515625" style="3" customWidth="1"/>
    <col min="16140" max="16140" width="23" style="3" customWidth="1"/>
    <col min="16141" max="16141" width="47.140625" style="3" customWidth="1"/>
    <col min="16142" max="16142" width="19.28515625" style="3" customWidth="1"/>
    <col min="16143" max="16143" width="0.140625" style="3" customWidth="1"/>
    <col min="16144" max="16144" width="17.7109375" style="3" customWidth="1"/>
    <col min="16145" max="16145" width="21.85546875" style="3" customWidth="1"/>
    <col min="16146" max="16384" width="9.140625" style="3"/>
  </cols>
  <sheetData>
    <row r="1" spans="1:25" ht="12.75" hidden="1" customHeight="1">
      <c r="A1" s="1"/>
      <c r="B1" s="2"/>
      <c r="C1" s="2"/>
      <c r="D1" s="2"/>
      <c r="E1" s="2"/>
      <c r="F1" s="2"/>
      <c r="G1" s="2"/>
      <c r="H1" s="2"/>
      <c r="I1" s="2" t="s">
        <v>0</v>
      </c>
      <c r="J1" s="2"/>
      <c r="K1" s="2"/>
      <c r="L1" s="2"/>
      <c r="M1" s="1"/>
      <c r="N1" s="1"/>
      <c r="O1" s="1"/>
      <c r="P1" s="1"/>
      <c r="Q1" s="1"/>
    </row>
    <row r="2" spans="1:25" ht="12.75" hidden="1" customHeight="1">
      <c r="A2" s="1"/>
      <c r="B2" s="2"/>
      <c r="C2" s="2"/>
      <c r="D2" s="2"/>
      <c r="E2" s="2"/>
      <c r="F2" s="2"/>
      <c r="G2" s="2"/>
      <c r="H2" s="2"/>
      <c r="I2" s="2" t="s">
        <v>1</v>
      </c>
      <c r="J2" s="2"/>
      <c r="K2" s="2"/>
      <c r="L2" s="2"/>
      <c r="M2" s="1"/>
      <c r="N2" s="1"/>
      <c r="O2" s="1"/>
      <c r="P2" s="1"/>
      <c r="Q2" s="1"/>
    </row>
    <row r="3" spans="1:25" ht="12.75" hidden="1" customHeight="1">
      <c r="A3" s="1"/>
      <c r="B3" s="2"/>
      <c r="C3" s="2"/>
      <c r="D3" s="2"/>
      <c r="E3" s="2"/>
      <c r="F3" s="2"/>
      <c r="G3" s="2"/>
      <c r="H3" s="2"/>
      <c r="I3" s="2" t="s">
        <v>2</v>
      </c>
      <c r="J3" s="2"/>
      <c r="K3" s="2"/>
      <c r="L3" s="2"/>
      <c r="M3" s="1"/>
      <c r="N3" s="1"/>
      <c r="O3" s="1"/>
      <c r="P3" s="1"/>
      <c r="Q3" s="1"/>
    </row>
    <row r="4" spans="1:25" ht="12.75" hidden="1" customHeight="1">
      <c r="A4" s="1"/>
      <c r="B4" s="2"/>
      <c r="C4" s="2"/>
      <c r="D4" s="2"/>
      <c r="E4" s="2"/>
      <c r="F4" s="2"/>
      <c r="G4" s="2"/>
      <c r="H4" s="2"/>
      <c r="I4" s="2" t="s">
        <v>3</v>
      </c>
      <c r="J4" s="2"/>
      <c r="K4" s="2"/>
      <c r="L4" s="2"/>
      <c r="M4" s="1"/>
      <c r="N4" s="1"/>
      <c r="O4" s="1"/>
      <c r="P4" s="1"/>
      <c r="Q4" s="1"/>
    </row>
    <row r="5" spans="1:25" ht="12.75" hidden="1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</row>
    <row r="6" spans="1:25" ht="39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"/>
      <c r="N6" s="1"/>
      <c r="O6" s="1"/>
      <c r="P6" s="1"/>
      <c r="Q6" s="35" t="s">
        <v>85</v>
      </c>
    </row>
    <row r="7" spans="1:25" ht="23.25" customHeight="1">
      <c r="A7" s="213" t="s">
        <v>4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</row>
    <row r="8" spans="1:25" ht="26.25">
      <c r="A8" s="214" t="s">
        <v>92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</row>
    <row r="9" spans="1:25" ht="19.5" thickBot="1">
      <c r="B9" s="4"/>
      <c r="C9" s="4"/>
      <c r="D9" s="4"/>
      <c r="E9" s="4"/>
      <c r="F9" s="4"/>
      <c r="G9" s="4"/>
      <c r="H9" s="4"/>
      <c r="I9" s="4"/>
      <c r="J9" s="4"/>
      <c r="K9" s="4"/>
      <c r="L9" s="5"/>
      <c r="M9" s="5" t="s">
        <v>5</v>
      </c>
      <c r="N9" s="1"/>
      <c r="O9" s="1"/>
      <c r="P9" s="1"/>
      <c r="Q9" s="1"/>
    </row>
    <row r="10" spans="1:25" ht="125.25" customHeight="1" thickBot="1">
      <c r="B10" s="215" t="s">
        <v>6</v>
      </c>
      <c r="C10" s="216"/>
      <c r="D10" s="216"/>
      <c r="E10" s="216"/>
      <c r="F10" s="216"/>
      <c r="G10" s="217"/>
      <c r="H10" s="46" t="s">
        <v>7</v>
      </c>
      <c r="I10" s="47" t="s">
        <v>8</v>
      </c>
      <c r="J10" s="151" t="s">
        <v>88</v>
      </c>
      <c r="K10" s="152" t="s">
        <v>93</v>
      </c>
      <c r="L10" s="153" t="s">
        <v>94</v>
      </c>
      <c r="M10" s="152" t="s">
        <v>95</v>
      </c>
      <c r="N10" s="48" t="s">
        <v>96</v>
      </c>
      <c r="O10" s="47" t="s">
        <v>97</v>
      </c>
      <c r="P10" s="49" t="s">
        <v>9</v>
      </c>
      <c r="Q10" s="50" t="s">
        <v>91</v>
      </c>
      <c r="R10" s="6"/>
      <c r="S10" s="1"/>
      <c r="T10" s="1"/>
      <c r="U10" s="1"/>
      <c r="V10" s="1"/>
      <c r="W10" s="1"/>
      <c r="X10" s="1"/>
      <c r="Y10" s="1"/>
    </row>
    <row r="11" spans="1:25" ht="18.75" thickBot="1">
      <c r="B11" s="44">
        <v>1</v>
      </c>
      <c r="C11" s="7"/>
      <c r="D11" s="7"/>
      <c r="E11" s="7"/>
      <c r="F11" s="7"/>
      <c r="G11" s="8"/>
      <c r="H11" s="157">
        <v>2</v>
      </c>
      <c r="I11" s="156">
        <v>3</v>
      </c>
      <c r="J11" s="9">
        <v>4</v>
      </c>
      <c r="K11" s="10">
        <v>5</v>
      </c>
      <c r="L11" s="11">
        <v>6</v>
      </c>
      <c r="M11" s="12">
        <v>7</v>
      </c>
      <c r="N11" s="11">
        <v>8</v>
      </c>
      <c r="O11" s="11">
        <v>9</v>
      </c>
      <c r="P11" s="13" t="s">
        <v>10</v>
      </c>
      <c r="Q11" s="14">
        <v>11</v>
      </c>
      <c r="R11" s="6"/>
      <c r="S11" s="1"/>
      <c r="T11" s="1"/>
      <c r="U11" s="1"/>
      <c r="V11" s="1"/>
      <c r="W11" s="1"/>
      <c r="X11" s="1"/>
      <c r="Y11" s="1"/>
    </row>
    <row r="12" spans="1:25" ht="39.75" customHeight="1" thickBot="1">
      <c r="A12" s="15"/>
      <c r="B12" s="164" t="s">
        <v>11</v>
      </c>
      <c r="C12" s="165"/>
      <c r="D12" s="165"/>
      <c r="E12" s="165"/>
      <c r="F12" s="165"/>
      <c r="G12" s="166"/>
      <c r="H12" s="51" t="s">
        <v>12</v>
      </c>
      <c r="I12" s="52" t="s">
        <v>13</v>
      </c>
      <c r="J12" s="53">
        <f>SUM(J13:J19)</f>
        <v>74022.5</v>
      </c>
      <c r="K12" s="54">
        <f t="shared" ref="K12" si="0">K15+K16+K17+K18+K19+K14+K13</f>
        <v>81279.899999999994</v>
      </c>
      <c r="L12" s="53">
        <f>SUM(L13:L19)</f>
        <v>77394.2</v>
      </c>
      <c r="M12" s="53">
        <f>SUM(M13:M19)</f>
        <v>77394.2</v>
      </c>
      <c r="N12" s="54">
        <f t="shared" ref="N12:N19" si="1">M12/K12*100</f>
        <v>95.219359275786516</v>
      </c>
      <c r="O12" s="54">
        <f>M12/L12*100</f>
        <v>100</v>
      </c>
      <c r="P12" s="54">
        <f>N12-O12</f>
        <v>-4.7806407242134838</v>
      </c>
      <c r="Q12" s="55"/>
      <c r="R12" s="6"/>
      <c r="S12" s="1"/>
      <c r="T12" s="1"/>
      <c r="U12" s="1"/>
      <c r="V12" s="1"/>
      <c r="W12" s="1"/>
      <c r="X12" s="1"/>
      <c r="Y12" s="1"/>
    </row>
    <row r="13" spans="1:25" ht="72" customHeight="1">
      <c r="A13" s="16"/>
      <c r="B13" s="218" t="s">
        <v>14</v>
      </c>
      <c r="C13" s="218"/>
      <c r="D13" s="218"/>
      <c r="E13" s="218"/>
      <c r="F13" s="218"/>
      <c r="G13" s="219"/>
      <c r="H13" s="56" t="s">
        <v>12</v>
      </c>
      <c r="I13" s="57" t="s">
        <v>15</v>
      </c>
      <c r="J13" s="58">
        <v>1926.5</v>
      </c>
      <c r="K13" s="59">
        <v>1728.8</v>
      </c>
      <c r="L13" s="58">
        <v>2889.1</v>
      </c>
      <c r="M13" s="58">
        <v>2889.1</v>
      </c>
      <c r="N13" s="59">
        <f t="shared" si="1"/>
        <v>167.11591855622396</v>
      </c>
      <c r="O13" s="59">
        <f>M13/L13*100</f>
        <v>100</v>
      </c>
      <c r="P13" s="59">
        <f>N13-O13</f>
        <v>67.11591855622396</v>
      </c>
      <c r="Q13" s="85" t="s">
        <v>138</v>
      </c>
      <c r="R13" s="6"/>
      <c r="S13" s="1"/>
      <c r="T13" s="1"/>
      <c r="U13" s="1"/>
      <c r="V13" s="1"/>
      <c r="W13" s="1"/>
      <c r="X13" s="1"/>
      <c r="Y13" s="1"/>
    </row>
    <row r="14" spans="1:25" ht="93.75" customHeight="1">
      <c r="A14" s="16"/>
      <c r="B14" s="220" t="s">
        <v>16</v>
      </c>
      <c r="C14" s="220"/>
      <c r="D14" s="220"/>
      <c r="E14" s="220"/>
      <c r="F14" s="220"/>
      <c r="G14" s="221"/>
      <c r="H14" s="61" t="s">
        <v>12</v>
      </c>
      <c r="I14" s="62" t="s">
        <v>17</v>
      </c>
      <c r="J14" s="63">
        <v>1868.9</v>
      </c>
      <c r="K14" s="64">
        <v>2349.6999999999998</v>
      </c>
      <c r="L14" s="63">
        <v>1775.4</v>
      </c>
      <c r="M14" s="63">
        <v>1775.4</v>
      </c>
      <c r="N14" s="64">
        <f t="shared" si="1"/>
        <v>75.558581946631492</v>
      </c>
      <c r="O14" s="64">
        <f t="shared" ref="O14:O60" si="2">M14/L14*100</f>
        <v>100</v>
      </c>
      <c r="P14" s="64">
        <f t="shared" ref="P14:P60" si="3">N14-O14</f>
        <v>-24.441418053368508</v>
      </c>
      <c r="Q14" s="65" t="s">
        <v>103</v>
      </c>
      <c r="R14" s="6"/>
      <c r="S14" s="1"/>
      <c r="T14" s="1"/>
      <c r="U14" s="1"/>
      <c r="V14" s="1"/>
      <c r="W14" s="1"/>
      <c r="X14" s="1"/>
      <c r="Y14" s="1"/>
    </row>
    <row r="15" spans="1:25" ht="123.75" customHeight="1">
      <c r="A15" s="16"/>
      <c r="B15" s="220" t="s">
        <v>18</v>
      </c>
      <c r="C15" s="220"/>
      <c r="D15" s="220"/>
      <c r="E15" s="220"/>
      <c r="F15" s="220"/>
      <c r="G15" s="221"/>
      <c r="H15" s="61" t="s">
        <v>12</v>
      </c>
      <c r="I15" s="62" t="s">
        <v>19</v>
      </c>
      <c r="J15" s="63">
        <v>34323.1</v>
      </c>
      <c r="K15" s="64">
        <v>39056.6</v>
      </c>
      <c r="L15" s="63">
        <v>38528.9</v>
      </c>
      <c r="M15" s="63">
        <v>38528.9</v>
      </c>
      <c r="N15" s="64">
        <f t="shared" si="1"/>
        <v>98.648883927428415</v>
      </c>
      <c r="O15" s="64">
        <f t="shared" si="2"/>
        <v>100</v>
      </c>
      <c r="P15" s="64">
        <f t="shared" si="3"/>
        <v>-1.3511160725715854</v>
      </c>
      <c r="Q15" s="65"/>
      <c r="R15" s="6"/>
      <c r="S15" s="1"/>
      <c r="T15" s="1"/>
      <c r="U15" s="1"/>
      <c r="V15" s="1"/>
      <c r="W15" s="1"/>
      <c r="X15" s="1"/>
      <c r="Y15" s="1"/>
    </row>
    <row r="16" spans="1:25" ht="24" customHeight="1">
      <c r="A16" s="16"/>
      <c r="B16" s="220" t="s">
        <v>20</v>
      </c>
      <c r="C16" s="220"/>
      <c r="D16" s="220"/>
      <c r="E16" s="220"/>
      <c r="F16" s="220"/>
      <c r="G16" s="221"/>
      <c r="H16" s="61" t="s">
        <v>12</v>
      </c>
      <c r="I16" s="62" t="s">
        <v>21</v>
      </c>
      <c r="J16" s="63">
        <v>9.6</v>
      </c>
      <c r="K16" s="64">
        <v>29.1</v>
      </c>
      <c r="L16" s="63">
        <v>29.1</v>
      </c>
      <c r="M16" s="63">
        <v>29.1</v>
      </c>
      <c r="N16" s="64">
        <f t="shared" si="1"/>
        <v>100</v>
      </c>
      <c r="O16" s="64">
        <f t="shared" si="2"/>
        <v>100</v>
      </c>
      <c r="P16" s="64">
        <f t="shared" si="3"/>
        <v>0</v>
      </c>
      <c r="Q16" s="65"/>
      <c r="R16" s="6"/>
      <c r="S16" s="1"/>
      <c r="T16" s="1"/>
      <c r="U16" s="1"/>
      <c r="V16" s="1"/>
      <c r="W16" s="1"/>
      <c r="X16" s="1"/>
      <c r="Y16" s="1"/>
    </row>
    <row r="17" spans="1:25" ht="83.25" customHeight="1">
      <c r="A17" s="16"/>
      <c r="B17" s="220" t="s">
        <v>22</v>
      </c>
      <c r="C17" s="220"/>
      <c r="D17" s="220"/>
      <c r="E17" s="220"/>
      <c r="F17" s="220"/>
      <c r="G17" s="221"/>
      <c r="H17" s="61" t="s">
        <v>12</v>
      </c>
      <c r="I17" s="62" t="s">
        <v>23</v>
      </c>
      <c r="J17" s="63">
        <v>8021.1</v>
      </c>
      <c r="K17" s="64">
        <v>9055.9</v>
      </c>
      <c r="L17" s="63">
        <v>9517.2000000000007</v>
      </c>
      <c r="M17" s="63">
        <v>9517.2000000000007</v>
      </c>
      <c r="N17" s="64">
        <f t="shared" si="1"/>
        <v>105.09391667310814</v>
      </c>
      <c r="O17" s="64">
        <f>M17/L17*100</f>
        <v>100</v>
      </c>
      <c r="P17" s="64">
        <f t="shared" si="3"/>
        <v>5.09391667310814</v>
      </c>
      <c r="Q17" s="65"/>
      <c r="R17" s="6"/>
      <c r="S17" s="1"/>
      <c r="T17" s="1"/>
      <c r="U17" s="1"/>
      <c r="V17" s="1"/>
      <c r="W17" s="1"/>
      <c r="X17" s="1"/>
      <c r="Y17" s="1"/>
    </row>
    <row r="18" spans="1:25" ht="124.5" customHeight="1">
      <c r="A18" s="16"/>
      <c r="B18" s="220" t="s">
        <v>24</v>
      </c>
      <c r="C18" s="220"/>
      <c r="D18" s="220"/>
      <c r="E18" s="220"/>
      <c r="F18" s="220"/>
      <c r="G18" s="221"/>
      <c r="H18" s="61" t="s">
        <v>12</v>
      </c>
      <c r="I18" s="62" t="s">
        <v>25</v>
      </c>
      <c r="J18" s="63">
        <v>0</v>
      </c>
      <c r="K18" s="64">
        <v>6037.3</v>
      </c>
      <c r="L18" s="63">
        <v>0</v>
      </c>
      <c r="M18" s="63">
        <v>0</v>
      </c>
      <c r="N18" s="64">
        <f t="shared" si="1"/>
        <v>0</v>
      </c>
      <c r="O18" s="64" t="s">
        <v>89</v>
      </c>
      <c r="P18" s="64" t="s">
        <v>89</v>
      </c>
      <c r="Q18" s="65" t="s">
        <v>131</v>
      </c>
      <c r="R18" s="6"/>
      <c r="S18" s="1"/>
      <c r="T18" s="1"/>
      <c r="U18" s="1"/>
      <c r="V18" s="1"/>
      <c r="W18" s="1"/>
      <c r="X18" s="1"/>
      <c r="Y18" s="1"/>
    </row>
    <row r="19" spans="1:25" ht="37.5" customHeight="1" thickBot="1">
      <c r="A19" s="16"/>
      <c r="B19" s="222" t="s">
        <v>26</v>
      </c>
      <c r="C19" s="223"/>
      <c r="D19" s="223"/>
      <c r="E19" s="223"/>
      <c r="F19" s="223"/>
      <c r="G19" s="224"/>
      <c r="H19" s="66" t="s">
        <v>12</v>
      </c>
      <c r="I19" s="67" t="s">
        <v>27</v>
      </c>
      <c r="J19" s="68">
        <v>27873.3</v>
      </c>
      <c r="K19" s="69">
        <v>23022.5</v>
      </c>
      <c r="L19" s="68">
        <v>24654.5</v>
      </c>
      <c r="M19" s="68">
        <v>24654.5</v>
      </c>
      <c r="N19" s="69">
        <f t="shared" si="1"/>
        <v>107.08871755890976</v>
      </c>
      <c r="O19" s="69">
        <f t="shared" ref="O19:O21" si="4">M19/L19*100</f>
        <v>100</v>
      </c>
      <c r="P19" s="69">
        <f t="shared" si="3"/>
        <v>7.0887175589097637</v>
      </c>
      <c r="Q19" s="70"/>
      <c r="R19" s="6"/>
      <c r="S19" s="1"/>
      <c r="T19" s="1"/>
      <c r="U19" s="1"/>
      <c r="V19" s="1"/>
      <c r="W19" s="1"/>
      <c r="X19" s="1"/>
      <c r="Y19" s="1"/>
    </row>
    <row r="20" spans="1:25" ht="37.5" customHeight="1" thickBot="1">
      <c r="A20" s="16"/>
      <c r="B20" s="225" t="s">
        <v>100</v>
      </c>
      <c r="C20" s="165"/>
      <c r="D20" s="165"/>
      <c r="E20" s="165"/>
      <c r="F20" s="165"/>
      <c r="G20" s="166"/>
      <c r="H20" s="51" t="s">
        <v>15</v>
      </c>
      <c r="I20" s="52" t="s">
        <v>13</v>
      </c>
      <c r="J20" s="71">
        <f>J21</f>
        <v>0</v>
      </c>
      <c r="K20" s="71">
        <f t="shared" ref="K20:M20" si="5">K21</f>
        <v>0</v>
      </c>
      <c r="L20" s="71">
        <f t="shared" si="5"/>
        <v>29.5</v>
      </c>
      <c r="M20" s="71">
        <f t="shared" si="5"/>
        <v>29.5</v>
      </c>
      <c r="N20" s="54" t="s">
        <v>89</v>
      </c>
      <c r="O20" s="54">
        <f t="shared" si="4"/>
        <v>100</v>
      </c>
      <c r="P20" s="54" t="s">
        <v>89</v>
      </c>
      <c r="Q20" s="72"/>
      <c r="R20" s="6"/>
      <c r="S20" s="1"/>
      <c r="T20" s="1"/>
      <c r="U20" s="1"/>
      <c r="V20" s="1"/>
      <c r="W20" s="1"/>
      <c r="X20" s="1"/>
      <c r="Y20" s="1"/>
    </row>
    <row r="21" spans="1:25" ht="37.5" customHeight="1" thickBot="1">
      <c r="A21" s="16"/>
      <c r="B21" s="167" t="s">
        <v>101</v>
      </c>
      <c r="C21" s="168"/>
      <c r="D21" s="168"/>
      <c r="E21" s="168"/>
      <c r="F21" s="168"/>
      <c r="G21" s="169"/>
      <c r="H21" s="66" t="s">
        <v>15</v>
      </c>
      <c r="I21" s="67" t="s">
        <v>17</v>
      </c>
      <c r="J21" s="68"/>
      <c r="K21" s="69"/>
      <c r="L21" s="68">
        <v>29.5</v>
      </c>
      <c r="M21" s="68">
        <v>29.5</v>
      </c>
      <c r="N21" s="69" t="s">
        <v>89</v>
      </c>
      <c r="O21" s="69">
        <f t="shared" si="4"/>
        <v>100</v>
      </c>
      <c r="P21" s="69" t="s">
        <v>89</v>
      </c>
      <c r="Q21" s="70"/>
      <c r="R21" s="6"/>
      <c r="S21" s="1"/>
      <c r="T21" s="1"/>
      <c r="U21" s="1"/>
      <c r="V21" s="1"/>
      <c r="W21" s="1"/>
      <c r="X21" s="1"/>
      <c r="Y21" s="1"/>
    </row>
    <row r="22" spans="1:25" ht="74.25" customHeight="1" thickBot="1">
      <c r="A22" s="17"/>
      <c r="B22" s="164" t="s">
        <v>28</v>
      </c>
      <c r="C22" s="165"/>
      <c r="D22" s="165"/>
      <c r="E22" s="165"/>
      <c r="F22" s="165"/>
      <c r="G22" s="166"/>
      <c r="H22" s="51" t="s">
        <v>17</v>
      </c>
      <c r="I22" s="52" t="s">
        <v>13</v>
      </c>
      <c r="J22" s="54">
        <f t="shared" ref="J22" si="6">J23+J25+J24</f>
        <v>501.6</v>
      </c>
      <c r="K22" s="54">
        <f>K23+K25+K24</f>
        <v>625.79999999999995</v>
      </c>
      <c r="L22" s="54">
        <f t="shared" ref="L22:M22" si="7">L23+L25+L24</f>
        <v>519.5</v>
      </c>
      <c r="M22" s="54">
        <f t="shared" si="7"/>
        <v>519.5</v>
      </c>
      <c r="N22" s="54">
        <f t="shared" ref="N22:N34" si="8">M22/K22*100</f>
        <v>83.013742409715576</v>
      </c>
      <c r="O22" s="54">
        <f t="shared" si="2"/>
        <v>100</v>
      </c>
      <c r="P22" s="54">
        <f>N22-O22</f>
        <v>-16.986257590284424</v>
      </c>
      <c r="Q22" s="73"/>
      <c r="R22" s="6"/>
      <c r="S22" s="1"/>
      <c r="T22" s="1"/>
      <c r="U22" s="1"/>
      <c r="V22" s="1"/>
      <c r="W22" s="1"/>
      <c r="X22" s="1"/>
      <c r="Y22" s="1"/>
    </row>
    <row r="23" spans="1:25" ht="68.25" customHeight="1">
      <c r="A23" s="17"/>
      <c r="B23" s="167" t="s">
        <v>86</v>
      </c>
      <c r="C23" s="168"/>
      <c r="D23" s="168"/>
      <c r="E23" s="168"/>
      <c r="F23" s="168"/>
      <c r="G23" s="169"/>
      <c r="H23" s="56" t="s">
        <v>17</v>
      </c>
      <c r="I23" s="57" t="s">
        <v>29</v>
      </c>
      <c r="J23" s="58">
        <v>86.2</v>
      </c>
      <c r="K23" s="59">
        <v>147.4</v>
      </c>
      <c r="L23" s="58">
        <v>90.6</v>
      </c>
      <c r="M23" s="58">
        <v>90.6</v>
      </c>
      <c r="N23" s="69">
        <f t="shared" si="8"/>
        <v>61.46540027137042</v>
      </c>
      <c r="O23" s="69">
        <f t="shared" si="2"/>
        <v>100</v>
      </c>
      <c r="P23" s="69">
        <f>N23-O23</f>
        <v>-38.53459972862958</v>
      </c>
      <c r="Q23" s="75" t="s">
        <v>128</v>
      </c>
      <c r="R23" s="6"/>
      <c r="S23" s="1"/>
      <c r="T23" s="1"/>
      <c r="U23" s="1"/>
      <c r="V23" s="1"/>
      <c r="W23" s="1"/>
      <c r="X23" s="1"/>
      <c r="Y23" s="1"/>
    </row>
    <row r="24" spans="1:25" ht="79.5" customHeight="1">
      <c r="A24" s="17"/>
      <c r="B24" s="204" t="s">
        <v>87</v>
      </c>
      <c r="C24" s="205"/>
      <c r="D24" s="205"/>
      <c r="E24" s="205"/>
      <c r="F24" s="205"/>
      <c r="G24" s="206"/>
      <c r="H24" s="66" t="s">
        <v>17</v>
      </c>
      <c r="I24" s="67" t="s">
        <v>10</v>
      </c>
      <c r="J24" s="74">
        <v>67.3</v>
      </c>
      <c r="K24" s="69">
        <v>167.3</v>
      </c>
      <c r="L24" s="74">
        <v>67.3</v>
      </c>
      <c r="M24" s="74">
        <v>67.3</v>
      </c>
      <c r="N24" s="64">
        <f t="shared" si="8"/>
        <v>40.227136879856538</v>
      </c>
      <c r="O24" s="64">
        <f t="shared" si="2"/>
        <v>100</v>
      </c>
      <c r="P24" s="64">
        <f t="shared" si="3"/>
        <v>-59.772863120143462</v>
      </c>
      <c r="Q24" s="75" t="s">
        <v>104</v>
      </c>
      <c r="R24" s="6"/>
      <c r="S24" s="1"/>
      <c r="T24" s="1"/>
      <c r="U24" s="1"/>
      <c r="V24" s="1"/>
      <c r="W24" s="1"/>
      <c r="X24" s="1"/>
      <c r="Y24" s="1"/>
    </row>
    <row r="25" spans="1:25" ht="131.25" customHeight="1" thickBot="1">
      <c r="A25" s="17"/>
      <c r="B25" s="185" t="s">
        <v>30</v>
      </c>
      <c r="C25" s="186"/>
      <c r="D25" s="186"/>
      <c r="E25" s="186"/>
      <c r="F25" s="186"/>
      <c r="G25" s="187"/>
      <c r="H25" s="76" t="s">
        <v>17</v>
      </c>
      <c r="I25" s="77" t="s">
        <v>31</v>
      </c>
      <c r="J25" s="74">
        <v>348.1</v>
      </c>
      <c r="K25" s="78">
        <v>311.10000000000002</v>
      </c>
      <c r="L25" s="74">
        <v>361.6</v>
      </c>
      <c r="M25" s="74">
        <v>361.6</v>
      </c>
      <c r="N25" s="69">
        <f t="shared" si="8"/>
        <v>116.23272259723561</v>
      </c>
      <c r="O25" s="69">
        <f t="shared" si="2"/>
        <v>100</v>
      </c>
      <c r="P25" s="79">
        <f t="shared" si="3"/>
        <v>16.232722597235608</v>
      </c>
      <c r="Q25" s="89" t="s">
        <v>129</v>
      </c>
      <c r="R25" s="6"/>
      <c r="S25" s="1"/>
      <c r="T25" s="1"/>
      <c r="U25" s="1"/>
      <c r="V25" s="1"/>
      <c r="W25" s="1"/>
      <c r="X25" s="1"/>
      <c r="Y25" s="1"/>
    </row>
    <row r="26" spans="1:25" ht="16.5" thickBot="1">
      <c r="A26" s="18"/>
      <c r="B26" s="188" t="s">
        <v>32</v>
      </c>
      <c r="C26" s="189"/>
      <c r="D26" s="189"/>
      <c r="E26" s="189"/>
      <c r="F26" s="189"/>
      <c r="G26" s="190"/>
      <c r="H26" s="51" t="s">
        <v>19</v>
      </c>
      <c r="I26" s="52" t="s">
        <v>13</v>
      </c>
      <c r="J26" s="53">
        <f>SUM(J28:J30)</f>
        <v>111840.4</v>
      </c>
      <c r="K26" s="54">
        <f>K29+K30+K28+K27</f>
        <v>32276.300000000003</v>
      </c>
      <c r="L26" s="54">
        <f t="shared" ref="L26:M26" si="9">L29+L30+L28+L27</f>
        <v>49901.1</v>
      </c>
      <c r="M26" s="54">
        <f t="shared" si="9"/>
        <v>48326.7</v>
      </c>
      <c r="N26" s="54">
        <f t="shared" si="8"/>
        <v>149.72812868885217</v>
      </c>
      <c r="O26" s="54">
        <f t="shared" si="2"/>
        <v>96.844959329553859</v>
      </c>
      <c r="P26" s="54">
        <f t="shared" si="3"/>
        <v>52.883169359298307</v>
      </c>
      <c r="Q26" s="72"/>
      <c r="R26" s="6"/>
      <c r="S26" s="1"/>
      <c r="T26" s="1"/>
      <c r="U26" s="1"/>
      <c r="V26" s="1"/>
      <c r="W26" s="1"/>
      <c r="X26" s="1"/>
      <c r="Y26" s="1"/>
    </row>
    <row r="27" spans="1:25" ht="27" customHeight="1">
      <c r="A27" s="18"/>
      <c r="B27" s="207" t="s">
        <v>98</v>
      </c>
      <c r="C27" s="208"/>
      <c r="D27" s="208"/>
      <c r="E27" s="208"/>
      <c r="F27" s="208"/>
      <c r="G27" s="209"/>
      <c r="H27" s="80" t="s">
        <v>19</v>
      </c>
      <c r="I27" s="81" t="s">
        <v>12</v>
      </c>
      <c r="J27" s="82">
        <v>0</v>
      </c>
      <c r="K27" s="83">
        <v>500</v>
      </c>
      <c r="L27" s="82">
        <v>500</v>
      </c>
      <c r="M27" s="82">
        <v>500</v>
      </c>
      <c r="N27" s="83">
        <f t="shared" si="8"/>
        <v>100</v>
      </c>
      <c r="O27" s="83">
        <f t="shared" si="2"/>
        <v>100</v>
      </c>
      <c r="P27" s="83">
        <f t="shared" si="3"/>
        <v>0</v>
      </c>
      <c r="Q27" s="84"/>
      <c r="R27" s="6"/>
      <c r="S27" s="1"/>
      <c r="T27" s="1"/>
      <c r="U27" s="1"/>
      <c r="V27" s="1"/>
      <c r="W27" s="1"/>
      <c r="X27" s="1"/>
      <c r="Y27" s="1"/>
    </row>
    <row r="28" spans="1:25" ht="41.25" customHeight="1">
      <c r="A28" s="19" t="s">
        <v>33</v>
      </c>
      <c r="B28" s="191" t="s">
        <v>33</v>
      </c>
      <c r="C28" s="192"/>
      <c r="D28" s="192"/>
      <c r="E28" s="192"/>
      <c r="F28" s="192"/>
      <c r="G28" s="193"/>
      <c r="H28" s="56" t="s">
        <v>19</v>
      </c>
      <c r="I28" s="57" t="s">
        <v>34</v>
      </c>
      <c r="J28" s="58">
        <v>3600.4</v>
      </c>
      <c r="K28" s="59">
        <v>2723.7</v>
      </c>
      <c r="L28" s="58">
        <v>2723.7</v>
      </c>
      <c r="M28" s="58">
        <v>2723.7</v>
      </c>
      <c r="N28" s="59">
        <f t="shared" si="8"/>
        <v>100</v>
      </c>
      <c r="O28" s="59">
        <f>M28/L28*100</f>
        <v>100</v>
      </c>
      <c r="P28" s="59">
        <f t="shared" si="3"/>
        <v>0</v>
      </c>
      <c r="Q28" s="85"/>
      <c r="R28" s="6"/>
      <c r="S28" s="1"/>
      <c r="T28" s="1"/>
      <c r="U28" s="1"/>
      <c r="V28" s="1"/>
      <c r="W28" s="1"/>
      <c r="X28" s="1"/>
      <c r="Y28" s="1"/>
    </row>
    <row r="29" spans="1:25" ht="99.75" customHeight="1">
      <c r="A29" s="18"/>
      <c r="B29" s="176" t="s">
        <v>35</v>
      </c>
      <c r="C29" s="177"/>
      <c r="D29" s="177"/>
      <c r="E29" s="177"/>
      <c r="F29" s="177"/>
      <c r="G29" s="178"/>
      <c r="H29" s="61" t="s">
        <v>19</v>
      </c>
      <c r="I29" s="62" t="s">
        <v>29</v>
      </c>
      <c r="J29" s="63">
        <v>105705.5</v>
      </c>
      <c r="K29" s="64">
        <v>26052.400000000001</v>
      </c>
      <c r="L29" s="63">
        <v>45241.3</v>
      </c>
      <c r="M29" s="63">
        <v>43666.9</v>
      </c>
      <c r="N29" s="64">
        <f t="shared" si="8"/>
        <v>167.61181311510646</v>
      </c>
      <c r="O29" s="64">
        <f t="shared" si="2"/>
        <v>96.519993899379543</v>
      </c>
      <c r="P29" s="64">
        <f t="shared" si="3"/>
        <v>71.091819215726915</v>
      </c>
      <c r="Q29" s="65" t="s">
        <v>132</v>
      </c>
      <c r="R29" s="6"/>
      <c r="S29" s="1"/>
      <c r="T29" s="1"/>
      <c r="U29" s="1"/>
      <c r="V29" s="1"/>
      <c r="W29" s="1"/>
      <c r="X29" s="1"/>
      <c r="Y29" s="1"/>
    </row>
    <row r="30" spans="1:25" ht="153.75" customHeight="1" thickBot="1">
      <c r="A30" s="18"/>
      <c r="B30" s="194" t="s">
        <v>36</v>
      </c>
      <c r="C30" s="195"/>
      <c r="D30" s="195"/>
      <c r="E30" s="195"/>
      <c r="F30" s="195"/>
      <c r="G30" s="196"/>
      <c r="H30" s="76" t="s">
        <v>19</v>
      </c>
      <c r="I30" s="77" t="s">
        <v>37</v>
      </c>
      <c r="J30" s="68">
        <v>2534.5</v>
      </c>
      <c r="K30" s="78">
        <v>3000.2</v>
      </c>
      <c r="L30" s="74">
        <v>1436.1</v>
      </c>
      <c r="M30" s="68">
        <v>1436.1</v>
      </c>
      <c r="N30" s="69">
        <f t="shared" si="8"/>
        <v>47.86680887940804</v>
      </c>
      <c r="O30" s="69">
        <f t="shared" si="2"/>
        <v>100</v>
      </c>
      <c r="P30" s="79">
        <f t="shared" si="3"/>
        <v>-52.13319112059196</v>
      </c>
      <c r="Q30" s="154" t="s">
        <v>137</v>
      </c>
      <c r="R30" s="6"/>
      <c r="S30" s="36"/>
      <c r="T30" s="1"/>
      <c r="U30" s="1"/>
      <c r="V30" s="1"/>
      <c r="W30" s="1"/>
      <c r="X30" s="1"/>
      <c r="Y30" s="1"/>
    </row>
    <row r="31" spans="1:25" ht="33" customHeight="1" thickBot="1">
      <c r="A31" s="18"/>
      <c r="B31" s="197" t="s">
        <v>38</v>
      </c>
      <c r="C31" s="189"/>
      <c r="D31" s="189"/>
      <c r="E31" s="189"/>
      <c r="F31" s="189"/>
      <c r="G31" s="190"/>
      <c r="H31" s="51" t="s">
        <v>21</v>
      </c>
      <c r="I31" s="52" t="s">
        <v>13</v>
      </c>
      <c r="J31" s="53">
        <f>SUM(J32:J34)</f>
        <v>4825.9000000000005</v>
      </c>
      <c r="K31" s="54">
        <f>SUM(K32:K35)</f>
        <v>4216.6000000000004</v>
      </c>
      <c r="L31" s="54">
        <f t="shared" ref="L31:M31" si="10">SUM(L32:L35)</f>
        <v>13830</v>
      </c>
      <c r="M31" s="54">
        <f t="shared" si="10"/>
        <v>13728.3</v>
      </c>
      <c r="N31" s="54">
        <f t="shared" si="8"/>
        <v>325.57747948584159</v>
      </c>
      <c r="O31" s="54">
        <f t="shared" si="2"/>
        <v>99.264642082429503</v>
      </c>
      <c r="P31" s="54">
        <f t="shared" si="3"/>
        <v>226.31283740341209</v>
      </c>
      <c r="Q31" s="73"/>
      <c r="R31" s="6"/>
      <c r="S31" s="6"/>
      <c r="T31" s="1"/>
      <c r="U31" s="1"/>
      <c r="V31" s="1"/>
      <c r="W31" s="1"/>
      <c r="X31" s="1"/>
      <c r="Y31" s="1"/>
    </row>
    <row r="32" spans="1:25" ht="83.25" customHeight="1">
      <c r="A32" s="18"/>
      <c r="B32" s="198" t="s">
        <v>39</v>
      </c>
      <c r="C32" s="199"/>
      <c r="D32" s="199"/>
      <c r="E32" s="199"/>
      <c r="F32" s="199"/>
      <c r="G32" s="200"/>
      <c r="H32" s="56" t="s">
        <v>21</v>
      </c>
      <c r="I32" s="57" t="s">
        <v>12</v>
      </c>
      <c r="J32" s="58">
        <v>171.3</v>
      </c>
      <c r="K32" s="59">
        <v>300</v>
      </c>
      <c r="L32" s="58">
        <v>153.6</v>
      </c>
      <c r="M32" s="58">
        <v>153.6</v>
      </c>
      <c r="N32" s="59">
        <f t="shared" si="8"/>
        <v>51.2</v>
      </c>
      <c r="O32" s="59">
        <f t="shared" si="2"/>
        <v>100</v>
      </c>
      <c r="P32" s="86">
        <f t="shared" si="3"/>
        <v>-48.8</v>
      </c>
      <c r="Q32" s="85" t="s">
        <v>133</v>
      </c>
      <c r="R32" s="6"/>
      <c r="S32" s="6"/>
      <c r="T32" s="1"/>
      <c r="U32" s="1"/>
      <c r="V32" s="1"/>
      <c r="W32" s="1"/>
      <c r="X32" s="1"/>
      <c r="Y32" s="1"/>
    </row>
    <row r="33" spans="1:25" ht="117.75" customHeight="1">
      <c r="A33" s="18"/>
      <c r="B33" s="176" t="s">
        <v>40</v>
      </c>
      <c r="C33" s="177"/>
      <c r="D33" s="177"/>
      <c r="E33" s="177"/>
      <c r="F33" s="177"/>
      <c r="G33" s="178"/>
      <c r="H33" s="61" t="s">
        <v>21</v>
      </c>
      <c r="I33" s="62" t="s">
        <v>15</v>
      </c>
      <c r="J33" s="63">
        <v>2893.9</v>
      </c>
      <c r="K33" s="64">
        <v>2097</v>
      </c>
      <c r="L33" s="63">
        <v>4896.5</v>
      </c>
      <c r="M33" s="63">
        <v>4794.8</v>
      </c>
      <c r="N33" s="59">
        <f t="shared" si="8"/>
        <v>228.65045302813542</v>
      </c>
      <c r="O33" s="59">
        <f t="shared" si="2"/>
        <v>97.923006228939045</v>
      </c>
      <c r="P33" s="64">
        <f t="shared" si="3"/>
        <v>130.72744679919637</v>
      </c>
      <c r="Q33" s="87" t="s">
        <v>105</v>
      </c>
      <c r="R33" s="6"/>
      <c r="S33" s="6"/>
      <c r="T33" s="1"/>
      <c r="U33" s="1"/>
      <c r="V33" s="1"/>
      <c r="W33" s="1"/>
      <c r="X33" s="1"/>
      <c r="Y33" s="1"/>
    </row>
    <row r="34" spans="1:25" ht="51" customHeight="1">
      <c r="A34" s="20"/>
      <c r="B34" s="201" t="s">
        <v>41</v>
      </c>
      <c r="C34" s="202"/>
      <c r="D34" s="202"/>
      <c r="E34" s="202"/>
      <c r="F34" s="202"/>
      <c r="G34" s="203"/>
      <c r="H34" s="61" t="s">
        <v>21</v>
      </c>
      <c r="I34" s="62" t="s">
        <v>17</v>
      </c>
      <c r="J34" s="63">
        <v>1760.7</v>
      </c>
      <c r="K34" s="64">
        <v>1819.6</v>
      </c>
      <c r="L34" s="63">
        <v>1792.2</v>
      </c>
      <c r="M34" s="63">
        <v>1792.2</v>
      </c>
      <c r="N34" s="64">
        <f t="shared" si="8"/>
        <v>98.494174543855792</v>
      </c>
      <c r="O34" s="64">
        <f t="shared" si="2"/>
        <v>100</v>
      </c>
      <c r="P34" s="64">
        <f t="shared" si="3"/>
        <v>-1.5058254561442084</v>
      </c>
      <c r="Q34" s="100"/>
      <c r="R34" s="6"/>
      <c r="S34" s="36"/>
      <c r="T34" s="1"/>
      <c r="U34" s="1"/>
      <c r="V34" s="1"/>
      <c r="W34" s="1"/>
      <c r="X34" s="1"/>
      <c r="Y34" s="1"/>
    </row>
    <row r="35" spans="1:25" ht="63.75" customHeight="1" thickBot="1">
      <c r="A35" s="20"/>
      <c r="B35" s="210" t="s">
        <v>102</v>
      </c>
      <c r="C35" s="211"/>
      <c r="D35" s="211"/>
      <c r="E35" s="211"/>
      <c r="F35" s="211"/>
      <c r="G35" s="212"/>
      <c r="H35" s="66" t="s">
        <v>21</v>
      </c>
      <c r="I35" s="67" t="s">
        <v>21</v>
      </c>
      <c r="J35" s="68">
        <v>0</v>
      </c>
      <c r="K35" s="69">
        <v>0</v>
      </c>
      <c r="L35" s="68">
        <v>6987.7</v>
      </c>
      <c r="M35" s="68">
        <v>6987.7</v>
      </c>
      <c r="N35" s="69" t="s">
        <v>89</v>
      </c>
      <c r="O35" s="69">
        <f t="shared" si="2"/>
        <v>100</v>
      </c>
      <c r="P35" s="79" t="s">
        <v>89</v>
      </c>
      <c r="Q35" s="99" t="s">
        <v>106</v>
      </c>
      <c r="R35" s="6"/>
      <c r="S35" s="36"/>
      <c r="T35" s="1"/>
      <c r="U35" s="1"/>
      <c r="V35" s="1"/>
      <c r="W35" s="1"/>
      <c r="X35" s="1"/>
      <c r="Y35" s="1"/>
    </row>
    <row r="36" spans="1:25" ht="16.5" thickBot="1">
      <c r="A36" s="18"/>
      <c r="B36" s="197" t="s">
        <v>42</v>
      </c>
      <c r="C36" s="189"/>
      <c r="D36" s="189"/>
      <c r="E36" s="189"/>
      <c r="F36" s="189"/>
      <c r="G36" s="190"/>
      <c r="H36" s="51" t="s">
        <v>23</v>
      </c>
      <c r="I36" s="52" t="s">
        <v>13</v>
      </c>
      <c r="J36" s="53">
        <f>J37</f>
        <v>420.7</v>
      </c>
      <c r="K36" s="54">
        <f t="shared" ref="K36" si="11">K37</f>
        <v>610.29999999999995</v>
      </c>
      <c r="L36" s="53">
        <f>L37</f>
        <v>827.6</v>
      </c>
      <c r="M36" s="53">
        <f>M37</f>
        <v>827.6</v>
      </c>
      <c r="N36" s="54">
        <f t="shared" ref="N36:N61" si="12">M36/K36*100</f>
        <v>135.60543994756677</v>
      </c>
      <c r="O36" s="54">
        <f t="shared" si="2"/>
        <v>100</v>
      </c>
      <c r="P36" s="54">
        <f t="shared" si="3"/>
        <v>35.605439947566765</v>
      </c>
      <c r="Q36" s="73"/>
      <c r="R36" s="6"/>
      <c r="S36" s="1"/>
      <c r="T36" s="1"/>
      <c r="U36" s="1"/>
      <c r="V36" s="1"/>
      <c r="W36" s="1"/>
      <c r="X36" s="1"/>
      <c r="Y36" s="1"/>
    </row>
    <row r="37" spans="1:25" ht="85.5" customHeight="1" thickBot="1">
      <c r="A37" s="18"/>
      <c r="B37" s="182" t="s">
        <v>43</v>
      </c>
      <c r="C37" s="183"/>
      <c r="D37" s="183"/>
      <c r="E37" s="183"/>
      <c r="F37" s="183"/>
      <c r="G37" s="184"/>
      <c r="H37" s="66" t="s">
        <v>23</v>
      </c>
      <c r="I37" s="67" t="s">
        <v>21</v>
      </c>
      <c r="J37" s="68">
        <v>420.7</v>
      </c>
      <c r="K37" s="69">
        <v>610.29999999999995</v>
      </c>
      <c r="L37" s="68">
        <v>827.6</v>
      </c>
      <c r="M37" s="68">
        <v>827.6</v>
      </c>
      <c r="N37" s="69">
        <f t="shared" si="12"/>
        <v>135.60543994756677</v>
      </c>
      <c r="O37" s="69">
        <f t="shared" si="2"/>
        <v>100</v>
      </c>
      <c r="P37" s="88">
        <f t="shared" si="3"/>
        <v>35.605439947566765</v>
      </c>
      <c r="Q37" s="89" t="s">
        <v>130</v>
      </c>
      <c r="R37" s="6"/>
      <c r="S37" s="1"/>
      <c r="T37" s="1"/>
      <c r="U37" s="1"/>
      <c r="V37" s="1"/>
      <c r="W37" s="1"/>
      <c r="X37" s="1"/>
      <c r="Y37" s="1"/>
    </row>
    <row r="38" spans="1:25" ht="16.5" thickBot="1">
      <c r="A38" s="16"/>
      <c r="B38" s="164" t="s">
        <v>44</v>
      </c>
      <c r="C38" s="165"/>
      <c r="D38" s="165"/>
      <c r="E38" s="165"/>
      <c r="F38" s="165"/>
      <c r="G38" s="166"/>
      <c r="H38" s="51" t="s">
        <v>45</v>
      </c>
      <c r="I38" s="52" t="s">
        <v>13</v>
      </c>
      <c r="J38" s="53">
        <f>SUM(J39:J43)</f>
        <v>607373</v>
      </c>
      <c r="K38" s="54">
        <f t="shared" ref="K38" si="13">K39+K40+K42+K43+K41</f>
        <v>698028</v>
      </c>
      <c r="L38" s="53">
        <f>SUM(L39:L43)</f>
        <v>690898.5</v>
      </c>
      <c r="M38" s="53">
        <f>SUM(M39:M43)</f>
        <v>667784.00000000012</v>
      </c>
      <c r="N38" s="54">
        <f t="shared" si="12"/>
        <v>95.667222518294409</v>
      </c>
      <c r="O38" s="54">
        <f t="shared" si="2"/>
        <v>96.654428979075817</v>
      </c>
      <c r="P38" s="54">
        <f t="shared" si="3"/>
        <v>-0.98720646078140817</v>
      </c>
      <c r="Q38" s="73"/>
      <c r="R38" s="6"/>
      <c r="S38" s="1"/>
      <c r="T38" s="1"/>
      <c r="U38" s="1"/>
      <c r="V38" s="1"/>
      <c r="W38" s="1"/>
      <c r="X38" s="1"/>
      <c r="Y38" s="1"/>
    </row>
    <row r="39" spans="1:25" ht="44.25" customHeight="1">
      <c r="A39" s="16"/>
      <c r="B39" s="167" t="s">
        <v>46</v>
      </c>
      <c r="C39" s="168"/>
      <c r="D39" s="168"/>
      <c r="E39" s="168"/>
      <c r="F39" s="168"/>
      <c r="G39" s="169"/>
      <c r="H39" s="56" t="s">
        <v>45</v>
      </c>
      <c r="I39" s="57" t="s">
        <v>12</v>
      </c>
      <c r="J39" s="58">
        <v>144251.9</v>
      </c>
      <c r="K39" s="59">
        <v>171275.3</v>
      </c>
      <c r="L39" s="58">
        <v>176058.4</v>
      </c>
      <c r="M39" s="58">
        <v>176058.3</v>
      </c>
      <c r="N39" s="59">
        <f t="shared" si="12"/>
        <v>102.79258013268698</v>
      </c>
      <c r="O39" s="59">
        <f t="shared" si="2"/>
        <v>99.999943200665228</v>
      </c>
      <c r="P39" s="86">
        <f t="shared" si="3"/>
        <v>2.7926369320217503</v>
      </c>
      <c r="Q39" s="90"/>
      <c r="R39" s="6"/>
      <c r="S39" s="1"/>
      <c r="T39" s="1"/>
      <c r="U39" s="1"/>
      <c r="V39" s="1"/>
      <c r="W39" s="1"/>
      <c r="X39" s="1"/>
      <c r="Y39" s="1"/>
    </row>
    <row r="40" spans="1:25" ht="41.25" customHeight="1">
      <c r="A40" s="16"/>
      <c r="B40" s="170" t="s">
        <v>47</v>
      </c>
      <c r="C40" s="171"/>
      <c r="D40" s="171"/>
      <c r="E40" s="171"/>
      <c r="F40" s="171"/>
      <c r="G40" s="172"/>
      <c r="H40" s="61" t="s">
        <v>45</v>
      </c>
      <c r="I40" s="62" t="s">
        <v>15</v>
      </c>
      <c r="J40" s="63">
        <v>316196.09999999998</v>
      </c>
      <c r="K40" s="64">
        <v>431644.3</v>
      </c>
      <c r="L40" s="63">
        <v>422655.2</v>
      </c>
      <c r="M40" s="63">
        <v>399579.5</v>
      </c>
      <c r="N40" s="59">
        <f t="shared" si="12"/>
        <v>92.571476097332933</v>
      </c>
      <c r="O40" s="59">
        <f t="shared" si="2"/>
        <v>94.540301408807935</v>
      </c>
      <c r="P40" s="64">
        <f t="shared" si="3"/>
        <v>-1.9688253114750012</v>
      </c>
      <c r="Q40" s="91"/>
      <c r="R40" s="6"/>
      <c r="S40" s="1"/>
      <c r="T40" s="1"/>
      <c r="U40" s="1"/>
      <c r="V40" s="1"/>
      <c r="W40" s="1"/>
      <c r="X40" s="1"/>
      <c r="Y40" s="1"/>
    </row>
    <row r="41" spans="1:25" ht="36.75" customHeight="1">
      <c r="A41" s="21" t="s">
        <v>48</v>
      </c>
      <c r="B41" s="176" t="s">
        <v>48</v>
      </c>
      <c r="C41" s="177"/>
      <c r="D41" s="177"/>
      <c r="E41" s="177"/>
      <c r="F41" s="177"/>
      <c r="G41" s="178"/>
      <c r="H41" s="61" t="s">
        <v>45</v>
      </c>
      <c r="I41" s="62" t="s">
        <v>17</v>
      </c>
      <c r="J41" s="63">
        <v>26407</v>
      </c>
      <c r="K41" s="64">
        <v>34647</v>
      </c>
      <c r="L41" s="63">
        <v>35072.9</v>
      </c>
      <c r="M41" s="63">
        <v>35072.9</v>
      </c>
      <c r="N41" s="59">
        <f t="shared" si="12"/>
        <v>101.229255058158</v>
      </c>
      <c r="O41" s="59">
        <f t="shared" si="2"/>
        <v>100</v>
      </c>
      <c r="P41" s="64">
        <f t="shared" si="3"/>
        <v>1.2292550581580031</v>
      </c>
      <c r="Q41" s="60"/>
      <c r="R41" s="6"/>
      <c r="S41" s="1"/>
      <c r="T41" s="1"/>
      <c r="U41" s="1"/>
      <c r="V41" s="1"/>
      <c r="W41" s="1"/>
      <c r="X41" s="1"/>
      <c r="Y41" s="1"/>
    </row>
    <row r="42" spans="1:25" ht="36.75" customHeight="1">
      <c r="A42" s="17"/>
      <c r="B42" s="170" t="s">
        <v>49</v>
      </c>
      <c r="C42" s="171"/>
      <c r="D42" s="171"/>
      <c r="E42" s="171"/>
      <c r="F42" s="171"/>
      <c r="G42" s="172"/>
      <c r="H42" s="61" t="s">
        <v>45</v>
      </c>
      <c r="I42" s="62" t="s">
        <v>45</v>
      </c>
      <c r="J42" s="63">
        <v>5558.1</v>
      </c>
      <c r="K42" s="64">
        <v>5831.4</v>
      </c>
      <c r="L42" s="63">
        <v>6211.8</v>
      </c>
      <c r="M42" s="63">
        <v>6211.8</v>
      </c>
      <c r="N42" s="59">
        <f t="shared" si="12"/>
        <v>106.52330486675585</v>
      </c>
      <c r="O42" s="59">
        <f>M42/L42*100</f>
        <v>100</v>
      </c>
      <c r="P42" s="64">
        <f>N42-O42</f>
        <v>6.5233048667558506</v>
      </c>
      <c r="Q42" s="92"/>
      <c r="R42" s="6"/>
      <c r="S42" s="1"/>
      <c r="T42" s="1"/>
      <c r="U42" s="1"/>
      <c r="V42" s="1"/>
      <c r="W42" s="1"/>
      <c r="X42" s="1"/>
      <c r="Y42" s="1"/>
    </row>
    <row r="43" spans="1:25" ht="30" customHeight="1" thickBot="1">
      <c r="A43" s="17"/>
      <c r="B43" s="161" t="s">
        <v>50</v>
      </c>
      <c r="C43" s="162"/>
      <c r="D43" s="162"/>
      <c r="E43" s="162"/>
      <c r="F43" s="162"/>
      <c r="G43" s="163"/>
      <c r="H43" s="76" t="s">
        <v>45</v>
      </c>
      <c r="I43" s="77" t="s">
        <v>29</v>
      </c>
      <c r="J43" s="74">
        <v>114959.9</v>
      </c>
      <c r="K43" s="78">
        <v>54630</v>
      </c>
      <c r="L43" s="74">
        <v>50900.2</v>
      </c>
      <c r="M43" s="74">
        <v>50861.5</v>
      </c>
      <c r="N43" s="69">
        <f t="shared" si="12"/>
        <v>93.101775581182494</v>
      </c>
      <c r="O43" s="69">
        <f t="shared" si="2"/>
        <v>99.923968864562426</v>
      </c>
      <c r="P43" s="79">
        <f t="shared" si="3"/>
        <v>-6.8221932833799315</v>
      </c>
      <c r="Q43" s="70"/>
      <c r="R43" s="6"/>
      <c r="S43" s="1"/>
      <c r="T43" s="1"/>
      <c r="U43" s="1"/>
      <c r="V43" s="1"/>
      <c r="W43" s="1"/>
      <c r="X43" s="1"/>
      <c r="Y43" s="1"/>
    </row>
    <row r="44" spans="1:25" ht="16.5" thickBot="1">
      <c r="A44" s="17"/>
      <c r="B44" s="164" t="s">
        <v>51</v>
      </c>
      <c r="C44" s="165"/>
      <c r="D44" s="165"/>
      <c r="E44" s="165"/>
      <c r="F44" s="165"/>
      <c r="G44" s="166"/>
      <c r="H44" s="51" t="s">
        <v>34</v>
      </c>
      <c r="I44" s="52" t="s">
        <v>13</v>
      </c>
      <c r="J44" s="53">
        <f>SUM(J45:J46)</f>
        <v>38665.200000000004</v>
      </c>
      <c r="K44" s="54">
        <f>K45+K46</f>
        <v>88382</v>
      </c>
      <c r="L44" s="53">
        <f>SUM(L45:L46)</f>
        <v>94185.600000000006</v>
      </c>
      <c r="M44" s="53">
        <f>SUM(M45:M46)</f>
        <v>90584.5</v>
      </c>
      <c r="N44" s="54">
        <f t="shared" si="12"/>
        <v>102.49202326265529</v>
      </c>
      <c r="O44" s="54">
        <f t="shared" si="2"/>
        <v>96.176591750755946</v>
      </c>
      <c r="P44" s="54">
        <f t="shared" si="3"/>
        <v>6.315431511899348</v>
      </c>
      <c r="Q44" s="73"/>
      <c r="R44" s="6"/>
      <c r="S44" s="1"/>
      <c r="T44" s="1"/>
      <c r="U44" s="1"/>
      <c r="V44" s="1"/>
      <c r="W44" s="1"/>
      <c r="X44" s="1"/>
      <c r="Y44" s="1"/>
    </row>
    <row r="45" spans="1:25" ht="38.25" customHeight="1">
      <c r="A45" s="16"/>
      <c r="B45" s="167" t="s">
        <v>52</v>
      </c>
      <c r="C45" s="168"/>
      <c r="D45" s="168"/>
      <c r="E45" s="168"/>
      <c r="F45" s="168"/>
      <c r="G45" s="169"/>
      <c r="H45" s="56" t="s">
        <v>34</v>
      </c>
      <c r="I45" s="57" t="s">
        <v>12</v>
      </c>
      <c r="J45" s="58">
        <v>34350.9</v>
      </c>
      <c r="K45" s="59">
        <v>83656.899999999994</v>
      </c>
      <c r="L45" s="58">
        <v>89324.6</v>
      </c>
      <c r="M45" s="58">
        <v>85723.5</v>
      </c>
      <c r="N45" s="59">
        <f t="shared" si="12"/>
        <v>102.47032820962767</v>
      </c>
      <c r="O45" s="59">
        <f t="shared" si="2"/>
        <v>95.968523788519619</v>
      </c>
      <c r="P45" s="86">
        <f t="shared" si="3"/>
        <v>6.5018044211080479</v>
      </c>
      <c r="Q45" s="60"/>
      <c r="R45" s="6"/>
      <c r="S45" s="1"/>
      <c r="T45" s="1"/>
      <c r="U45" s="1"/>
      <c r="V45" s="1"/>
      <c r="W45" s="1"/>
      <c r="X45" s="1"/>
      <c r="Y45" s="1"/>
    </row>
    <row r="46" spans="1:25" ht="41.25" customHeight="1" thickBot="1">
      <c r="A46" s="16"/>
      <c r="B46" s="161" t="s">
        <v>53</v>
      </c>
      <c r="C46" s="162"/>
      <c r="D46" s="162"/>
      <c r="E46" s="162"/>
      <c r="F46" s="162"/>
      <c r="G46" s="163"/>
      <c r="H46" s="76" t="s">
        <v>34</v>
      </c>
      <c r="I46" s="77" t="s">
        <v>19</v>
      </c>
      <c r="J46" s="74">
        <v>4314.3</v>
      </c>
      <c r="K46" s="78">
        <v>4725.1000000000004</v>
      </c>
      <c r="L46" s="74">
        <v>4861</v>
      </c>
      <c r="M46" s="74">
        <v>4861</v>
      </c>
      <c r="N46" s="69">
        <f t="shared" si="12"/>
        <v>102.87612960572264</v>
      </c>
      <c r="O46" s="69">
        <f t="shared" si="2"/>
        <v>100</v>
      </c>
      <c r="P46" s="78">
        <f t="shared" si="3"/>
        <v>2.8761296057226389</v>
      </c>
      <c r="Q46" s="70"/>
      <c r="R46" s="6"/>
      <c r="S46" s="1"/>
      <c r="T46" s="1"/>
      <c r="U46" s="1"/>
      <c r="V46" s="1"/>
      <c r="W46" s="1"/>
      <c r="X46" s="1"/>
      <c r="Y46" s="1"/>
    </row>
    <row r="47" spans="1:25" ht="16.5" thickBot="1">
      <c r="A47" s="16"/>
      <c r="B47" s="179" t="s">
        <v>54</v>
      </c>
      <c r="C47" s="180"/>
      <c r="D47" s="180"/>
      <c r="E47" s="180"/>
      <c r="F47" s="180"/>
      <c r="G47" s="181"/>
      <c r="H47" s="51" t="s">
        <v>29</v>
      </c>
      <c r="I47" s="52" t="s">
        <v>13</v>
      </c>
      <c r="J47" s="53">
        <f>SUM(J48:J49)</f>
        <v>689.40000000000009</v>
      </c>
      <c r="K47" s="54">
        <f t="shared" ref="K47" si="14">K48+K49</f>
        <v>989.5</v>
      </c>
      <c r="L47" s="53">
        <f>SUM(L48:L49)</f>
        <v>545.29999999999995</v>
      </c>
      <c r="M47" s="53">
        <f>SUM(M48:M49)</f>
        <v>545.29999999999995</v>
      </c>
      <c r="N47" s="54">
        <f t="shared" si="12"/>
        <v>55.108640727640214</v>
      </c>
      <c r="O47" s="54">
        <f>M47/L47*100</f>
        <v>100</v>
      </c>
      <c r="P47" s="54">
        <f t="shared" si="3"/>
        <v>-44.891359272359786</v>
      </c>
      <c r="Q47" s="72"/>
      <c r="R47" s="6"/>
      <c r="S47" s="1"/>
      <c r="T47" s="1"/>
      <c r="U47" s="1"/>
      <c r="V47" s="1"/>
      <c r="W47" s="1"/>
      <c r="X47" s="1"/>
      <c r="Y47" s="1"/>
    </row>
    <row r="48" spans="1:25" ht="37.5" customHeight="1">
      <c r="A48" s="16"/>
      <c r="B48" s="167" t="s">
        <v>55</v>
      </c>
      <c r="C48" s="168"/>
      <c r="D48" s="168"/>
      <c r="E48" s="168"/>
      <c r="F48" s="168"/>
      <c r="G48" s="169"/>
      <c r="H48" s="56" t="s">
        <v>29</v>
      </c>
      <c r="I48" s="57" t="s">
        <v>45</v>
      </c>
      <c r="J48" s="58">
        <v>516.6</v>
      </c>
      <c r="K48" s="59">
        <v>551.5</v>
      </c>
      <c r="L48" s="58">
        <v>408.3</v>
      </c>
      <c r="M48" s="58">
        <v>408.3</v>
      </c>
      <c r="N48" s="59">
        <f t="shared" si="12"/>
        <v>74.034451495920223</v>
      </c>
      <c r="O48" s="59">
        <f t="shared" ref="O48:O54" si="15">M48/L48*100</f>
        <v>100</v>
      </c>
      <c r="P48" s="59">
        <f t="shared" si="3"/>
        <v>-25.965548504079777</v>
      </c>
      <c r="Q48" s="60" t="s">
        <v>107</v>
      </c>
      <c r="R48" s="6"/>
      <c r="S48" s="1"/>
      <c r="T48" s="1"/>
      <c r="U48" s="1"/>
      <c r="V48" s="1"/>
      <c r="W48" s="1"/>
      <c r="X48" s="1"/>
      <c r="Y48" s="1"/>
    </row>
    <row r="49" spans="1:25" ht="87.75" customHeight="1" thickBot="1">
      <c r="A49" s="16"/>
      <c r="B49" s="161" t="s">
        <v>56</v>
      </c>
      <c r="C49" s="162"/>
      <c r="D49" s="162"/>
      <c r="E49" s="162"/>
      <c r="F49" s="162"/>
      <c r="G49" s="163"/>
      <c r="H49" s="76" t="s">
        <v>29</v>
      </c>
      <c r="I49" s="77" t="s">
        <v>29</v>
      </c>
      <c r="J49" s="74">
        <v>172.8</v>
      </c>
      <c r="K49" s="78">
        <v>438</v>
      </c>
      <c r="L49" s="74">
        <v>137</v>
      </c>
      <c r="M49" s="74">
        <v>137</v>
      </c>
      <c r="N49" s="69">
        <f t="shared" si="12"/>
        <v>31.278538812785389</v>
      </c>
      <c r="O49" s="69">
        <f t="shared" si="15"/>
        <v>100</v>
      </c>
      <c r="P49" s="79">
        <f t="shared" si="3"/>
        <v>-68.721461187214615</v>
      </c>
      <c r="Q49" s="89" t="s">
        <v>108</v>
      </c>
      <c r="R49" s="6"/>
      <c r="S49" s="1"/>
      <c r="T49" s="1"/>
      <c r="U49" s="1"/>
      <c r="V49" s="1"/>
      <c r="W49" s="1"/>
      <c r="X49" s="1"/>
      <c r="Y49" s="1"/>
    </row>
    <row r="50" spans="1:25" ht="16.5" thickBot="1">
      <c r="A50" s="16"/>
      <c r="B50" s="164" t="s">
        <v>57</v>
      </c>
      <c r="C50" s="165"/>
      <c r="D50" s="165"/>
      <c r="E50" s="165"/>
      <c r="F50" s="165"/>
      <c r="G50" s="166"/>
      <c r="H50" s="51" t="s">
        <v>10</v>
      </c>
      <c r="I50" s="52" t="s">
        <v>13</v>
      </c>
      <c r="J50" s="53">
        <f>SUM(J51:J54)</f>
        <v>41072.299999999996</v>
      </c>
      <c r="K50" s="54">
        <f t="shared" ref="K50" si="16">K51+K52+K53+K54</f>
        <v>34745.199999999997</v>
      </c>
      <c r="L50" s="53">
        <f>SUM(L51:L54)</f>
        <v>33447.199999999997</v>
      </c>
      <c r="M50" s="53">
        <f>SUM(M51:M54)</f>
        <v>33447.199999999997</v>
      </c>
      <c r="N50" s="54">
        <f t="shared" si="12"/>
        <v>96.264232181711435</v>
      </c>
      <c r="O50" s="54">
        <f t="shared" si="15"/>
        <v>100</v>
      </c>
      <c r="P50" s="54">
        <f t="shared" si="3"/>
        <v>-3.735767818288565</v>
      </c>
      <c r="Q50" s="73"/>
      <c r="R50" s="6"/>
      <c r="S50" s="1"/>
      <c r="T50" s="1"/>
      <c r="U50" s="1"/>
      <c r="V50" s="1"/>
      <c r="W50" s="1"/>
      <c r="X50" s="1"/>
      <c r="Y50" s="1"/>
    </row>
    <row r="51" spans="1:25" ht="45">
      <c r="A51" s="16"/>
      <c r="B51" s="167" t="s">
        <v>58</v>
      </c>
      <c r="C51" s="168"/>
      <c r="D51" s="168"/>
      <c r="E51" s="168"/>
      <c r="F51" s="168"/>
      <c r="G51" s="169"/>
      <c r="H51" s="56" t="s">
        <v>10</v>
      </c>
      <c r="I51" s="57" t="s">
        <v>12</v>
      </c>
      <c r="J51" s="58">
        <v>1668.1</v>
      </c>
      <c r="K51" s="59">
        <v>1941.7</v>
      </c>
      <c r="L51" s="58">
        <v>1558.3</v>
      </c>
      <c r="M51" s="58">
        <v>1558.3</v>
      </c>
      <c r="N51" s="59">
        <f t="shared" si="12"/>
        <v>80.254416233197716</v>
      </c>
      <c r="O51" s="59">
        <f t="shared" si="15"/>
        <v>100</v>
      </c>
      <c r="P51" s="86">
        <f t="shared" si="3"/>
        <v>-19.745583766802284</v>
      </c>
      <c r="Q51" s="60" t="s">
        <v>109</v>
      </c>
      <c r="R51" s="6"/>
      <c r="S51" s="1"/>
      <c r="T51" s="1"/>
      <c r="U51" s="1"/>
      <c r="V51" s="1"/>
      <c r="W51" s="1"/>
      <c r="X51" s="1"/>
      <c r="Y51" s="1"/>
    </row>
    <row r="52" spans="1:25" ht="33" customHeight="1">
      <c r="A52" s="16"/>
      <c r="B52" s="170" t="s">
        <v>59</v>
      </c>
      <c r="C52" s="171"/>
      <c r="D52" s="171"/>
      <c r="E52" s="171"/>
      <c r="F52" s="171"/>
      <c r="G52" s="172"/>
      <c r="H52" s="61" t="s">
        <v>10</v>
      </c>
      <c r="I52" s="62" t="s">
        <v>17</v>
      </c>
      <c r="J52" s="63">
        <v>34114.5</v>
      </c>
      <c r="K52" s="64">
        <v>27247.200000000001</v>
      </c>
      <c r="L52" s="63">
        <v>27019.1</v>
      </c>
      <c r="M52" s="63">
        <v>27019.1</v>
      </c>
      <c r="N52" s="64">
        <f t="shared" si="12"/>
        <v>99.162849760709349</v>
      </c>
      <c r="O52" s="64">
        <f t="shared" si="15"/>
        <v>100</v>
      </c>
      <c r="P52" s="64">
        <f t="shared" si="3"/>
        <v>-0.83715023929065069</v>
      </c>
      <c r="Q52" s="92"/>
      <c r="R52" s="6"/>
      <c r="S52" s="1"/>
      <c r="T52" s="1"/>
      <c r="U52" s="1"/>
      <c r="V52" s="1"/>
      <c r="W52" s="1"/>
      <c r="X52" s="1"/>
      <c r="Y52" s="1"/>
    </row>
    <row r="53" spans="1:25" ht="53.25" customHeight="1">
      <c r="A53" s="16"/>
      <c r="B53" s="161" t="s">
        <v>60</v>
      </c>
      <c r="C53" s="162"/>
      <c r="D53" s="162"/>
      <c r="E53" s="162"/>
      <c r="F53" s="162"/>
      <c r="G53" s="163"/>
      <c r="H53" s="61" t="s">
        <v>10</v>
      </c>
      <c r="I53" s="62" t="s">
        <v>19</v>
      </c>
      <c r="J53" s="63">
        <v>4878</v>
      </c>
      <c r="K53" s="64">
        <v>5178.7</v>
      </c>
      <c r="L53" s="63">
        <v>4390</v>
      </c>
      <c r="M53" s="63">
        <v>4390</v>
      </c>
      <c r="N53" s="64">
        <f t="shared" si="12"/>
        <v>84.770309150945224</v>
      </c>
      <c r="O53" s="64">
        <f t="shared" si="15"/>
        <v>100</v>
      </c>
      <c r="P53" s="64">
        <f t="shared" si="3"/>
        <v>-15.229690849054776</v>
      </c>
      <c r="Q53" s="60" t="s">
        <v>109</v>
      </c>
      <c r="R53" s="6"/>
      <c r="S53" s="1"/>
      <c r="T53" s="1"/>
      <c r="U53" s="1"/>
      <c r="V53" s="1"/>
      <c r="W53" s="1"/>
      <c r="X53" s="1"/>
      <c r="Y53" s="1"/>
    </row>
    <row r="54" spans="1:25" ht="114" customHeight="1" thickBot="1">
      <c r="A54" s="16"/>
      <c r="B54" s="161" t="s">
        <v>61</v>
      </c>
      <c r="C54" s="162"/>
      <c r="D54" s="162"/>
      <c r="E54" s="162"/>
      <c r="F54" s="162"/>
      <c r="G54" s="163"/>
      <c r="H54" s="66" t="s">
        <v>10</v>
      </c>
      <c r="I54" s="67" t="s">
        <v>23</v>
      </c>
      <c r="J54" s="74">
        <v>411.7</v>
      </c>
      <c r="K54" s="69">
        <v>377.6</v>
      </c>
      <c r="L54" s="74">
        <v>479.8</v>
      </c>
      <c r="M54" s="74">
        <v>479.8</v>
      </c>
      <c r="N54" s="69">
        <f t="shared" si="12"/>
        <v>127.06567796610169</v>
      </c>
      <c r="O54" s="69">
        <f t="shared" si="15"/>
        <v>100</v>
      </c>
      <c r="P54" s="78">
        <f t="shared" si="3"/>
        <v>27.065677966101688</v>
      </c>
      <c r="Q54" s="93" t="s">
        <v>134</v>
      </c>
      <c r="R54" s="6"/>
      <c r="S54" s="1"/>
      <c r="T54" s="1"/>
      <c r="U54" s="1"/>
      <c r="V54" s="1"/>
      <c r="W54" s="1"/>
      <c r="X54" s="1"/>
      <c r="Y54" s="1"/>
    </row>
    <row r="55" spans="1:25" ht="16.5" thickBot="1">
      <c r="A55" s="16"/>
      <c r="B55" s="164" t="s">
        <v>62</v>
      </c>
      <c r="C55" s="165"/>
      <c r="D55" s="165"/>
      <c r="E55" s="165"/>
      <c r="F55" s="165"/>
      <c r="G55" s="166"/>
      <c r="H55" s="51" t="s">
        <v>25</v>
      </c>
      <c r="I55" s="52" t="s">
        <v>13</v>
      </c>
      <c r="J55" s="53">
        <f>J56</f>
        <v>7952.6</v>
      </c>
      <c r="K55" s="54">
        <f>K56+K57</f>
        <v>24695.399999999998</v>
      </c>
      <c r="L55" s="54">
        <f t="shared" ref="L55:M55" si="17">L56+L57</f>
        <v>24128.7</v>
      </c>
      <c r="M55" s="54">
        <f t="shared" si="17"/>
        <v>24123</v>
      </c>
      <c r="N55" s="54">
        <f t="shared" si="12"/>
        <v>97.68215943050123</v>
      </c>
      <c r="O55" s="54">
        <f t="shared" si="2"/>
        <v>99.976376680053221</v>
      </c>
      <c r="P55" s="54">
        <f t="shared" si="3"/>
        <v>-2.2942172495519912</v>
      </c>
      <c r="Q55" s="73"/>
      <c r="R55" s="6"/>
      <c r="S55" s="1"/>
      <c r="T55" s="1"/>
      <c r="U55" s="1"/>
      <c r="V55" s="1"/>
      <c r="W55" s="1"/>
      <c r="X55" s="1"/>
      <c r="Y55" s="1"/>
    </row>
    <row r="56" spans="1:25" ht="41.25" customHeight="1" thickBot="1">
      <c r="A56" s="16"/>
      <c r="B56" s="173" t="s">
        <v>63</v>
      </c>
      <c r="C56" s="174"/>
      <c r="D56" s="174"/>
      <c r="E56" s="174"/>
      <c r="F56" s="174"/>
      <c r="G56" s="175"/>
      <c r="H56" s="80" t="s">
        <v>25</v>
      </c>
      <c r="I56" s="81" t="s">
        <v>15</v>
      </c>
      <c r="J56" s="94">
        <v>7952.6</v>
      </c>
      <c r="K56" s="83">
        <v>21299.1</v>
      </c>
      <c r="L56" s="94">
        <v>21294</v>
      </c>
      <c r="M56" s="94">
        <v>21288.3</v>
      </c>
      <c r="N56" s="83">
        <f t="shared" si="12"/>
        <v>99.949293632125304</v>
      </c>
      <c r="O56" s="83">
        <f t="shared" si="2"/>
        <v>99.973231896308818</v>
      </c>
      <c r="P56" s="83">
        <f t="shared" si="3"/>
        <v>-2.3938264183513525E-2</v>
      </c>
      <c r="Q56" s="95"/>
      <c r="R56" s="6"/>
      <c r="S56" s="1"/>
      <c r="T56" s="1"/>
      <c r="U56" s="1"/>
      <c r="V56" s="1"/>
      <c r="W56" s="1"/>
      <c r="X56" s="1"/>
      <c r="Y56" s="1"/>
    </row>
    <row r="57" spans="1:25" ht="114.75" customHeight="1" thickBot="1">
      <c r="A57" s="16"/>
      <c r="B57" s="173" t="s">
        <v>99</v>
      </c>
      <c r="C57" s="174"/>
      <c r="D57" s="174"/>
      <c r="E57" s="174"/>
      <c r="F57" s="174"/>
      <c r="G57" s="175"/>
      <c r="H57" s="66" t="s">
        <v>25</v>
      </c>
      <c r="I57" s="67" t="s">
        <v>21</v>
      </c>
      <c r="J57" s="68">
        <v>0</v>
      </c>
      <c r="K57" s="69">
        <v>3396.3</v>
      </c>
      <c r="L57" s="68">
        <v>2834.7</v>
      </c>
      <c r="M57" s="68">
        <v>2834.7</v>
      </c>
      <c r="N57" s="69">
        <f t="shared" si="12"/>
        <v>83.464358272237433</v>
      </c>
      <c r="O57" s="69">
        <f t="shared" si="2"/>
        <v>100</v>
      </c>
      <c r="P57" s="79">
        <f t="shared" si="3"/>
        <v>-16.535641727762567</v>
      </c>
      <c r="Q57" s="101" t="s">
        <v>135</v>
      </c>
      <c r="R57" s="6"/>
      <c r="S57" s="1"/>
      <c r="T57" s="1"/>
      <c r="U57" s="1"/>
      <c r="V57" s="1"/>
      <c r="W57" s="1"/>
      <c r="X57" s="1"/>
      <c r="Y57" s="1"/>
    </row>
    <row r="58" spans="1:25" ht="63.75" customHeight="1" thickBot="1">
      <c r="A58" s="16"/>
      <c r="B58" s="164" t="s">
        <v>139</v>
      </c>
      <c r="C58" s="165"/>
      <c r="D58" s="165"/>
      <c r="E58" s="165"/>
      <c r="F58" s="165"/>
      <c r="G58" s="166"/>
      <c r="H58" s="51" t="s">
        <v>31</v>
      </c>
      <c r="I58" s="52" t="s">
        <v>13</v>
      </c>
      <c r="J58" s="53">
        <f>SUM(J59:J60)</f>
        <v>62917.5</v>
      </c>
      <c r="K58" s="54">
        <f t="shared" ref="K58" si="18">K59+K60</f>
        <v>47838.899999999994</v>
      </c>
      <c r="L58" s="53">
        <f>SUM(L59:L60)</f>
        <v>67863.399999999994</v>
      </c>
      <c r="M58" s="53">
        <f>SUM(M59:M60)</f>
        <v>67863.399999999994</v>
      </c>
      <c r="N58" s="54">
        <f t="shared" si="12"/>
        <v>141.85819489996635</v>
      </c>
      <c r="O58" s="54">
        <f t="shared" si="2"/>
        <v>100</v>
      </c>
      <c r="P58" s="54">
        <f t="shared" si="3"/>
        <v>41.85819489996635</v>
      </c>
      <c r="Q58" s="73"/>
      <c r="R58" s="6"/>
      <c r="S58" s="1"/>
      <c r="T58" s="1"/>
      <c r="U58" s="1"/>
      <c r="V58" s="1"/>
      <c r="W58" s="1"/>
      <c r="X58" s="1"/>
      <c r="Y58" s="1"/>
    </row>
    <row r="59" spans="1:25" ht="84.75" customHeight="1">
      <c r="A59" s="16"/>
      <c r="B59" s="167" t="s">
        <v>64</v>
      </c>
      <c r="C59" s="168"/>
      <c r="D59" s="168"/>
      <c r="E59" s="168"/>
      <c r="F59" s="168"/>
      <c r="G59" s="169"/>
      <c r="H59" s="56" t="s">
        <v>31</v>
      </c>
      <c r="I59" s="57" t="s">
        <v>12</v>
      </c>
      <c r="J59" s="58">
        <v>15216.8</v>
      </c>
      <c r="K59" s="59">
        <v>16977.8</v>
      </c>
      <c r="L59" s="58">
        <v>16977.8</v>
      </c>
      <c r="M59" s="58">
        <v>16977.8</v>
      </c>
      <c r="N59" s="59">
        <f t="shared" si="12"/>
        <v>100</v>
      </c>
      <c r="O59" s="59">
        <f t="shared" si="2"/>
        <v>100</v>
      </c>
      <c r="P59" s="86">
        <f>N59-O59</f>
        <v>0</v>
      </c>
      <c r="Q59" s="96"/>
      <c r="R59" s="6"/>
      <c r="S59" s="1"/>
      <c r="T59" s="1"/>
      <c r="U59" s="1"/>
      <c r="V59" s="1"/>
      <c r="W59" s="1"/>
      <c r="X59" s="1"/>
      <c r="Y59" s="1"/>
    </row>
    <row r="60" spans="1:25" ht="101.25" customHeight="1" thickBot="1">
      <c r="A60" s="22"/>
      <c r="B60" s="161" t="s">
        <v>65</v>
      </c>
      <c r="C60" s="162"/>
      <c r="D60" s="162"/>
      <c r="E60" s="162"/>
      <c r="F60" s="162"/>
      <c r="G60" s="163"/>
      <c r="H60" s="76" t="s">
        <v>31</v>
      </c>
      <c r="I60" s="77" t="s">
        <v>15</v>
      </c>
      <c r="J60" s="74">
        <v>47700.7</v>
      </c>
      <c r="K60" s="78">
        <v>30861.1</v>
      </c>
      <c r="L60" s="74">
        <v>50885.599999999999</v>
      </c>
      <c r="M60" s="74">
        <v>50885.599999999999</v>
      </c>
      <c r="N60" s="69">
        <f t="shared" si="12"/>
        <v>164.88589194811593</v>
      </c>
      <c r="O60" s="69">
        <f t="shared" si="2"/>
        <v>100</v>
      </c>
      <c r="P60" s="78">
        <f t="shared" si="3"/>
        <v>64.885891948115926</v>
      </c>
      <c r="Q60" s="70" t="s">
        <v>136</v>
      </c>
      <c r="R60" s="6"/>
      <c r="S60" s="1"/>
      <c r="T60" s="1"/>
      <c r="U60" s="1"/>
      <c r="V60" s="1"/>
      <c r="W60" s="1"/>
      <c r="X60" s="1"/>
      <c r="Y60" s="1"/>
    </row>
    <row r="61" spans="1:25" ht="16.5" thickBot="1">
      <c r="B61" s="158" t="s">
        <v>66</v>
      </c>
      <c r="C61" s="159"/>
      <c r="D61" s="159"/>
      <c r="E61" s="159"/>
      <c r="F61" s="159"/>
      <c r="G61" s="159"/>
      <c r="H61" s="159"/>
      <c r="I61" s="160"/>
      <c r="J61" s="71">
        <f>J50+J47+J44+J38+J36+J31+J26+J12+J22+J55+J58</f>
        <v>950281.1</v>
      </c>
      <c r="K61" s="71">
        <f t="shared" ref="K61" si="19">K50+K47+K44+K38+K36+K31+K26+K12+K22+K55+K58</f>
        <v>1013687.9000000001</v>
      </c>
      <c r="L61" s="71">
        <f>L50+L47+L44+L38+L36+L31+L26+L12+L22+L55+L58+L20</f>
        <v>1053570.5999999999</v>
      </c>
      <c r="M61" s="71">
        <f>M50+M47+M44+M38+M36+M31+M26+M12+M22+M55+M58+M20</f>
        <v>1025173.2000000001</v>
      </c>
      <c r="N61" s="97">
        <f t="shared" si="12"/>
        <v>101.13302131750808</v>
      </c>
      <c r="O61" s="97">
        <f>M61/L61*100</f>
        <v>97.304651439590302</v>
      </c>
      <c r="P61" s="54">
        <f>N61-O61</f>
        <v>3.8283698779177797</v>
      </c>
      <c r="Q61" s="98"/>
      <c r="R61" s="23"/>
    </row>
    <row r="62" spans="1:25">
      <c r="Q62" s="23"/>
      <c r="R62" s="23"/>
    </row>
    <row r="64" spans="1:25">
      <c r="B64" s="24"/>
    </row>
  </sheetData>
  <mergeCells count="53">
    <mergeCell ref="B22:G22"/>
    <mergeCell ref="A7:Q7"/>
    <mergeCell ref="A8:Q8"/>
    <mergeCell ref="B10:G1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37:G37"/>
    <mergeCell ref="B23:G23"/>
    <mergeCell ref="B25:G25"/>
    <mergeCell ref="B26:G26"/>
    <mergeCell ref="B28:G28"/>
    <mergeCell ref="B29:G29"/>
    <mergeCell ref="B30:G30"/>
    <mergeCell ref="B31:G31"/>
    <mergeCell ref="B32:G32"/>
    <mergeCell ref="B33:G33"/>
    <mergeCell ref="B34:G34"/>
    <mergeCell ref="B36:G36"/>
    <mergeCell ref="B24:G24"/>
    <mergeCell ref="B27:G27"/>
    <mergeCell ref="B35:G35"/>
    <mergeCell ref="B49:G49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61:I61"/>
    <mergeCell ref="B60:G60"/>
    <mergeCell ref="B50:G50"/>
    <mergeCell ref="B51:G51"/>
    <mergeCell ref="B52:G52"/>
    <mergeCell ref="B53:G53"/>
    <mergeCell ref="B54:G54"/>
    <mergeCell ref="B55:G55"/>
    <mergeCell ref="B56:G56"/>
    <mergeCell ref="B58:G58"/>
    <mergeCell ref="B59:G59"/>
    <mergeCell ref="B57:G57"/>
  </mergeCells>
  <printOptions horizontalCentered="1"/>
  <pageMargins left="0.19685039370078741" right="0.19685039370078741" top="0.19685039370078741" bottom="0.19685039370078741" header="0.27559055118110237" footer="0.27559055118110237"/>
  <pageSetup paperSize="9" scale="60" fitToWidth="2" fitToHeight="2" orientation="landscape" r:id="rId1"/>
  <rowBreaks count="2" manualBreakCount="2">
    <brk id="21" min="1" max="21" man="1"/>
    <brk id="35" min="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15"/>
  <sheetViews>
    <sheetView view="pageBreakPreview" zoomScale="76" zoomScaleSheetLayoutView="76" workbookViewId="0">
      <pane xSplit="3" ySplit="4" topLeftCell="G38" activePane="bottomRight" state="frozen"/>
      <selection pane="topRight" activeCell="C1" sqref="C1"/>
      <selection pane="bottomLeft" activeCell="A4" sqref="A4"/>
      <selection pane="bottomRight" activeCell="C52" sqref="C52"/>
    </sheetView>
  </sheetViews>
  <sheetFormatPr defaultRowHeight="12.75"/>
  <cols>
    <col min="1" max="1" width="7.28515625" style="28" customWidth="1"/>
    <col min="2" max="2" width="7.28515625" style="45" customWidth="1"/>
    <col min="3" max="3" width="61.28515625" style="29" customWidth="1"/>
    <col min="4" max="4" width="19.140625" style="28" customWidth="1"/>
    <col min="5" max="5" width="19" style="28" customWidth="1"/>
    <col min="6" max="6" width="17.85546875" style="28" customWidth="1"/>
    <col min="7" max="7" width="17.140625" style="28" customWidth="1"/>
    <col min="8" max="8" width="18.42578125" style="25" customWidth="1"/>
    <col min="9" max="9" width="18.28515625" style="25" customWidth="1"/>
    <col min="10" max="10" width="22.7109375" style="25" customWidth="1"/>
    <col min="11" max="11" width="19.85546875" style="25" customWidth="1"/>
    <col min="12" max="12" width="24.7109375" style="25" customWidth="1"/>
    <col min="13" max="13" width="19.85546875" style="25" customWidth="1"/>
    <col min="14" max="256" width="9.140625" style="25"/>
    <col min="257" max="257" width="7.28515625" style="25" customWidth="1"/>
    <col min="258" max="258" width="65.28515625" style="25" customWidth="1"/>
    <col min="259" max="259" width="19.140625" style="25" customWidth="1"/>
    <col min="260" max="260" width="19" style="25" customWidth="1"/>
    <col min="261" max="261" width="17.85546875" style="25" customWidth="1"/>
    <col min="262" max="262" width="17.140625" style="25" customWidth="1"/>
    <col min="263" max="263" width="18.42578125" style="25" customWidth="1"/>
    <col min="264" max="264" width="18.28515625" style="25" customWidth="1"/>
    <col min="265" max="265" width="15.140625" style="25" customWidth="1"/>
    <col min="266" max="512" width="9.140625" style="25"/>
    <col min="513" max="513" width="7.28515625" style="25" customWidth="1"/>
    <col min="514" max="514" width="65.28515625" style="25" customWidth="1"/>
    <col min="515" max="515" width="19.140625" style="25" customWidth="1"/>
    <col min="516" max="516" width="19" style="25" customWidth="1"/>
    <col min="517" max="517" width="17.85546875" style="25" customWidth="1"/>
    <col min="518" max="518" width="17.140625" style="25" customWidth="1"/>
    <col min="519" max="519" width="18.42578125" style="25" customWidth="1"/>
    <col min="520" max="520" width="18.28515625" style="25" customWidth="1"/>
    <col min="521" max="521" width="15.140625" style="25" customWidth="1"/>
    <col min="522" max="768" width="9.140625" style="25"/>
    <col min="769" max="769" width="7.28515625" style="25" customWidth="1"/>
    <col min="770" max="770" width="65.28515625" style="25" customWidth="1"/>
    <col min="771" max="771" width="19.140625" style="25" customWidth="1"/>
    <col min="772" max="772" width="19" style="25" customWidth="1"/>
    <col min="773" max="773" width="17.85546875" style="25" customWidth="1"/>
    <col min="774" max="774" width="17.140625" style="25" customWidth="1"/>
    <col min="775" max="775" width="18.42578125" style="25" customWidth="1"/>
    <col min="776" max="776" width="18.28515625" style="25" customWidth="1"/>
    <col min="777" max="777" width="15.140625" style="25" customWidth="1"/>
    <col min="778" max="1024" width="9.140625" style="25"/>
    <col min="1025" max="1025" width="7.28515625" style="25" customWidth="1"/>
    <col min="1026" max="1026" width="65.28515625" style="25" customWidth="1"/>
    <col min="1027" max="1027" width="19.140625" style="25" customWidth="1"/>
    <col min="1028" max="1028" width="19" style="25" customWidth="1"/>
    <col min="1029" max="1029" width="17.85546875" style="25" customWidth="1"/>
    <col min="1030" max="1030" width="17.140625" style="25" customWidth="1"/>
    <col min="1031" max="1031" width="18.42578125" style="25" customWidth="1"/>
    <col min="1032" max="1032" width="18.28515625" style="25" customWidth="1"/>
    <col min="1033" max="1033" width="15.140625" style="25" customWidth="1"/>
    <col min="1034" max="1280" width="9.140625" style="25"/>
    <col min="1281" max="1281" width="7.28515625" style="25" customWidth="1"/>
    <col min="1282" max="1282" width="65.28515625" style="25" customWidth="1"/>
    <col min="1283" max="1283" width="19.140625" style="25" customWidth="1"/>
    <col min="1284" max="1284" width="19" style="25" customWidth="1"/>
    <col min="1285" max="1285" width="17.85546875" style="25" customWidth="1"/>
    <col min="1286" max="1286" width="17.140625" style="25" customWidth="1"/>
    <col min="1287" max="1287" width="18.42578125" style="25" customWidth="1"/>
    <col min="1288" max="1288" width="18.28515625" style="25" customWidth="1"/>
    <col min="1289" max="1289" width="15.140625" style="25" customWidth="1"/>
    <col min="1290" max="1536" width="9.140625" style="25"/>
    <col min="1537" max="1537" width="7.28515625" style="25" customWidth="1"/>
    <col min="1538" max="1538" width="65.28515625" style="25" customWidth="1"/>
    <col min="1539" max="1539" width="19.140625" style="25" customWidth="1"/>
    <col min="1540" max="1540" width="19" style="25" customWidth="1"/>
    <col min="1541" max="1541" width="17.85546875" style="25" customWidth="1"/>
    <col min="1542" max="1542" width="17.140625" style="25" customWidth="1"/>
    <col min="1543" max="1543" width="18.42578125" style="25" customWidth="1"/>
    <col min="1544" max="1544" width="18.28515625" style="25" customWidth="1"/>
    <col min="1545" max="1545" width="15.140625" style="25" customWidth="1"/>
    <col min="1546" max="1792" width="9.140625" style="25"/>
    <col min="1793" max="1793" width="7.28515625" style="25" customWidth="1"/>
    <col min="1794" max="1794" width="65.28515625" style="25" customWidth="1"/>
    <col min="1795" max="1795" width="19.140625" style="25" customWidth="1"/>
    <col min="1796" max="1796" width="19" style="25" customWidth="1"/>
    <col min="1797" max="1797" width="17.85546875" style="25" customWidth="1"/>
    <col min="1798" max="1798" width="17.140625" style="25" customWidth="1"/>
    <col min="1799" max="1799" width="18.42578125" style="25" customWidth="1"/>
    <col min="1800" max="1800" width="18.28515625" style="25" customWidth="1"/>
    <col min="1801" max="1801" width="15.140625" style="25" customWidth="1"/>
    <col min="1802" max="2048" width="9.140625" style="25"/>
    <col min="2049" max="2049" width="7.28515625" style="25" customWidth="1"/>
    <col min="2050" max="2050" width="65.28515625" style="25" customWidth="1"/>
    <col min="2051" max="2051" width="19.140625" style="25" customWidth="1"/>
    <col min="2052" max="2052" width="19" style="25" customWidth="1"/>
    <col min="2053" max="2053" width="17.85546875" style="25" customWidth="1"/>
    <col min="2054" max="2054" width="17.140625" style="25" customWidth="1"/>
    <col min="2055" max="2055" width="18.42578125" style="25" customWidth="1"/>
    <col min="2056" max="2056" width="18.28515625" style="25" customWidth="1"/>
    <col min="2057" max="2057" width="15.140625" style="25" customWidth="1"/>
    <col min="2058" max="2304" width="9.140625" style="25"/>
    <col min="2305" max="2305" width="7.28515625" style="25" customWidth="1"/>
    <col min="2306" max="2306" width="65.28515625" style="25" customWidth="1"/>
    <col min="2307" max="2307" width="19.140625" style="25" customWidth="1"/>
    <col min="2308" max="2308" width="19" style="25" customWidth="1"/>
    <col min="2309" max="2309" width="17.85546875" style="25" customWidth="1"/>
    <col min="2310" max="2310" width="17.140625" style="25" customWidth="1"/>
    <col min="2311" max="2311" width="18.42578125" style="25" customWidth="1"/>
    <col min="2312" max="2312" width="18.28515625" style="25" customWidth="1"/>
    <col min="2313" max="2313" width="15.140625" style="25" customWidth="1"/>
    <col min="2314" max="2560" width="9.140625" style="25"/>
    <col min="2561" max="2561" width="7.28515625" style="25" customWidth="1"/>
    <col min="2562" max="2562" width="65.28515625" style="25" customWidth="1"/>
    <col min="2563" max="2563" width="19.140625" style="25" customWidth="1"/>
    <col min="2564" max="2564" width="19" style="25" customWidth="1"/>
    <col min="2565" max="2565" width="17.85546875" style="25" customWidth="1"/>
    <col min="2566" max="2566" width="17.140625" style="25" customWidth="1"/>
    <col min="2567" max="2567" width="18.42578125" style="25" customWidth="1"/>
    <col min="2568" max="2568" width="18.28515625" style="25" customWidth="1"/>
    <col min="2569" max="2569" width="15.140625" style="25" customWidth="1"/>
    <col min="2570" max="2816" width="9.140625" style="25"/>
    <col min="2817" max="2817" width="7.28515625" style="25" customWidth="1"/>
    <col min="2818" max="2818" width="65.28515625" style="25" customWidth="1"/>
    <col min="2819" max="2819" width="19.140625" style="25" customWidth="1"/>
    <col min="2820" max="2820" width="19" style="25" customWidth="1"/>
    <col min="2821" max="2821" width="17.85546875" style="25" customWidth="1"/>
    <col min="2822" max="2822" width="17.140625" style="25" customWidth="1"/>
    <col min="2823" max="2823" width="18.42578125" style="25" customWidth="1"/>
    <col min="2824" max="2824" width="18.28515625" style="25" customWidth="1"/>
    <col min="2825" max="2825" width="15.140625" style="25" customWidth="1"/>
    <col min="2826" max="3072" width="9.140625" style="25"/>
    <col min="3073" max="3073" width="7.28515625" style="25" customWidth="1"/>
    <col min="3074" max="3074" width="65.28515625" style="25" customWidth="1"/>
    <col min="3075" max="3075" width="19.140625" style="25" customWidth="1"/>
    <col min="3076" max="3076" width="19" style="25" customWidth="1"/>
    <col min="3077" max="3077" width="17.85546875" style="25" customWidth="1"/>
    <col min="3078" max="3078" width="17.140625" style="25" customWidth="1"/>
    <col min="3079" max="3079" width="18.42578125" style="25" customWidth="1"/>
    <col min="3080" max="3080" width="18.28515625" style="25" customWidth="1"/>
    <col min="3081" max="3081" width="15.140625" style="25" customWidth="1"/>
    <col min="3082" max="3328" width="9.140625" style="25"/>
    <col min="3329" max="3329" width="7.28515625" style="25" customWidth="1"/>
    <col min="3330" max="3330" width="65.28515625" style="25" customWidth="1"/>
    <col min="3331" max="3331" width="19.140625" style="25" customWidth="1"/>
    <col min="3332" max="3332" width="19" style="25" customWidth="1"/>
    <col min="3333" max="3333" width="17.85546875" style="25" customWidth="1"/>
    <col min="3334" max="3334" width="17.140625" style="25" customWidth="1"/>
    <col min="3335" max="3335" width="18.42578125" style="25" customWidth="1"/>
    <col min="3336" max="3336" width="18.28515625" style="25" customWidth="1"/>
    <col min="3337" max="3337" width="15.140625" style="25" customWidth="1"/>
    <col min="3338" max="3584" width="9.140625" style="25"/>
    <col min="3585" max="3585" width="7.28515625" style="25" customWidth="1"/>
    <col min="3586" max="3586" width="65.28515625" style="25" customWidth="1"/>
    <col min="3587" max="3587" width="19.140625" style="25" customWidth="1"/>
    <col min="3588" max="3588" width="19" style="25" customWidth="1"/>
    <col min="3589" max="3589" width="17.85546875" style="25" customWidth="1"/>
    <col min="3590" max="3590" width="17.140625" style="25" customWidth="1"/>
    <col min="3591" max="3591" width="18.42578125" style="25" customWidth="1"/>
    <col min="3592" max="3592" width="18.28515625" style="25" customWidth="1"/>
    <col min="3593" max="3593" width="15.140625" style="25" customWidth="1"/>
    <col min="3594" max="3840" width="9.140625" style="25"/>
    <col min="3841" max="3841" width="7.28515625" style="25" customWidth="1"/>
    <col min="3842" max="3842" width="65.28515625" style="25" customWidth="1"/>
    <col min="3843" max="3843" width="19.140625" style="25" customWidth="1"/>
    <col min="3844" max="3844" width="19" style="25" customWidth="1"/>
    <col min="3845" max="3845" width="17.85546875" style="25" customWidth="1"/>
    <col min="3846" max="3846" width="17.140625" style="25" customWidth="1"/>
    <col min="3847" max="3847" width="18.42578125" style="25" customWidth="1"/>
    <col min="3848" max="3848" width="18.28515625" style="25" customWidth="1"/>
    <col min="3849" max="3849" width="15.140625" style="25" customWidth="1"/>
    <col min="3850" max="4096" width="9.140625" style="25"/>
    <col min="4097" max="4097" width="7.28515625" style="25" customWidth="1"/>
    <col min="4098" max="4098" width="65.28515625" style="25" customWidth="1"/>
    <col min="4099" max="4099" width="19.140625" style="25" customWidth="1"/>
    <col min="4100" max="4100" width="19" style="25" customWidth="1"/>
    <col min="4101" max="4101" width="17.85546875" style="25" customWidth="1"/>
    <col min="4102" max="4102" width="17.140625" style="25" customWidth="1"/>
    <col min="4103" max="4103" width="18.42578125" style="25" customWidth="1"/>
    <col min="4104" max="4104" width="18.28515625" style="25" customWidth="1"/>
    <col min="4105" max="4105" width="15.140625" style="25" customWidth="1"/>
    <col min="4106" max="4352" width="9.140625" style="25"/>
    <col min="4353" max="4353" width="7.28515625" style="25" customWidth="1"/>
    <col min="4354" max="4354" width="65.28515625" style="25" customWidth="1"/>
    <col min="4355" max="4355" width="19.140625" style="25" customWidth="1"/>
    <col min="4356" max="4356" width="19" style="25" customWidth="1"/>
    <col min="4357" max="4357" width="17.85546875" style="25" customWidth="1"/>
    <col min="4358" max="4358" width="17.140625" style="25" customWidth="1"/>
    <col min="4359" max="4359" width="18.42578125" style="25" customWidth="1"/>
    <col min="4360" max="4360" width="18.28515625" style="25" customWidth="1"/>
    <col min="4361" max="4361" width="15.140625" style="25" customWidth="1"/>
    <col min="4362" max="4608" width="9.140625" style="25"/>
    <col min="4609" max="4609" width="7.28515625" style="25" customWidth="1"/>
    <col min="4610" max="4610" width="65.28515625" style="25" customWidth="1"/>
    <col min="4611" max="4611" width="19.140625" style="25" customWidth="1"/>
    <col min="4612" max="4612" width="19" style="25" customWidth="1"/>
    <col min="4613" max="4613" width="17.85546875" style="25" customWidth="1"/>
    <col min="4614" max="4614" width="17.140625" style="25" customWidth="1"/>
    <col min="4615" max="4615" width="18.42578125" style="25" customWidth="1"/>
    <col min="4616" max="4616" width="18.28515625" style="25" customWidth="1"/>
    <col min="4617" max="4617" width="15.140625" style="25" customWidth="1"/>
    <col min="4618" max="4864" width="9.140625" style="25"/>
    <col min="4865" max="4865" width="7.28515625" style="25" customWidth="1"/>
    <col min="4866" max="4866" width="65.28515625" style="25" customWidth="1"/>
    <col min="4867" max="4867" width="19.140625" style="25" customWidth="1"/>
    <col min="4868" max="4868" width="19" style="25" customWidth="1"/>
    <col min="4869" max="4869" width="17.85546875" style="25" customWidth="1"/>
    <col min="4870" max="4870" width="17.140625" style="25" customWidth="1"/>
    <col min="4871" max="4871" width="18.42578125" style="25" customWidth="1"/>
    <col min="4872" max="4872" width="18.28515625" style="25" customWidth="1"/>
    <col min="4873" max="4873" width="15.140625" style="25" customWidth="1"/>
    <col min="4874" max="5120" width="9.140625" style="25"/>
    <col min="5121" max="5121" width="7.28515625" style="25" customWidth="1"/>
    <col min="5122" max="5122" width="65.28515625" style="25" customWidth="1"/>
    <col min="5123" max="5123" width="19.140625" style="25" customWidth="1"/>
    <col min="5124" max="5124" width="19" style="25" customWidth="1"/>
    <col min="5125" max="5125" width="17.85546875" style="25" customWidth="1"/>
    <col min="5126" max="5126" width="17.140625" style="25" customWidth="1"/>
    <col min="5127" max="5127" width="18.42578125" style="25" customWidth="1"/>
    <col min="5128" max="5128" width="18.28515625" style="25" customWidth="1"/>
    <col min="5129" max="5129" width="15.140625" style="25" customWidth="1"/>
    <col min="5130" max="5376" width="9.140625" style="25"/>
    <col min="5377" max="5377" width="7.28515625" style="25" customWidth="1"/>
    <col min="5378" max="5378" width="65.28515625" style="25" customWidth="1"/>
    <col min="5379" max="5379" width="19.140625" style="25" customWidth="1"/>
    <col min="5380" max="5380" width="19" style="25" customWidth="1"/>
    <col min="5381" max="5381" width="17.85546875" style="25" customWidth="1"/>
    <col min="5382" max="5382" width="17.140625" style="25" customWidth="1"/>
    <col min="5383" max="5383" width="18.42578125" style="25" customWidth="1"/>
    <col min="5384" max="5384" width="18.28515625" style="25" customWidth="1"/>
    <col min="5385" max="5385" width="15.140625" style="25" customWidth="1"/>
    <col min="5386" max="5632" width="9.140625" style="25"/>
    <col min="5633" max="5633" width="7.28515625" style="25" customWidth="1"/>
    <col min="5634" max="5634" width="65.28515625" style="25" customWidth="1"/>
    <col min="5635" max="5635" width="19.140625" style="25" customWidth="1"/>
    <col min="5636" max="5636" width="19" style="25" customWidth="1"/>
    <col min="5637" max="5637" width="17.85546875" style="25" customWidth="1"/>
    <col min="5638" max="5638" width="17.140625" style="25" customWidth="1"/>
    <col min="5639" max="5639" width="18.42578125" style="25" customWidth="1"/>
    <col min="5640" max="5640" width="18.28515625" style="25" customWidth="1"/>
    <col min="5641" max="5641" width="15.140625" style="25" customWidth="1"/>
    <col min="5642" max="5888" width="9.140625" style="25"/>
    <col min="5889" max="5889" width="7.28515625" style="25" customWidth="1"/>
    <col min="5890" max="5890" width="65.28515625" style="25" customWidth="1"/>
    <col min="5891" max="5891" width="19.140625" style="25" customWidth="1"/>
    <col min="5892" max="5892" width="19" style="25" customWidth="1"/>
    <col min="5893" max="5893" width="17.85546875" style="25" customWidth="1"/>
    <col min="5894" max="5894" width="17.140625" style="25" customWidth="1"/>
    <col min="5895" max="5895" width="18.42578125" style="25" customWidth="1"/>
    <col min="5896" max="5896" width="18.28515625" style="25" customWidth="1"/>
    <col min="5897" max="5897" width="15.140625" style="25" customWidth="1"/>
    <col min="5898" max="6144" width="9.140625" style="25"/>
    <col min="6145" max="6145" width="7.28515625" style="25" customWidth="1"/>
    <col min="6146" max="6146" width="65.28515625" style="25" customWidth="1"/>
    <col min="6147" max="6147" width="19.140625" style="25" customWidth="1"/>
    <col min="6148" max="6148" width="19" style="25" customWidth="1"/>
    <col min="6149" max="6149" width="17.85546875" style="25" customWidth="1"/>
    <col min="6150" max="6150" width="17.140625" style="25" customWidth="1"/>
    <col min="6151" max="6151" width="18.42578125" style="25" customWidth="1"/>
    <col min="6152" max="6152" width="18.28515625" style="25" customWidth="1"/>
    <col min="6153" max="6153" width="15.140625" style="25" customWidth="1"/>
    <col min="6154" max="6400" width="9.140625" style="25"/>
    <col min="6401" max="6401" width="7.28515625" style="25" customWidth="1"/>
    <col min="6402" max="6402" width="65.28515625" style="25" customWidth="1"/>
    <col min="6403" max="6403" width="19.140625" style="25" customWidth="1"/>
    <col min="6404" max="6404" width="19" style="25" customWidth="1"/>
    <col min="6405" max="6405" width="17.85546875" style="25" customWidth="1"/>
    <col min="6406" max="6406" width="17.140625" style="25" customWidth="1"/>
    <col min="6407" max="6407" width="18.42578125" style="25" customWidth="1"/>
    <col min="6408" max="6408" width="18.28515625" style="25" customWidth="1"/>
    <col min="6409" max="6409" width="15.140625" style="25" customWidth="1"/>
    <col min="6410" max="6656" width="9.140625" style="25"/>
    <col min="6657" max="6657" width="7.28515625" style="25" customWidth="1"/>
    <col min="6658" max="6658" width="65.28515625" style="25" customWidth="1"/>
    <col min="6659" max="6659" width="19.140625" style="25" customWidth="1"/>
    <col min="6660" max="6660" width="19" style="25" customWidth="1"/>
    <col min="6661" max="6661" width="17.85546875" style="25" customWidth="1"/>
    <col min="6662" max="6662" width="17.140625" style="25" customWidth="1"/>
    <col min="6663" max="6663" width="18.42578125" style="25" customWidth="1"/>
    <col min="6664" max="6664" width="18.28515625" style="25" customWidth="1"/>
    <col min="6665" max="6665" width="15.140625" style="25" customWidth="1"/>
    <col min="6666" max="6912" width="9.140625" style="25"/>
    <col min="6913" max="6913" width="7.28515625" style="25" customWidth="1"/>
    <col min="6914" max="6914" width="65.28515625" style="25" customWidth="1"/>
    <col min="6915" max="6915" width="19.140625" style="25" customWidth="1"/>
    <col min="6916" max="6916" width="19" style="25" customWidth="1"/>
    <col min="6917" max="6917" width="17.85546875" style="25" customWidth="1"/>
    <col min="6918" max="6918" width="17.140625" style="25" customWidth="1"/>
    <col min="6919" max="6919" width="18.42578125" style="25" customWidth="1"/>
    <col min="6920" max="6920" width="18.28515625" style="25" customWidth="1"/>
    <col min="6921" max="6921" width="15.140625" style="25" customWidth="1"/>
    <col min="6922" max="7168" width="9.140625" style="25"/>
    <col min="7169" max="7169" width="7.28515625" style="25" customWidth="1"/>
    <col min="7170" max="7170" width="65.28515625" style="25" customWidth="1"/>
    <col min="7171" max="7171" width="19.140625" style="25" customWidth="1"/>
    <col min="7172" max="7172" width="19" style="25" customWidth="1"/>
    <col min="7173" max="7173" width="17.85546875" style="25" customWidth="1"/>
    <col min="7174" max="7174" width="17.140625" style="25" customWidth="1"/>
    <col min="7175" max="7175" width="18.42578125" style="25" customWidth="1"/>
    <col min="7176" max="7176" width="18.28515625" style="25" customWidth="1"/>
    <col min="7177" max="7177" width="15.140625" style="25" customWidth="1"/>
    <col min="7178" max="7424" width="9.140625" style="25"/>
    <col min="7425" max="7425" width="7.28515625" style="25" customWidth="1"/>
    <col min="7426" max="7426" width="65.28515625" style="25" customWidth="1"/>
    <col min="7427" max="7427" width="19.140625" style="25" customWidth="1"/>
    <col min="7428" max="7428" width="19" style="25" customWidth="1"/>
    <col min="7429" max="7429" width="17.85546875" style="25" customWidth="1"/>
    <col min="7430" max="7430" width="17.140625" style="25" customWidth="1"/>
    <col min="7431" max="7431" width="18.42578125" style="25" customWidth="1"/>
    <col min="7432" max="7432" width="18.28515625" style="25" customWidth="1"/>
    <col min="7433" max="7433" width="15.140625" style="25" customWidth="1"/>
    <col min="7434" max="7680" width="9.140625" style="25"/>
    <col min="7681" max="7681" width="7.28515625" style="25" customWidth="1"/>
    <col min="7682" max="7682" width="65.28515625" style="25" customWidth="1"/>
    <col min="7683" max="7683" width="19.140625" style="25" customWidth="1"/>
    <col min="7684" max="7684" width="19" style="25" customWidth="1"/>
    <col min="7685" max="7685" width="17.85546875" style="25" customWidth="1"/>
    <col min="7686" max="7686" width="17.140625" style="25" customWidth="1"/>
    <col min="7687" max="7687" width="18.42578125" style="25" customWidth="1"/>
    <col min="7688" max="7688" width="18.28515625" style="25" customWidth="1"/>
    <col min="7689" max="7689" width="15.140625" style="25" customWidth="1"/>
    <col min="7690" max="7936" width="9.140625" style="25"/>
    <col min="7937" max="7937" width="7.28515625" style="25" customWidth="1"/>
    <col min="7938" max="7938" width="65.28515625" style="25" customWidth="1"/>
    <col min="7939" max="7939" width="19.140625" style="25" customWidth="1"/>
    <col min="7940" max="7940" width="19" style="25" customWidth="1"/>
    <col min="7941" max="7941" width="17.85546875" style="25" customWidth="1"/>
    <col min="7942" max="7942" width="17.140625" style="25" customWidth="1"/>
    <col min="7943" max="7943" width="18.42578125" style="25" customWidth="1"/>
    <col min="7944" max="7944" width="18.28515625" style="25" customWidth="1"/>
    <col min="7945" max="7945" width="15.140625" style="25" customWidth="1"/>
    <col min="7946" max="8192" width="9.140625" style="25"/>
    <col min="8193" max="8193" width="7.28515625" style="25" customWidth="1"/>
    <col min="8194" max="8194" width="65.28515625" style="25" customWidth="1"/>
    <col min="8195" max="8195" width="19.140625" style="25" customWidth="1"/>
    <col min="8196" max="8196" width="19" style="25" customWidth="1"/>
    <col min="8197" max="8197" width="17.85546875" style="25" customWidth="1"/>
    <col min="8198" max="8198" width="17.140625" style="25" customWidth="1"/>
    <col min="8199" max="8199" width="18.42578125" style="25" customWidth="1"/>
    <col min="8200" max="8200" width="18.28515625" style="25" customWidth="1"/>
    <col min="8201" max="8201" width="15.140625" style="25" customWidth="1"/>
    <col min="8202" max="8448" width="9.140625" style="25"/>
    <col min="8449" max="8449" width="7.28515625" style="25" customWidth="1"/>
    <col min="8450" max="8450" width="65.28515625" style="25" customWidth="1"/>
    <col min="8451" max="8451" width="19.140625" style="25" customWidth="1"/>
    <col min="8452" max="8452" width="19" style="25" customWidth="1"/>
    <col min="8453" max="8453" width="17.85546875" style="25" customWidth="1"/>
    <col min="8454" max="8454" width="17.140625" style="25" customWidth="1"/>
    <col min="8455" max="8455" width="18.42578125" style="25" customWidth="1"/>
    <col min="8456" max="8456" width="18.28515625" style="25" customWidth="1"/>
    <col min="8457" max="8457" width="15.140625" style="25" customWidth="1"/>
    <col min="8458" max="8704" width="9.140625" style="25"/>
    <col min="8705" max="8705" width="7.28515625" style="25" customWidth="1"/>
    <col min="8706" max="8706" width="65.28515625" style="25" customWidth="1"/>
    <col min="8707" max="8707" width="19.140625" style="25" customWidth="1"/>
    <col min="8708" max="8708" width="19" style="25" customWidth="1"/>
    <col min="8709" max="8709" width="17.85546875" style="25" customWidth="1"/>
    <col min="8710" max="8710" width="17.140625" style="25" customWidth="1"/>
    <col min="8711" max="8711" width="18.42578125" style="25" customWidth="1"/>
    <col min="8712" max="8712" width="18.28515625" style="25" customWidth="1"/>
    <col min="8713" max="8713" width="15.140625" style="25" customWidth="1"/>
    <col min="8714" max="8960" width="9.140625" style="25"/>
    <col min="8961" max="8961" width="7.28515625" style="25" customWidth="1"/>
    <col min="8962" max="8962" width="65.28515625" style="25" customWidth="1"/>
    <col min="8963" max="8963" width="19.140625" style="25" customWidth="1"/>
    <col min="8964" max="8964" width="19" style="25" customWidth="1"/>
    <col min="8965" max="8965" width="17.85546875" style="25" customWidth="1"/>
    <col min="8966" max="8966" width="17.140625" style="25" customWidth="1"/>
    <col min="8967" max="8967" width="18.42578125" style="25" customWidth="1"/>
    <col min="8968" max="8968" width="18.28515625" style="25" customWidth="1"/>
    <col min="8969" max="8969" width="15.140625" style="25" customWidth="1"/>
    <col min="8970" max="9216" width="9.140625" style="25"/>
    <col min="9217" max="9217" width="7.28515625" style="25" customWidth="1"/>
    <col min="9218" max="9218" width="65.28515625" style="25" customWidth="1"/>
    <col min="9219" max="9219" width="19.140625" style="25" customWidth="1"/>
    <col min="9220" max="9220" width="19" style="25" customWidth="1"/>
    <col min="9221" max="9221" width="17.85546875" style="25" customWidth="1"/>
    <col min="9222" max="9222" width="17.140625" style="25" customWidth="1"/>
    <col min="9223" max="9223" width="18.42578125" style="25" customWidth="1"/>
    <col min="9224" max="9224" width="18.28515625" style="25" customWidth="1"/>
    <col min="9225" max="9225" width="15.140625" style="25" customWidth="1"/>
    <col min="9226" max="9472" width="9.140625" style="25"/>
    <col min="9473" max="9473" width="7.28515625" style="25" customWidth="1"/>
    <col min="9474" max="9474" width="65.28515625" style="25" customWidth="1"/>
    <col min="9475" max="9475" width="19.140625" style="25" customWidth="1"/>
    <col min="9476" max="9476" width="19" style="25" customWidth="1"/>
    <col min="9477" max="9477" width="17.85546875" style="25" customWidth="1"/>
    <col min="9478" max="9478" width="17.140625" style="25" customWidth="1"/>
    <col min="9479" max="9479" width="18.42578125" style="25" customWidth="1"/>
    <col min="9480" max="9480" width="18.28515625" style="25" customWidth="1"/>
    <col min="9481" max="9481" width="15.140625" style="25" customWidth="1"/>
    <col min="9482" max="9728" width="9.140625" style="25"/>
    <col min="9729" max="9729" width="7.28515625" style="25" customWidth="1"/>
    <col min="9730" max="9730" width="65.28515625" style="25" customWidth="1"/>
    <col min="9731" max="9731" width="19.140625" style="25" customWidth="1"/>
    <col min="9732" max="9732" width="19" style="25" customWidth="1"/>
    <col min="9733" max="9733" width="17.85546875" style="25" customWidth="1"/>
    <col min="9734" max="9734" width="17.140625" style="25" customWidth="1"/>
    <col min="9735" max="9735" width="18.42578125" style="25" customWidth="1"/>
    <col min="9736" max="9736" width="18.28515625" style="25" customWidth="1"/>
    <col min="9737" max="9737" width="15.140625" style="25" customWidth="1"/>
    <col min="9738" max="9984" width="9.140625" style="25"/>
    <col min="9985" max="9985" width="7.28515625" style="25" customWidth="1"/>
    <col min="9986" max="9986" width="65.28515625" style="25" customWidth="1"/>
    <col min="9987" max="9987" width="19.140625" style="25" customWidth="1"/>
    <col min="9988" max="9988" width="19" style="25" customWidth="1"/>
    <col min="9989" max="9989" width="17.85546875" style="25" customWidth="1"/>
    <col min="9990" max="9990" width="17.140625" style="25" customWidth="1"/>
    <col min="9991" max="9991" width="18.42578125" style="25" customWidth="1"/>
    <col min="9992" max="9992" width="18.28515625" style="25" customWidth="1"/>
    <col min="9993" max="9993" width="15.140625" style="25" customWidth="1"/>
    <col min="9994" max="10240" width="9.140625" style="25"/>
    <col min="10241" max="10241" width="7.28515625" style="25" customWidth="1"/>
    <col min="10242" max="10242" width="65.28515625" style="25" customWidth="1"/>
    <col min="10243" max="10243" width="19.140625" style="25" customWidth="1"/>
    <col min="10244" max="10244" width="19" style="25" customWidth="1"/>
    <col min="10245" max="10245" width="17.85546875" style="25" customWidth="1"/>
    <col min="10246" max="10246" width="17.140625" style="25" customWidth="1"/>
    <col min="10247" max="10247" width="18.42578125" style="25" customWidth="1"/>
    <col min="10248" max="10248" width="18.28515625" style="25" customWidth="1"/>
    <col min="10249" max="10249" width="15.140625" style="25" customWidth="1"/>
    <col min="10250" max="10496" width="9.140625" style="25"/>
    <col min="10497" max="10497" width="7.28515625" style="25" customWidth="1"/>
    <col min="10498" max="10498" width="65.28515625" style="25" customWidth="1"/>
    <col min="10499" max="10499" width="19.140625" style="25" customWidth="1"/>
    <col min="10500" max="10500" width="19" style="25" customWidth="1"/>
    <col min="10501" max="10501" width="17.85546875" style="25" customWidth="1"/>
    <col min="10502" max="10502" width="17.140625" style="25" customWidth="1"/>
    <col min="10503" max="10503" width="18.42578125" style="25" customWidth="1"/>
    <col min="10504" max="10504" width="18.28515625" style="25" customWidth="1"/>
    <col min="10505" max="10505" width="15.140625" style="25" customWidth="1"/>
    <col min="10506" max="10752" width="9.140625" style="25"/>
    <col min="10753" max="10753" width="7.28515625" style="25" customWidth="1"/>
    <col min="10754" max="10754" width="65.28515625" style="25" customWidth="1"/>
    <col min="10755" max="10755" width="19.140625" style="25" customWidth="1"/>
    <col min="10756" max="10756" width="19" style="25" customWidth="1"/>
    <col min="10757" max="10757" width="17.85546875" style="25" customWidth="1"/>
    <col min="10758" max="10758" width="17.140625" style="25" customWidth="1"/>
    <col min="10759" max="10759" width="18.42578125" style="25" customWidth="1"/>
    <col min="10760" max="10760" width="18.28515625" style="25" customWidth="1"/>
    <col min="10761" max="10761" width="15.140625" style="25" customWidth="1"/>
    <col min="10762" max="11008" width="9.140625" style="25"/>
    <col min="11009" max="11009" width="7.28515625" style="25" customWidth="1"/>
    <col min="11010" max="11010" width="65.28515625" style="25" customWidth="1"/>
    <col min="11011" max="11011" width="19.140625" style="25" customWidth="1"/>
    <col min="11012" max="11012" width="19" style="25" customWidth="1"/>
    <col min="11013" max="11013" width="17.85546875" style="25" customWidth="1"/>
    <col min="11014" max="11014" width="17.140625" style="25" customWidth="1"/>
    <col min="11015" max="11015" width="18.42578125" style="25" customWidth="1"/>
    <col min="11016" max="11016" width="18.28515625" style="25" customWidth="1"/>
    <col min="11017" max="11017" width="15.140625" style="25" customWidth="1"/>
    <col min="11018" max="11264" width="9.140625" style="25"/>
    <col min="11265" max="11265" width="7.28515625" style="25" customWidth="1"/>
    <col min="11266" max="11266" width="65.28515625" style="25" customWidth="1"/>
    <col min="11267" max="11267" width="19.140625" style="25" customWidth="1"/>
    <col min="11268" max="11268" width="19" style="25" customWidth="1"/>
    <col min="11269" max="11269" width="17.85546875" style="25" customWidth="1"/>
    <col min="11270" max="11270" width="17.140625" style="25" customWidth="1"/>
    <col min="11271" max="11271" width="18.42578125" style="25" customWidth="1"/>
    <col min="11272" max="11272" width="18.28515625" style="25" customWidth="1"/>
    <col min="11273" max="11273" width="15.140625" style="25" customWidth="1"/>
    <col min="11274" max="11520" width="9.140625" style="25"/>
    <col min="11521" max="11521" width="7.28515625" style="25" customWidth="1"/>
    <col min="11522" max="11522" width="65.28515625" style="25" customWidth="1"/>
    <col min="11523" max="11523" width="19.140625" style="25" customWidth="1"/>
    <col min="11524" max="11524" width="19" style="25" customWidth="1"/>
    <col min="11525" max="11525" width="17.85546875" style="25" customWidth="1"/>
    <col min="11526" max="11526" width="17.140625" style="25" customWidth="1"/>
    <col min="11527" max="11527" width="18.42578125" style="25" customWidth="1"/>
    <col min="11528" max="11528" width="18.28515625" style="25" customWidth="1"/>
    <col min="11529" max="11529" width="15.140625" style="25" customWidth="1"/>
    <col min="11530" max="11776" width="9.140625" style="25"/>
    <col min="11777" max="11777" width="7.28515625" style="25" customWidth="1"/>
    <col min="11778" max="11778" width="65.28515625" style="25" customWidth="1"/>
    <col min="11779" max="11779" width="19.140625" style="25" customWidth="1"/>
    <col min="11780" max="11780" width="19" style="25" customWidth="1"/>
    <col min="11781" max="11781" width="17.85546875" style="25" customWidth="1"/>
    <col min="11782" max="11782" width="17.140625" style="25" customWidth="1"/>
    <col min="11783" max="11783" width="18.42578125" style="25" customWidth="1"/>
    <col min="11784" max="11784" width="18.28515625" style="25" customWidth="1"/>
    <col min="11785" max="11785" width="15.140625" style="25" customWidth="1"/>
    <col min="11786" max="12032" width="9.140625" style="25"/>
    <col min="12033" max="12033" width="7.28515625" style="25" customWidth="1"/>
    <col min="12034" max="12034" width="65.28515625" style="25" customWidth="1"/>
    <col min="12035" max="12035" width="19.140625" style="25" customWidth="1"/>
    <col min="12036" max="12036" width="19" style="25" customWidth="1"/>
    <col min="12037" max="12037" width="17.85546875" style="25" customWidth="1"/>
    <col min="12038" max="12038" width="17.140625" style="25" customWidth="1"/>
    <col min="12039" max="12039" width="18.42578125" style="25" customWidth="1"/>
    <col min="12040" max="12040" width="18.28515625" style="25" customWidth="1"/>
    <col min="12041" max="12041" width="15.140625" style="25" customWidth="1"/>
    <col min="12042" max="12288" width="9.140625" style="25"/>
    <col min="12289" max="12289" width="7.28515625" style="25" customWidth="1"/>
    <col min="12290" max="12290" width="65.28515625" style="25" customWidth="1"/>
    <col min="12291" max="12291" width="19.140625" style="25" customWidth="1"/>
    <col min="12292" max="12292" width="19" style="25" customWidth="1"/>
    <col min="12293" max="12293" width="17.85546875" style="25" customWidth="1"/>
    <col min="12294" max="12294" width="17.140625" style="25" customWidth="1"/>
    <col min="12295" max="12295" width="18.42578125" style="25" customWidth="1"/>
    <col min="12296" max="12296" width="18.28515625" style="25" customWidth="1"/>
    <col min="12297" max="12297" width="15.140625" style="25" customWidth="1"/>
    <col min="12298" max="12544" width="9.140625" style="25"/>
    <col min="12545" max="12545" width="7.28515625" style="25" customWidth="1"/>
    <col min="12546" max="12546" width="65.28515625" style="25" customWidth="1"/>
    <col min="12547" max="12547" width="19.140625" style="25" customWidth="1"/>
    <col min="12548" max="12548" width="19" style="25" customWidth="1"/>
    <col min="12549" max="12549" width="17.85546875" style="25" customWidth="1"/>
    <col min="12550" max="12550" width="17.140625" style="25" customWidth="1"/>
    <col min="12551" max="12551" width="18.42578125" style="25" customWidth="1"/>
    <col min="12552" max="12552" width="18.28515625" style="25" customWidth="1"/>
    <col min="12553" max="12553" width="15.140625" style="25" customWidth="1"/>
    <col min="12554" max="12800" width="9.140625" style="25"/>
    <col min="12801" max="12801" width="7.28515625" style="25" customWidth="1"/>
    <col min="12802" max="12802" width="65.28515625" style="25" customWidth="1"/>
    <col min="12803" max="12803" width="19.140625" style="25" customWidth="1"/>
    <col min="12804" max="12804" width="19" style="25" customWidth="1"/>
    <col min="12805" max="12805" width="17.85546875" style="25" customWidth="1"/>
    <col min="12806" max="12806" width="17.140625" style="25" customWidth="1"/>
    <col min="12807" max="12807" width="18.42578125" style="25" customWidth="1"/>
    <col min="12808" max="12808" width="18.28515625" style="25" customWidth="1"/>
    <col min="12809" max="12809" width="15.140625" style="25" customWidth="1"/>
    <col min="12810" max="13056" width="9.140625" style="25"/>
    <col min="13057" max="13057" width="7.28515625" style="25" customWidth="1"/>
    <col min="13058" max="13058" width="65.28515625" style="25" customWidth="1"/>
    <col min="13059" max="13059" width="19.140625" style="25" customWidth="1"/>
    <col min="13060" max="13060" width="19" style="25" customWidth="1"/>
    <col min="13061" max="13061" width="17.85546875" style="25" customWidth="1"/>
    <col min="13062" max="13062" width="17.140625" style="25" customWidth="1"/>
    <col min="13063" max="13063" width="18.42578125" style="25" customWidth="1"/>
    <col min="13064" max="13064" width="18.28515625" style="25" customWidth="1"/>
    <col min="13065" max="13065" width="15.140625" style="25" customWidth="1"/>
    <col min="13066" max="13312" width="9.140625" style="25"/>
    <col min="13313" max="13313" width="7.28515625" style="25" customWidth="1"/>
    <col min="13314" max="13314" width="65.28515625" style="25" customWidth="1"/>
    <col min="13315" max="13315" width="19.140625" style="25" customWidth="1"/>
    <col min="13316" max="13316" width="19" style="25" customWidth="1"/>
    <col min="13317" max="13317" width="17.85546875" style="25" customWidth="1"/>
    <col min="13318" max="13318" width="17.140625" style="25" customWidth="1"/>
    <col min="13319" max="13319" width="18.42578125" style="25" customWidth="1"/>
    <col min="13320" max="13320" width="18.28515625" style="25" customWidth="1"/>
    <col min="13321" max="13321" width="15.140625" style="25" customWidth="1"/>
    <col min="13322" max="13568" width="9.140625" style="25"/>
    <col min="13569" max="13569" width="7.28515625" style="25" customWidth="1"/>
    <col min="13570" max="13570" width="65.28515625" style="25" customWidth="1"/>
    <col min="13571" max="13571" width="19.140625" style="25" customWidth="1"/>
    <col min="13572" max="13572" width="19" style="25" customWidth="1"/>
    <col min="13573" max="13573" width="17.85546875" style="25" customWidth="1"/>
    <col min="13574" max="13574" width="17.140625" style="25" customWidth="1"/>
    <col min="13575" max="13575" width="18.42578125" style="25" customWidth="1"/>
    <col min="13576" max="13576" width="18.28515625" style="25" customWidth="1"/>
    <col min="13577" max="13577" width="15.140625" style="25" customWidth="1"/>
    <col min="13578" max="13824" width="9.140625" style="25"/>
    <col min="13825" max="13825" width="7.28515625" style="25" customWidth="1"/>
    <col min="13826" max="13826" width="65.28515625" style="25" customWidth="1"/>
    <col min="13827" max="13827" width="19.140625" style="25" customWidth="1"/>
    <col min="13828" max="13828" width="19" style="25" customWidth="1"/>
    <col min="13829" max="13829" width="17.85546875" style="25" customWidth="1"/>
    <col min="13830" max="13830" width="17.140625" style="25" customWidth="1"/>
    <col min="13831" max="13831" width="18.42578125" style="25" customWidth="1"/>
    <col min="13832" max="13832" width="18.28515625" style="25" customWidth="1"/>
    <col min="13833" max="13833" width="15.140625" style="25" customWidth="1"/>
    <col min="13834" max="14080" width="9.140625" style="25"/>
    <col min="14081" max="14081" width="7.28515625" style="25" customWidth="1"/>
    <col min="14082" max="14082" width="65.28515625" style="25" customWidth="1"/>
    <col min="14083" max="14083" width="19.140625" style="25" customWidth="1"/>
    <col min="14084" max="14084" width="19" style="25" customWidth="1"/>
    <col min="14085" max="14085" width="17.85546875" style="25" customWidth="1"/>
    <col min="14086" max="14086" width="17.140625" style="25" customWidth="1"/>
    <col min="14087" max="14087" width="18.42578125" style="25" customWidth="1"/>
    <col min="14088" max="14088" width="18.28515625" style="25" customWidth="1"/>
    <col min="14089" max="14089" width="15.140625" style="25" customWidth="1"/>
    <col min="14090" max="14336" width="9.140625" style="25"/>
    <col min="14337" max="14337" width="7.28515625" style="25" customWidth="1"/>
    <col min="14338" max="14338" width="65.28515625" style="25" customWidth="1"/>
    <col min="14339" max="14339" width="19.140625" style="25" customWidth="1"/>
    <col min="14340" max="14340" width="19" style="25" customWidth="1"/>
    <col min="14341" max="14341" width="17.85546875" style="25" customWidth="1"/>
    <col min="14342" max="14342" width="17.140625" style="25" customWidth="1"/>
    <col min="14343" max="14343" width="18.42578125" style="25" customWidth="1"/>
    <col min="14344" max="14344" width="18.28515625" style="25" customWidth="1"/>
    <col min="14345" max="14345" width="15.140625" style="25" customWidth="1"/>
    <col min="14346" max="14592" width="9.140625" style="25"/>
    <col min="14593" max="14593" width="7.28515625" style="25" customWidth="1"/>
    <col min="14594" max="14594" width="65.28515625" style="25" customWidth="1"/>
    <col min="14595" max="14595" width="19.140625" style="25" customWidth="1"/>
    <col min="14596" max="14596" width="19" style="25" customWidth="1"/>
    <col min="14597" max="14597" width="17.85546875" style="25" customWidth="1"/>
    <col min="14598" max="14598" width="17.140625" style="25" customWidth="1"/>
    <col min="14599" max="14599" width="18.42578125" style="25" customWidth="1"/>
    <col min="14600" max="14600" width="18.28515625" style="25" customWidth="1"/>
    <col min="14601" max="14601" width="15.140625" style="25" customWidth="1"/>
    <col min="14602" max="14848" width="9.140625" style="25"/>
    <col min="14849" max="14849" width="7.28515625" style="25" customWidth="1"/>
    <col min="14850" max="14850" width="65.28515625" style="25" customWidth="1"/>
    <col min="14851" max="14851" width="19.140625" style="25" customWidth="1"/>
    <col min="14852" max="14852" width="19" style="25" customWidth="1"/>
    <col min="14853" max="14853" width="17.85546875" style="25" customWidth="1"/>
    <col min="14854" max="14854" width="17.140625" style="25" customWidth="1"/>
    <col min="14855" max="14855" width="18.42578125" style="25" customWidth="1"/>
    <col min="14856" max="14856" width="18.28515625" style="25" customWidth="1"/>
    <col min="14857" max="14857" width="15.140625" style="25" customWidth="1"/>
    <col min="14858" max="15104" width="9.140625" style="25"/>
    <col min="15105" max="15105" width="7.28515625" style="25" customWidth="1"/>
    <col min="15106" max="15106" width="65.28515625" style="25" customWidth="1"/>
    <col min="15107" max="15107" width="19.140625" style="25" customWidth="1"/>
    <col min="15108" max="15108" width="19" style="25" customWidth="1"/>
    <col min="15109" max="15109" width="17.85546875" style="25" customWidth="1"/>
    <col min="15110" max="15110" width="17.140625" style="25" customWidth="1"/>
    <col min="15111" max="15111" width="18.42578125" style="25" customWidth="1"/>
    <col min="15112" max="15112" width="18.28515625" style="25" customWidth="1"/>
    <col min="15113" max="15113" width="15.140625" style="25" customWidth="1"/>
    <col min="15114" max="15360" width="9.140625" style="25"/>
    <col min="15361" max="15361" width="7.28515625" style="25" customWidth="1"/>
    <col min="15362" max="15362" width="65.28515625" style="25" customWidth="1"/>
    <col min="15363" max="15363" width="19.140625" style="25" customWidth="1"/>
    <col min="15364" max="15364" width="19" style="25" customWidth="1"/>
    <col min="15365" max="15365" width="17.85546875" style="25" customWidth="1"/>
    <col min="15366" max="15366" width="17.140625" style="25" customWidth="1"/>
    <col min="15367" max="15367" width="18.42578125" style="25" customWidth="1"/>
    <col min="15368" max="15368" width="18.28515625" style="25" customWidth="1"/>
    <col min="15369" max="15369" width="15.140625" style="25" customWidth="1"/>
    <col min="15370" max="15616" width="9.140625" style="25"/>
    <col min="15617" max="15617" width="7.28515625" style="25" customWidth="1"/>
    <col min="15618" max="15618" width="65.28515625" style="25" customWidth="1"/>
    <col min="15619" max="15619" width="19.140625" style="25" customWidth="1"/>
    <col min="15620" max="15620" width="19" style="25" customWidth="1"/>
    <col min="15621" max="15621" width="17.85546875" style="25" customWidth="1"/>
    <col min="15622" max="15622" width="17.140625" style="25" customWidth="1"/>
    <col min="15623" max="15623" width="18.42578125" style="25" customWidth="1"/>
    <col min="15624" max="15624" width="18.28515625" style="25" customWidth="1"/>
    <col min="15625" max="15625" width="15.140625" style="25" customWidth="1"/>
    <col min="15626" max="15872" width="9.140625" style="25"/>
    <col min="15873" max="15873" width="7.28515625" style="25" customWidth="1"/>
    <col min="15874" max="15874" width="65.28515625" style="25" customWidth="1"/>
    <col min="15875" max="15875" width="19.140625" style="25" customWidth="1"/>
    <col min="15876" max="15876" width="19" style="25" customWidth="1"/>
    <col min="15877" max="15877" width="17.85546875" style="25" customWidth="1"/>
    <col min="15878" max="15878" width="17.140625" style="25" customWidth="1"/>
    <col min="15879" max="15879" width="18.42578125" style="25" customWidth="1"/>
    <col min="15880" max="15880" width="18.28515625" style="25" customWidth="1"/>
    <col min="15881" max="15881" width="15.140625" style="25" customWidth="1"/>
    <col min="15882" max="16128" width="9.140625" style="25"/>
    <col min="16129" max="16129" width="7.28515625" style="25" customWidth="1"/>
    <col min="16130" max="16130" width="65.28515625" style="25" customWidth="1"/>
    <col min="16131" max="16131" width="19.140625" style="25" customWidth="1"/>
    <col min="16132" max="16132" width="19" style="25" customWidth="1"/>
    <col min="16133" max="16133" width="17.85546875" style="25" customWidth="1"/>
    <col min="16134" max="16134" width="17.140625" style="25" customWidth="1"/>
    <col min="16135" max="16135" width="18.42578125" style="25" customWidth="1"/>
    <col min="16136" max="16136" width="18.28515625" style="25" customWidth="1"/>
    <col min="16137" max="16137" width="15.140625" style="25" customWidth="1"/>
    <col min="16138" max="16384" width="9.140625" style="25"/>
  </cols>
  <sheetData>
    <row r="1" spans="1:13" ht="18" customHeight="1">
      <c r="A1" s="228" t="s">
        <v>67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41.25" customHeight="1">
      <c r="A2" s="227" t="s">
        <v>110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3" s="129" customFormat="1" ht="17.2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230" t="s">
        <v>5</v>
      </c>
      <c r="L3" s="230"/>
      <c r="M3" s="128"/>
    </row>
    <row r="4" spans="1:13" ht="153" customHeight="1">
      <c r="A4" s="229" t="s">
        <v>112</v>
      </c>
      <c r="B4" s="229"/>
      <c r="C4" s="102" t="s">
        <v>68</v>
      </c>
      <c r="D4" s="102" t="s">
        <v>111</v>
      </c>
      <c r="E4" s="109" t="s">
        <v>113</v>
      </c>
      <c r="F4" s="102" t="s">
        <v>69</v>
      </c>
      <c r="G4" s="121" t="s">
        <v>70</v>
      </c>
      <c r="H4" s="121" t="s">
        <v>114</v>
      </c>
      <c r="I4" s="121" t="s">
        <v>71</v>
      </c>
      <c r="J4" s="102" t="s">
        <v>72</v>
      </c>
      <c r="K4" s="150" t="s">
        <v>73</v>
      </c>
      <c r="L4" s="150" t="s">
        <v>74</v>
      </c>
      <c r="M4" s="121" t="s">
        <v>75</v>
      </c>
    </row>
    <row r="5" spans="1:13" ht="18">
      <c r="A5" s="103" t="s">
        <v>12</v>
      </c>
      <c r="B5" s="103" t="s">
        <v>13</v>
      </c>
      <c r="C5" s="126" t="s">
        <v>116</v>
      </c>
      <c r="D5" s="110">
        <f t="shared" ref="D5" si="0">D8+D9+D10+D11+D12+D7+D6</f>
        <v>81279.899999999994</v>
      </c>
      <c r="E5" s="111">
        <f>SUM(E6:E12)</f>
        <v>77394.2</v>
      </c>
      <c r="F5" s="112">
        <f t="shared" ref="F5:F16" si="1">E5-D5</f>
        <v>-3885.6999999999971</v>
      </c>
      <c r="G5" s="112">
        <f>F5/D5*100</f>
        <v>-4.7806407242134865</v>
      </c>
      <c r="H5" s="111">
        <f>SUM(H6:H12)</f>
        <v>77394.2</v>
      </c>
      <c r="I5" s="110">
        <f>H5/E5*100</f>
        <v>100</v>
      </c>
      <c r="J5" s="113">
        <f>H5/H54*100</f>
        <v>7.5493779977861291</v>
      </c>
      <c r="K5" s="114">
        <f>H5-E5</f>
        <v>0</v>
      </c>
      <c r="L5" s="114">
        <f>H5-D5</f>
        <v>-3885.6999999999971</v>
      </c>
      <c r="M5" s="114">
        <f>H5/D5*100-100</f>
        <v>-4.7806407242134838</v>
      </c>
    </row>
    <row r="6" spans="1:13" ht="54" customHeight="1">
      <c r="A6" s="122" t="s">
        <v>12</v>
      </c>
      <c r="B6" s="122" t="s">
        <v>15</v>
      </c>
      <c r="C6" s="105" t="s">
        <v>14</v>
      </c>
      <c r="D6" s="115">
        <v>1728.8</v>
      </c>
      <c r="E6" s="116">
        <v>2889.1</v>
      </c>
      <c r="F6" s="117">
        <f t="shared" si="1"/>
        <v>1160.3</v>
      </c>
      <c r="G6" s="117">
        <f>F6/D6*100</f>
        <v>67.115918556223974</v>
      </c>
      <c r="H6" s="116">
        <v>2889.1</v>
      </c>
      <c r="I6" s="115">
        <f t="shared" ref="I6:I54" si="2">H6/E6*100</f>
        <v>100</v>
      </c>
      <c r="J6" s="118">
        <f>H6/H54*100</f>
        <v>0.28181579463840839</v>
      </c>
      <c r="K6" s="119">
        <f t="shared" ref="K6:K53" si="3">H6-E6</f>
        <v>0</v>
      </c>
      <c r="L6" s="119">
        <f t="shared" ref="L6:L53" si="4">H6-D6</f>
        <v>1160.3</v>
      </c>
      <c r="M6" s="119">
        <f t="shared" ref="M6:M53" si="5">H6/D6*100-100</f>
        <v>67.11591855622396</v>
      </c>
    </row>
    <row r="7" spans="1:13" ht="73.5" customHeight="1">
      <c r="A7" s="122" t="s">
        <v>12</v>
      </c>
      <c r="B7" s="122" t="s">
        <v>17</v>
      </c>
      <c r="C7" s="105" t="s">
        <v>16</v>
      </c>
      <c r="D7" s="115">
        <v>2349.6999999999998</v>
      </c>
      <c r="E7" s="116">
        <v>1775.4</v>
      </c>
      <c r="F7" s="117">
        <f t="shared" si="1"/>
        <v>-574.29999999999973</v>
      </c>
      <c r="G7" s="117">
        <f t="shared" ref="G7:G52" si="6">F7/D7*100</f>
        <v>-24.441418053368505</v>
      </c>
      <c r="H7" s="116">
        <v>1775.4</v>
      </c>
      <c r="I7" s="115">
        <f t="shared" si="2"/>
        <v>100</v>
      </c>
      <c r="J7" s="118">
        <f>H7/H54*100</f>
        <v>0.17318049281818915</v>
      </c>
      <c r="K7" s="119">
        <f t="shared" si="3"/>
        <v>0</v>
      </c>
      <c r="L7" s="119">
        <f t="shared" si="4"/>
        <v>-574.29999999999973</v>
      </c>
      <c r="M7" s="119">
        <f t="shared" si="5"/>
        <v>-24.441418053368508</v>
      </c>
    </row>
    <row r="8" spans="1:13" ht="90">
      <c r="A8" s="122" t="s">
        <v>12</v>
      </c>
      <c r="B8" s="122" t="s">
        <v>19</v>
      </c>
      <c r="C8" s="105" t="s">
        <v>18</v>
      </c>
      <c r="D8" s="115">
        <v>39056.6</v>
      </c>
      <c r="E8" s="116">
        <v>38528.9</v>
      </c>
      <c r="F8" s="117">
        <f t="shared" si="1"/>
        <v>-527.69999999999709</v>
      </c>
      <c r="G8" s="117">
        <f t="shared" si="6"/>
        <v>-1.3511160725715938</v>
      </c>
      <c r="H8" s="116">
        <v>38528.9</v>
      </c>
      <c r="I8" s="115">
        <f t="shared" si="2"/>
        <v>100</v>
      </c>
      <c r="J8" s="118">
        <f>H8/H54*100</f>
        <v>3.758282015175582</v>
      </c>
      <c r="K8" s="119">
        <f t="shared" si="3"/>
        <v>0</v>
      </c>
      <c r="L8" s="119">
        <f t="shared" si="4"/>
        <v>-527.69999999999709</v>
      </c>
      <c r="M8" s="119">
        <f t="shared" si="5"/>
        <v>-1.3511160725715854</v>
      </c>
    </row>
    <row r="9" spans="1:13" ht="18">
      <c r="A9" s="122" t="s">
        <v>12</v>
      </c>
      <c r="B9" s="122" t="s">
        <v>21</v>
      </c>
      <c r="C9" s="105" t="s">
        <v>20</v>
      </c>
      <c r="D9" s="115">
        <v>29.1</v>
      </c>
      <c r="E9" s="116">
        <v>29.1</v>
      </c>
      <c r="F9" s="117">
        <f t="shared" si="1"/>
        <v>0</v>
      </c>
      <c r="G9" s="117">
        <f t="shared" si="6"/>
        <v>0</v>
      </c>
      <c r="H9" s="116">
        <v>29.1</v>
      </c>
      <c r="I9" s="115">
        <f t="shared" si="2"/>
        <v>100</v>
      </c>
      <c r="J9" s="118">
        <f>H9/H54*100</f>
        <v>2.8385447454147257E-3</v>
      </c>
      <c r="K9" s="119">
        <f t="shared" si="3"/>
        <v>0</v>
      </c>
      <c r="L9" s="119">
        <f t="shared" si="4"/>
        <v>0</v>
      </c>
      <c r="M9" s="119">
        <f t="shared" si="5"/>
        <v>0</v>
      </c>
    </row>
    <row r="10" spans="1:13" ht="72">
      <c r="A10" s="122" t="s">
        <v>12</v>
      </c>
      <c r="B10" s="122" t="s">
        <v>23</v>
      </c>
      <c r="C10" s="105" t="s">
        <v>22</v>
      </c>
      <c r="D10" s="115">
        <v>9055.9</v>
      </c>
      <c r="E10" s="116">
        <v>9517.2000000000007</v>
      </c>
      <c r="F10" s="117">
        <f t="shared" si="1"/>
        <v>461.30000000000109</v>
      </c>
      <c r="G10" s="117">
        <f t="shared" si="6"/>
        <v>5.0939166731081515</v>
      </c>
      <c r="H10" s="116">
        <v>9517.2000000000007</v>
      </c>
      <c r="I10" s="115">
        <f t="shared" si="2"/>
        <v>100</v>
      </c>
      <c r="J10" s="118">
        <f>H10/H54*100</f>
        <v>0.92835044849006976</v>
      </c>
      <c r="K10" s="119">
        <f t="shared" si="3"/>
        <v>0</v>
      </c>
      <c r="L10" s="119">
        <f t="shared" si="4"/>
        <v>461.30000000000109</v>
      </c>
      <c r="M10" s="119">
        <f t="shared" si="5"/>
        <v>5.09391667310814</v>
      </c>
    </row>
    <row r="11" spans="1:13" ht="21" customHeight="1">
      <c r="A11" s="122" t="s">
        <v>12</v>
      </c>
      <c r="B11" s="122" t="s">
        <v>25</v>
      </c>
      <c r="C11" s="105" t="s">
        <v>24</v>
      </c>
      <c r="D11" s="115">
        <v>6037.3</v>
      </c>
      <c r="E11" s="116">
        <v>0</v>
      </c>
      <c r="F11" s="117">
        <f t="shared" si="1"/>
        <v>-6037.3</v>
      </c>
      <c r="G11" s="117">
        <f t="shared" si="6"/>
        <v>-100</v>
      </c>
      <c r="H11" s="116">
        <v>0</v>
      </c>
      <c r="I11" s="115">
        <v>0</v>
      </c>
      <c r="J11" s="118">
        <f>H11/H54*100</f>
        <v>0</v>
      </c>
      <c r="K11" s="119">
        <f t="shared" si="3"/>
        <v>0</v>
      </c>
      <c r="L11" s="119">
        <f t="shared" si="4"/>
        <v>-6037.3</v>
      </c>
      <c r="M11" s="119">
        <f t="shared" si="5"/>
        <v>-100</v>
      </c>
    </row>
    <row r="12" spans="1:13" ht="33" customHeight="1">
      <c r="A12" s="122" t="s">
        <v>12</v>
      </c>
      <c r="B12" s="122" t="s">
        <v>27</v>
      </c>
      <c r="C12" s="105" t="s">
        <v>26</v>
      </c>
      <c r="D12" s="115">
        <v>23022.5</v>
      </c>
      <c r="E12" s="116">
        <v>24654.5</v>
      </c>
      <c r="F12" s="117">
        <f t="shared" si="1"/>
        <v>1632</v>
      </c>
      <c r="G12" s="117">
        <f t="shared" si="6"/>
        <v>7.0887175589097629</v>
      </c>
      <c r="H12" s="116">
        <v>24654.5</v>
      </c>
      <c r="I12" s="115">
        <f t="shared" si="2"/>
        <v>100</v>
      </c>
      <c r="J12" s="118">
        <f>H12/H54*100</f>
        <v>2.4049107019184657</v>
      </c>
      <c r="K12" s="119">
        <f t="shared" si="3"/>
        <v>0</v>
      </c>
      <c r="L12" s="119">
        <f t="shared" si="4"/>
        <v>1632</v>
      </c>
      <c r="M12" s="119">
        <f t="shared" si="5"/>
        <v>7.0887175589097637</v>
      </c>
    </row>
    <row r="13" spans="1:13" ht="26.25" customHeight="1">
      <c r="A13" s="149" t="s">
        <v>15</v>
      </c>
      <c r="B13" s="149" t="s">
        <v>13</v>
      </c>
      <c r="C13" s="123" t="s">
        <v>119</v>
      </c>
      <c r="D13" s="127">
        <f t="shared" ref="D13:E13" si="7">D14</f>
        <v>0</v>
      </c>
      <c r="E13" s="127">
        <f t="shared" si="7"/>
        <v>29.5</v>
      </c>
      <c r="F13" s="112">
        <f t="shared" ref="F13:F14" si="8">E13-D13</f>
        <v>29.5</v>
      </c>
      <c r="G13" s="112" t="s">
        <v>89</v>
      </c>
      <c r="H13" s="127">
        <f t="shared" ref="H13" si="9">H14</f>
        <v>29.5</v>
      </c>
      <c r="I13" s="110">
        <f t="shared" ref="I13:I14" si="10">H13/E13*100</f>
        <v>100</v>
      </c>
      <c r="J13" s="113" t="s">
        <v>89</v>
      </c>
      <c r="K13" s="114">
        <f t="shared" ref="K13:K14" si="11">H13-E13</f>
        <v>0</v>
      </c>
      <c r="L13" s="114">
        <f t="shared" ref="L13:L14" si="12">H13-D13</f>
        <v>29.5</v>
      </c>
      <c r="M13" s="114" t="s">
        <v>89</v>
      </c>
    </row>
    <row r="14" spans="1:13" ht="27.75" customHeight="1">
      <c r="A14" s="149" t="s">
        <v>15</v>
      </c>
      <c r="B14" s="149" t="s">
        <v>17</v>
      </c>
      <c r="C14" s="106" t="s">
        <v>101</v>
      </c>
      <c r="D14" s="115"/>
      <c r="E14" s="116">
        <v>29.5</v>
      </c>
      <c r="F14" s="117">
        <f t="shared" si="8"/>
        <v>29.5</v>
      </c>
      <c r="G14" s="117" t="s">
        <v>89</v>
      </c>
      <c r="H14" s="116">
        <v>29.5</v>
      </c>
      <c r="I14" s="115">
        <f t="shared" si="10"/>
        <v>100</v>
      </c>
      <c r="J14" s="118" t="s">
        <v>89</v>
      </c>
      <c r="K14" s="119">
        <f t="shared" si="11"/>
        <v>0</v>
      </c>
      <c r="L14" s="119">
        <f t="shared" si="12"/>
        <v>29.5</v>
      </c>
      <c r="M14" s="119" t="s">
        <v>89</v>
      </c>
    </row>
    <row r="15" spans="1:13" s="26" customFormat="1" ht="36">
      <c r="A15" s="124" t="s">
        <v>17</v>
      </c>
      <c r="B15" s="124" t="s">
        <v>13</v>
      </c>
      <c r="C15" s="126" t="s">
        <v>118</v>
      </c>
      <c r="D15" s="110">
        <f>D16+D18+D17</f>
        <v>625.79999999999995</v>
      </c>
      <c r="E15" s="110">
        <f t="shared" ref="E15" si="13">E16+E18+E17</f>
        <v>519.5</v>
      </c>
      <c r="F15" s="112">
        <f t="shared" si="1"/>
        <v>-106.29999999999995</v>
      </c>
      <c r="G15" s="112">
        <f t="shared" si="6"/>
        <v>-16.986257590284428</v>
      </c>
      <c r="H15" s="110">
        <f t="shared" ref="H15" si="14">H16+H18+H17</f>
        <v>519.5</v>
      </c>
      <c r="I15" s="110">
        <f t="shared" si="2"/>
        <v>100</v>
      </c>
      <c r="J15" s="113">
        <f>H15/H54*100</f>
        <v>5.0674364097695886E-2</v>
      </c>
      <c r="K15" s="114">
        <f t="shared" si="3"/>
        <v>0</v>
      </c>
      <c r="L15" s="114">
        <f t="shared" si="4"/>
        <v>-106.29999999999995</v>
      </c>
      <c r="M15" s="114">
        <f t="shared" si="5"/>
        <v>-16.986257590284424</v>
      </c>
    </row>
    <row r="16" spans="1:13" s="26" customFormat="1" ht="18">
      <c r="A16" s="122" t="s">
        <v>17</v>
      </c>
      <c r="B16" s="122" t="s">
        <v>29</v>
      </c>
      <c r="C16" s="106" t="s">
        <v>86</v>
      </c>
      <c r="D16" s="115">
        <v>147.4</v>
      </c>
      <c r="E16" s="116">
        <v>90.6</v>
      </c>
      <c r="F16" s="117">
        <f t="shared" si="1"/>
        <v>-56.800000000000011</v>
      </c>
      <c r="G16" s="117">
        <f>F16/D16*100</f>
        <v>-38.534599728629587</v>
      </c>
      <c r="H16" s="116">
        <v>90.6</v>
      </c>
      <c r="I16" s="115">
        <f t="shared" ref="I16" si="15">H16/E16*100</f>
        <v>100</v>
      </c>
      <c r="J16" s="118">
        <f>H16/H54*100</f>
        <v>8.8375310630437864E-3</v>
      </c>
      <c r="K16" s="119">
        <f t="shared" ref="K16" si="16">H16-E16</f>
        <v>0</v>
      </c>
      <c r="L16" s="119">
        <f t="shared" ref="L16" si="17">H16-D16</f>
        <v>-56.800000000000011</v>
      </c>
      <c r="M16" s="119">
        <f t="shared" ref="M16" si="18">H16/D16*100-100</f>
        <v>-38.53459972862958</v>
      </c>
    </row>
    <row r="17" spans="1:13" s="26" customFormat="1" ht="72">
      <c r="A17" s="122" t="s">
        <v>17</v>
      </c>
      <c r="B17" s="122" t="s">
        <v>10</v>
      </c>
      <c r="C17" s="107" t="s">
        <v>87</v>
      </c>
      <c r="D17" s="115">
        <v>167.3</v>
      </c>
      <c r="E17" s="116">
        <v>67.3</v>
      </c>
      <c r="F17" s="117">
        <f t="shared" ref="F17:F52" si="19">E17-D17</f>
        <v>-100.00000000000001</v>
      </c>
      <c r="G17" s="117">
        <f t="shared" si="6"/>
        <v>-59.772863120143462</v>
      </c>
      <c r="H17" s="116">
        <v>67.3</v>
      </c>
      <c r="I17" s="115">
        <f t="shared" si="2"/>
        <v>100</v>
      </c>
      <c r="J17" s="118">
        <f>H17/H54*100</f>
        <v>6.5647443768526133E-3</v>
      </c>
      <c r="K17" s="119">
        <f t="shared" si="3"/>
        <v>0</v>
      </c>
      <c r="L17" s="119">
        <f t="shared" si="4"/>
        <v>-100.00000000000001</v>
      </c>
      <c r="M17" s="119">
        <f t="shared" si="5"/>
        <v>-59.772863120143462</v>
      </c>
    </row>
    <row r="18" spans="1:13" ht="36">
      <c r="A18" s="122" t="s">
        <v>17</v>
      </c>
      <c r="B18" s="122" t="s">
        <v>31</v>
      </c>
      <c r="C18" s="108" t="s">
        <v>83</v>
      </c>
      <c r="D18" s="115">
        <v>311.10000000000002</v>
      </c>
      <c r="E18" s="116">
        <v>361.6</v>
      </c>
      <c r="F18" s="117">
        <f t="shared" si="19"/>
        <v>50.5</v>
      </c>
      <c r="G18" s="117">
        <f t="shared" si="6"/>
        <v>16.232722597235615</v>
      </c>
      <c r="H18" s="116">
        <v>361.6</v>
      </c>
      <c r="I18" s="115">
        <f t="shared" si="2"/>
        <v>100</v>
      </c>
      <c r="J18" s="118">
        <f>H18/H54*100</f>
        <v>3.5272088657799482E-2</v>
      </c>
      <c r="K18" s="119">
        <f t="shared" si="3"/>
        <v>0</v>
      </c>
      <c r="L18" s="119">
        <f t="shared" si="4"/>
        <v>50.5</v>
      </c>
      <c r="M18" s="119">
        <f t="shared" si="5"/>
        <v>16.232722597235608</v>
      </c>
    </row>
    <row r="19" spans="1:13" s="27" customFormat="1" ht="18">
      <c r="A19" s="124" t="s">
        <v>19</v>
      </c>
      <c r="B19" s="124" t="s">
        <v>13</v>
      </c>
      <c r="C19" s="104" t="s">
        <v>76</v>
      </c>
      <c r="D19" s="110">
        <f>D22+D23+D21+D20</f>
        <v>32276.300000000003</v>
      </c>
      <c r="E19" s="110">
        <f t="shared" ref="E19" si="20">E22+E23+E21+E20</f>
        <v>49901.1</v>
      </c>
      <c r="F19" s="112">
        <f>E19-D19</f>
        <v>17624.799999999996</v>
      </c>
      <c r="G19" s="112">
        <f t="shared" si="6"/>
        <v>54.606011221856264</v>
      </c>
      <c r="H19" s="110">
        <f t="shared" ref="H19" si="21">H22+H23+H21+H20</f>
        <v>48326.7</v>
      </c>
      <c r="I19" s="110">
        <f t="shared" si="2"/>
        <v>96.844959329553859</v>
      </c>
      <c r="J19" s="113">
        <f>H19/H54*100</f>
        <v>4.7140034483929147</v>
      </c>
      <c r="K19" s="114">
        <f t="shared" si="3"/>
        <v>-1574.4000000000015</v>
      </c>
      <c r="L19" s="114">
        <f t="shared" si="4"/>
        <v>16050.399999999994</v>
      </c>
      <c r="M19" s="114">
        <f t="shared" si="5"/>
        <v>49.728128688852166</v>
      </c>
    </row>
    <row r="20" spans="1:13" s="27" customFormat="1" ht="18">
      <c r="A20" s="122" t="s">
        <v>19</v>
      </c>
      <c r="B20" s="122" t="s">
        <v>12</v>
      </c>
      <c r="C20" s="105" t="s">
        <v>98</v>
      </c>
      <c r="D20" s="115">
        <v>500</v>
      </c>
      <c r="E20" s="120">
        <v>500</v>
      </c>
      <c r="F20" s="117">
        <f>E20-D20</f>
        <v>0</v>
      </c>
      <c r="G20" s="117">
        <f t="shared" ref="G20" si="22">F20/D20*100</f>
        <v>0</v>
      </c>
      <c r="H20" s="120">
        <v>500</v>
      </c>
      <c r="I20" s="115">
        <f t="shared" ref="I20" si="23">H20/E20*100</f>
        <v>100</v>
      </c>
      <c r="J20" s="113" t="s">
        <v>89</v>
      </c>
      <c r="K20" s="119">
        <f t="shared" ref="K20" si="24">H20-E20</f>
        <v>0</v>
      </c>
      <c r="L20" s="119">
        <f t="shared" ref="L20" si="25">H20-D20</f>
        <v>0</v>
      </c>
      <c r="M20" s="119">
        <f t="shared" ref="M20" si="26">H20/D20*100-100</f>
        <v>0</v>
      </c>
    </row>
    <row r="21" spans="1:13" ht="18">
      <c r="A21" s="122" t="s">
        <v>19</v>
      </c>
      <c r="B21" s="122" t="s">
        <v>34</v>
      </c>
      <c r="C21" s="105" t="s">
        <v>33</v>
      </c>
      <c r="D21" s="115">
        <v>2723.7</v>
      </c>
      <c r="E21" s="116">
        <v>2723.7</v>
      </c>
      <c r="F21" s="117">
        <f>E21-D21</f>
        <v>0</v>
      </c>
      <c r="G21" s="117">
        <f>F21/D21*100</f>
        <v>0</v>
      </c>
      <c r="H21" s="116">
        <v>2723.7</v>
      </c>
      <c r="I21" s="115">
        <f t="shared" si="2"/>
        <v>100</v>
      </c>
      <c r="J21" s="118">
        <f>H21/H54*100</f>
        <v>0.26568193550124014</v>
      </c>
      <c r="K21" s="119">
        <f t="shared" si="3"/>
        <v>0</v>
      </c>
      <c r="L21" s="119">
        <f t="shared" si="4"/>
        <v>0</v>
      </c>
      <c r="M21" s="119">
        <f t="shared" si="5"/>
        <v>0</v>
      </c>
    </row>
    <row r="22" spans="1:13" ht="18">
      <c r="A22" s="122" t="s">
        <v>19</v>
      </c>
      <c r="B22" s="122" t="s">
        <v>29</v>
      </c>
      <c r="C22" s="105" t="s">
        <v>35</v>
      </c>
      <c r="D22" s="115">
        <v>26052.400000000001</v>
      </c>
      <c r="E22" s="116">
        <v>45241.3</v>
      </c>
      <c r="F22" s="117">
        <f>E22-D22</f>
        <v>19188.900000000001</v>
      </c>
      <c r="G22" s="117">
        <f>F22/D22*100</f>
        <v>73.655018347637835</v>
      </c>
      <c r="H22" s="116">
        <v>43666.9</v>
      </c>
      <c r="I22" s="115">
        <f t="shared" si="2"/>
        <v>96.519993899379543</v>
      </c>
      <c r="J22" s="118">
        <f>H22/H54*100</f>
        <v>4.2594656200532741</v>
      </c>
      <c r="K22" s="119">
        <f t="shared" si="3"/>
        <v>-1574.4000000000015</v>
      </c>
      <c r="L22" s="119">
        <f t="shared" si="4"/>
        <v>17614.5</v>
      </c>
      <c r="M22" s="119">
        <f t="shared" si="5"/>
        <v>67.611813115106457</v>
      </c>
    </row>
    <row r="23" spans="1:13" ht="36">
      <c r="A23" s="122" t="s">
        <v>19</v>
      </c>
      <c r="B23" s="122" t="s">
        <v>37</v>
      </c>
      <c r="C23" s="105" t="s">
        <v>36</v>
      </c>
      <c r="D23" s="115">
        <v>3000.2</v>
      </c>
      <c r="E23" s="116">
        <v>1436.1</v>
      </c>
      <c r="F23" s="117">
        <f>E23-D23</f>
        <v>-1564.1</v>
      </c>
      <c r="G23" s="117">
        <f>F23/D23*100</f>
        <v>-52.13319112059196</v>
      </c>
      <c r="H23" s="116">
        <v>1436.1</v>
      </c>
      <c r="I23" s="115">
        <f>H23/E23*100</f>
        <v>100</v>
      </c>
      <c r="J23" s="118">
        <f>H23/H54*100</f>
        <v>0.14008364635361126</v>
      </c>
      <c r="K23" s="119">
        <f t="shared" si="3"/>
        <v>0</v>
      </c>
      <c r="L23" s="119">
        <f t="shared" si="4"/>
        <v>-1564.1</v>
      </c>
      <c r="M23" s="119">
        <f t="shared" si="5"/>
        <v>-52.13319112059196</v>
      </c>
    </row>
    <row r="24" spans="1:13" s="27" customFormat="1" ht="18">
      <c r="A24" s="124" t="s">
        <v>21</v>
      </c>
      <c r="B24" s="124" t="s">
        <v>13</v>
      </c>
      <c r="C24" s="126" t="s">
        <v>121</v>
      </c>
      <c r="D24" s="110">
        <f>SUM(D25:D28)</f>
        <v>4216.6000000000004</v>
      </c>
      <c r="E24" s="110">
        <f t="shared" ref="E24" si="27">SUM(E25:E28)</f>
        <v>13830</v>
      </c>
      <c r="F24" s="112">
        <f t="shared" si="19"/>
        <v>9613.4</v>
      </c>
      <c r="G24" s="112">
        <f t="shared" si="6"/>
        <v>227.98937532609207</v>
      </c>
      <c r="H24" s="110">
        <f t="shared" ref="H24" si="28">SUM(H25:H28)</f>
        <v>13728.3</v>
      </c>
      <c r="I24" s="110">
        <f t="shared" si="2"/>
        <v>99.264642082429503</v>
      </c>
      <c r="J24" s="113">
        <f>H24/H54*100</f>
        <v>1.3391200628342603</v>
      </c>
      <c r="K24" s="114">
        <f t="shared" si="3"/>
        <v>-101.70000000000073</v>
      </c>
      <c r="L24" s="114">
        <f t="shared" si="4"/>
        <v>9511.6999999999989</v>
      </c>
      <c r="M24" s="114">
        <f t="shared" si="5"/>
        <v>225.57747948584159</v>
      </c>
    </row>
    <row r="25" spans="1:13" ht="18">
      <c r="A25" s="122" t="s">
        <v>21</v>
      </c>
      <c r="B25" s="122" t="s">
        <v>12</v>
      </c>
      <c r="C25" s="105" t="s">
        <v>39</v>
      </c>
      <c r="D25" s="115">
        <v>300</v>
      </c>
      <c r="E25" s="116">
        <v>153.6</v>
      </c>
      <c r="F25" s="117">
        <f t="shared" si="19"/>
        <v>-146.4</v>
      </c>
      <c r="G25" s="117">
        <f t="shared" si="6"/>
        <v>-48.800000000000004</v>
      </c>
      <c r="H25" s="116">
        <v>153.6</v>
      </c>
      <c r="I25" s="115">
        <f t="shared" si="2"/>
        <v>100</v>
      </c>
      <c r="J25" s="118">
        <f>H25/H54*100</f>
        <v>1.4982834120127211E-2</v>
      </c>
      <c r="K25" s="119">
        <f t="shared" si="3"/>
        <v>0</v>
      </c>
      <c r="L25" s="119">
        <f t="shared" si="4"/>
        <v>-146.4</v>
      </c>
      <c r="M25" s="119">
        <f t="shared" si="5"/>
        <v>-48.8</v>
      </c>
    </row>
    <row r="26" spans="1:13" ht="18">
      <c r="A26" s="122" t="s">
        <v>21</v>
      </c>
      <c r="B26" s="122" t="s">
        <v>15</v>
      </c>
      <c r="C26" s="105" t="s">
        <v>40</v>
      </c>
      <c r="D26" s="115">
        <v>2097</v>
      </c>
      <c r="E26" s="116">
        <v>4896.5</v>
      </c>
      <c r="F26" s="117">
        <f t="shared" si="19"/>
        <v>2799.5</v>
      </c>
      <c r="G26" s="117">
        <f t="shared" si="6"/>
        <v>133.50023843586075</v>
      </c>
      <c r="H26" s="116">
        <v>4794.8</v>
      </c>
      <c r="I26" s="115">
        <f t="shared" si="2"/>
        <v>97.923006228939045</v>
      </c>
      <c r="J26" s="118">
        <f>H26/H54*100</f>
        <v>0.46770633489053365</v>
      </c>
      <c r="K26" s="119">
        <f t="shared" si="3"/>
        <v>-101.69999999999982</v>
      </c>
      <c r="L26" s="119">
        <f t="shared" si="4"/>
        <v>2697.8</v>
      </c>
      <c r="M26" s="119">
        <f t="shared" si="5"/>
        <v>128.65045302813542</v>
      </c>
    </row>
    <row r="27" spans="1:13" ht="18">
      <c r="A27" s="122" t="s">
        <v>21</v>
      </c>
      <c r="B27" s="122" t="s">
        <v>17</v>
      </c>
      <c r="C27" s="105" t="s">
        <v>41</v>
      </c>
      <c r="D27" s="115">
        <v>1819.6</v>
      </c>
      <c r="E27" s="116">
        <v>1792.2</v>
      </c>
      <c r="F27" s="117">
        <f t="shared" si="19"/>
        <v>-27.399999999999864</v>
      </c>
      <c r="G27" s="117">
        <f t="shared" si="6"/>
        <v>-1.5058254561442002</v>
      </c>
      <c r="H27" s="116">
        <v>1792.2</v>
      </c>
      <c r="I27" s="115">
        <f t="shared" si="2"/>
        <v>100</v>
      </c>
      <c r="J27" s="118">
        <f>H27/H54*100</f>
        <v>0.17481924030007806</v>
      </c>
      <c r="K27" s="119">
        <f t="shared" si="3"/>
        <v>0</v>
      </c>
      <c r="L27" s="119">
        <f t="shared" si="4"/>
        <v>-27.399999999999864</v>
      </c>
      <c r="M27" s="119">
        <f t="shared" si="5"/>
        <v>-1.5058254561442084</v>
      </c>
    </row>
    <row r="28" spans="1:13" ht="41.25" customHeight="1">
      <c r="A28" s="122" t="s">
        <v>21</v>
      </c>
      <c r="B28" s="122" t="s">
        <v>21</v>
      </c>
      <c r="C28" s="125" t="s">
        <v>102</v>
      </c>
      <c r="D28" s="115">
        <v>0</v>
      </c>
      <c r="E28" s="116">
        <v>6987.7</v>
      </c>
      <c r="F28" s="117">
        <f t="shared" ref="F28" si="29">E28-D28</f>
        <v>6987.7</v>
      </c>
      <c r="G28" s="117" t="s">
        <v>89</v>
      </c>
      <c r="H28" s="116">
        <v>6987.7</v>
      </c>
      <c r="I28" s="115">
        <f t="shared" ref="I28" si="30">H28/E28*100</f>
        <v>100</v>
      </c>
      <c r="J28" s="118" t="s">
        <v>89</v>
      </c>
      <c r="K28" s="119">
        <f t="shared" ref="K28" si="31">H28-E28</f>
        <v>0</v>
      </c>
      <c r="L28" s="119">
        <f t="shared" ref="L28" si="32">H28-D28</f>
        <v>6987.7</v>
      </c>
      <c r="M28" s="119" t="s">
        <v>89</v>
      </c>
    </row>
    <row r="29" spans="1:13" s="27" customFormat="1" ht="18">
      <c r="A29" s="124" t="s">
        <v>23</v>
      </c>
      <c r="B29" s="124" t="s">
        <v>13</v>
      </c>
      <c r="C29" s="126" t="s">
        <v>122</v>
      </c>
      <c r="D29" s="110">
        <f t="shared" ref="D29" si="33">D30</f>
        <v>610.29999999999995</v>
      </c>
      <c r="E29" s="111">
        <f>E30</f>
        <v>827.6</v>
      </c>
      <c r="F29" s="112">
        <f t="shared" si="19"/>
        <v>217.30000000000007</v>
      </c>
      <c r="G29" s="112">
        <f t="shared" si="6"/>
        <v>35.605439947566786</v>
      </c>
      <c r="H29" s="111">
        <f>H30</f>
        <v>827.6</v>
      </c>
      <c r="I29" s="110">
        <f t="shared" si="2"/>
        <v>100</v>
      </c>
      <c r="J29" s="113">
        <f>H29/H54*100</f>
        <v>8.0727822381622932E-2</v>
      </c>
      <c r="K29" s="114">
        <f t="shared" si="3"/>
        <v>0</v>
      </c>
      <c r="L29" s="114">
        <f t="shared" si="4"/>
        <v>217.30000000000007</v>
      </c>
      <c r="M29" s="114">
        <f t="shared" si="5"/>
        <v>35.605439947566765</v>
      </c>
    </row>
    <row r="30" spans="1:13" ht="36">
      <c r="A30" s="122" t="s">
        <v>23</v>
      </c>
      <c r="B30" s="122" t="s">
        <v>21</v>
      </c>
      <c r="C30" s="105" t="s">
        <v>43</v>
      </c>
      <c r="D30" s="115">
        <v>610.29999999999995</v>
      </c>
      <c r="E30" s="116">
        <v>827.6</v>
      </c>
      <c r="F30" s="117">
        <f t="shared" si="19"/>
        <v>217.30000000000007</v>
      </c>
      <c r="G30" s="117">
        <f t="shared" si="6"/>
        <v>35.605439947566786</v>
      </c>
      <c r="H30" s="116">
        <v>827.6</v>
      </c>
      <c r="I30" s="115">
        <f t="shared" si="2"/>
        <v>100</v>
      </c>
      <c r="J30" s="118">
        <f>H30/H54*100</f>
        <v>8.0727822381622932E-2</v>
      </c>
      <c r="K30" s="119">
        <f t="shared" si="3"/>
        <v>0</v>
      </c>
      <c r="L30" s="119">
        <f t="shared" si="4"/>
        <v>217.30000000000007</v>
      </c>
      <c r="M30" s="119">
        <f t="shared" si="5"/>
        <v>35.605439947566765</v>
      </c>
    </row>
    <row r="31" spans="1:13" s="27" customFormat="1" ht="18">
      <c r="A31" s="124" t="s">
        <v>45</v>
      </c>
      <c r="B31" s="124" t="s">
        <v>13</v>
      </c>
      <c r="C31" s="126" t="s">
        <v>123</v>
      </c>
      <c r="D31" s="110">
        <f t="shared" ref="D31" si="34">D32+D33+D35+D36+D34</f>
        <v>698028</v>
      </c>
      <c r="E31" s="111">
        <f>SUM(E32:E36)</f>
        <v>690898.5</v>
      </c>
      <c r="F31" s="112">
        <f t="shared" si="19"/>
        <v>-7129.5</v>
      </c>
      <c r="G31" s="112">
        <f t="shared" si="6"/>
        <v>-1.0213773659509362</v>
      </c>
      <c r="H31" s="111">
        <f>SUM(H32:H36)</f>
        <v>667784.00000000012</v>
      </c>
      <c r="I31" s="110">
        <f t="shared" si="2"/>
        <v>96.654428979075817</v>
      </c>
      <c r="J31" s="113">
        <f>H31/H54*100</f>
        <v>65.13865169319682</v>
      </c>
      <c r="K31" s="114">
        <f t="shared" si="3"/>
        <v>-23114.499999999884</v>
      </c>
      <c r="L31" s="114">
        <f t="shared" si="4"/>
        <v>-30243.999999999884</v>
      </c>
      <c r="M31" s="114">
        <f t="shared" si="5"/>
        <v>-4.3327774817055911</v>
      </c>
    </row>
    <row r="32" spans="1:13" ht="18">
      <c r="A32" s="122" t="s">
        <v>45</v>
      </c>
      <c r="B32" s="122" t="s">
        <v>12</v>
      </c>
      <c r="C32" s="105" t="s">
        <v>46</v>
      </c>
      <c r="D32" s="115">
        <v>171275.3</v>
      </c>
      <c r="E32" s="116">
        <v>176058.4</v>
      </c>
      <c r="F32" s="117">
        <f t="shared" si="19"/>
        <v>4783.1000000000058</v>
      </c>
      <c r="G32" s="117">
        <f t="shared" si="6"/>
        <v>2.7926385182218372</v>
      </c>
      <c r="H32" s="116">
        <v>176058.3</v>
      </c>
      <c r="I32" s="115">
        <f t="shared" si="2"/>
        <v>99.999943200665228</v>
      </c>
      <c r="J32" s="118">
        <f>H32/H54*100</f>
        <v>17.173517606585889</v>
      </c>
      <c r="K32" s="119">
        <f t="shared" si="3"/>
        <v>-0.10000000000582077</v>
      </c>
      <c r="L32" s="119">
        <f t="shared" si="4"/>
        <v>4783</v>
      </c>
      <c r="M32" s="119">
        <f t="shared" si="5"/>
        <v>2.7925801326869788</v>
      </c>
    </row>
    <row r="33" spans="1:13" ht="18">
      <c r="A33" s="122" t="s">
        <v>45</v>
      </c>
      <c r="B33" s="122" t="s">
        <v>15</v>
      </c>
      <c r="C33" s="105" t="s">
        <v>47</v>
      </c>
      <c r="D33" s="115">
        <v>431644.3</v>
      </c>
      <c r="E33" s="116">
        <v>422655.2</v>
      </c>
      <c r="F33" s="117">
        <f t="shared" si="19"/>
        <v>-8989.0999999999767</v>
      </c>
      <c r="G33" s="117">
        <f t="shared" si="6"/>
        <v>-2.0825248937608993</v>
      </c>
      <c r="H33" s="116">
        <v>399579.5</v>
      </c>
      <c r="I33" s="115">
        <f t="shared" si="2"/>
        <v>94.540301408807935</v>
      </c>
      <c r="J33" s="118">
        <f>H33/H54*100</f>
        <v>38.976779728537572</v>
      </c>
      <c r="K33" s="119">
        <f t="shared" si="3"/>
        <v>-23075.700000000012</v>
      </c>
      <c r="L33" s="119">
        <f t="shared" si="4"/>
        <v>-32064.799999999988</v>
      </c>
      <c r="M33" s="119">
        <f t="shared" si="5"/>
        <v>-7.4285239026670666</v>
      </c>
    </row>
    <row r="34" spans="1:13" ht="18">
      <c r="A34" s="122" t="s">
        <v>45</v>
      </c>
      <c r="B34" s="122" t="s">
        <v>17</v>
      </c>
      <c r="C34" s="105" t="s">
        <v>77</v>
      </c>
      <c r="D34" s="115">
        <v>34647</v>
      </c>
      <c r="E34" s="116">
        <v>35072.9</v>
      </c>
      <c r="F34" s="117">
        <f t="shared" si="19"/>
        <v>425.90000000000146</v>
      </c>
      <c r="G34" s="117">
        <f t="shared" si="6"/>
        <v>1.2292550581579975</v>
      </c>
      <c r="H34" s="116">
        <v>35072.9</v>
      </c>
      <c r="I34" s="115">
        <f t="shared" si="2"/>
        <v>100</v>
      </c>
      <c r="J34" s="118">
        <f>H34/H54*100</f>
        <v>3.4211682474727194</v>
      </c>
      <c r="K34" s="119">
        <f t="shared" si="3"/>
        <v>0</v>
      </c>
      <c r="L34" s="119">
        <f t="shared" si="4"/>
        <v>425.90000000000146</v>
      </c>
      <c r="M34" s="119">
        <f t="shared" si="5"/>
        <v>1.2292550581580031</v>
      </c>
    </row>
    <row r="35" spans="1:13" ht="18">
      <c r="A35" s="122" t="s">
        <v>45</v>
      </c>
      <c r="B35" s="122" t="s">
        <v>45</v>
      </c>
      <c r="C35" s="105" t="s">
        <v>78</v>
      </c>
      <c r="D35" s="115">
        <v>5831.4</v>
      </c>
      <c r="E35" s="116">
        <v>6211.8</v>
      </c>
      <c r="F35" s="117">
        <f t="shared" si="19"/>
        <v>380.40000000000055</v>
      </c>
      <c r="G35" s="117">
        <f t="shared" si="6"/>
        <v>6.523304866755848</v>
      </c>
      <c r="H35" s="116">
        <v>6211.8</v>
      </c>
      <c r="I35" s="115">
        <f t="shared" si="2"/>
        <v>100</v>
      </c>
      <c r="J35" s="118">
        <f>H35/H54*100</f>
        <v>0.60592688142842599</v>
      </c>
      <c r="K35" s="119">
        <f t="shared" si="3"/>
        <v>0</v>
      </c>
      <c r="L35" s="119">
        <f t="shared" si="4"/>
        <v>380.40000000000055</v>
      </c>
      <c r="M35" s="119">
        <f t="shared" si="5"/>
        <v>6.5233048667558506</v>
      </c>
    </row>
    <row r="36" spans="1:13" ht="18">
      <c r="A36" s="122" t="s">
        <v>45</v>
      </c>
      <c r="B36" s="122" t="s">
        <v>29</v>
      </c>
      <c r="C36" s="105" t="s">
        <v>50</v>
      </c>
      <c r="D36" s="115">
        <v>54630</v>
      </c>
      <c r="E36" s="116">
        <v>50900.2</v>
      </c>
      <c r="F36" s="117">
        <f t="shared" si="19"/>
        <v>-3729.8000000000029</v>
      </c>
      <c r="G36" s="117">
        <f t="shared" si="6"/>
        <v>-6.8273842211239302</v>
      </c>
      <c r="H36" s="116">
        <v>50861.5</v>
      </c>
      <c r="I36" s="115">
        <f t="shared" si="2"/>
        <v>99.923968864562426</v>
      </c>
      <c r="J36" s="118">
        <f>H36/H54*100</f>
        <v>4.9612592291722022</v>
      </c>
      <c r="K36" s="119">
        <f t="shared" si="3"/>
        <v>-38.69999999999709</v>
      </c>
      <c r="L36" s="119">
        <f t="shared" si="4"/>
        <v>-3768.5</v>
      </c>
      <c r="M36" s="119">
        <f t="shared" si="5"/>
        <v>-6.8982244188175059</v>
      </c>
    </row>
    <row r="37" spans="1:13" s="27" customFormat="1" ht="18">
      <c r="A37" s="124" t="s">
        <v>34</v>
      </c>
      <c r="B37" s="124" t="s">
        <v>13</v>
      </c>
      <c r="C37" s="126" t="s">
        <v>124</v>
      </c>
      <c r="D37" s="110">
        <f>D38+D39</f>
        <v>88382</v>
      </c>
      <c r="E37" s="111">
        <f>SUM(E38:E39)</f>
        <v>94185.600000000006</v>
      </c>
      <c r="F37" s="112">
        <f t="shared" si="19"/>
        <v>5803.6000000000058</v>
      </c>
      <c r="G37" s="112">
        <f t="shared" si="6"/>
        <v>6.5664954402480209</v>
      </c>
      <c r="H37" s="111">
        <f>SUM(H38:H39)</f>
        <v>90584.5</v>
      </c>
      <c r="I37" s="110">
        <f t="shared" si="2"/>
        <v>96.176591750755946</v>
      </c>
      <c r="J37" s="113">
        <f>H37/H54*100</f>
        <v>8.8360191234027567</v>
      </c>
      <c r="K37" s="114">
        <f t="shared" si="3"/>
        <v>-3601.1000000000058</v>
      </c>
      <c r="L37" s="114">
        <f t="shared" si="4"/>
        <v>2202.5</v>
      </c>
      <c r="M37" s="114">
        <f t="shared" si="5"/>
        <v>2.4920232626552945</v>
      </c>
    </row>
    <row r="38" spans="1:13" ht="18">
      <c r="A38" s="122" t="s">
        <v>34</v>
      </c>
      <c r="B38" s="122" t="s">
        <v>12</v>
      </c>
      <c r="C38" s="105" t="s">
        <v>52</v>
      </c>
      <c r="D38" s="115">
        <v>83656.899999999994</v>
      </c>
      <c r="E38" s="116">
        <v>89324.6</v>
      </c>
      <c r="F38" s="117">
        <f t="shared" si="19"/>
        <v>5667.7000000000116</v>
      </c>
      <c r="G38" s="117">
        <f t="shared" si="6"/>
        <v>6.7749342851576051</v>
      </c>
      <c r="H38" s="116">
        <v>85723.5</v>
      </c>
      <c r="I38" s="115">
        <f t="shared" si="2"/>
        <v>95.968523788519619</v>
      </c>
      <c r="J38" s="118">
        <f>H38/H54*100</f>
        <v>8.3618553430776377</v>
      </c>
      <c r="K38" s="119">
        <f t="shared" si="3"/>
        <v>-3601.1000000000058</v>
      </c>
      <c r="L38" s="119">
        <f t="shared" si="4"/>
        <v>2066.6000000000058</v>
      </c>
      <c r="M38" s="119">
        <f t="shared" si="5"/>
        <v>2.4703282096276666</v>
      </c>
    </row>
    <row r="39" spans="1:13" ht="36">
      <c r="A39" s="122" t="s">
        <v>34</v>
      </c>
      <c r="B39" s="122" t="s">
        <v>19</v>
      </c>
      <c r="C39" s="105" t="s">
        <v>53</v>
      </c>
      <c r="D39" s="115">
        <v>4725.1000000000004</v>
      </c>
      <c r="E39" s="116">
        <v>4861</v>
      </c>
      <c r="F39" s="117">
        <f t="shared" si="19"/>
        <v>135.89999999999964</v>
      </c>
      <c r="G39" s="117">
        <f t="shared" si="6"/>
        <v>2.8761296057226224</v>
      </c>
      <c r="H39" s="116">
        <v>4861</v>
      </c>
      <c r="I39" s="115">
        <f t="shared" si="2"/>
        <v>100</v>
      </c>
      <c r="J39" s="118">
        <f>H39/H54*100</f>
        <v>0.47416378032511963</v>
      </c>
      <c r="K39" s="119">
        <f t="shared" si="3"/>
        <v>0</v>
      </c>
      <c r="L39" s="119">
        <f t="shared" si="4"/>
        <v>135.89999999999964</v>
      </c>
      <c r="M39" s="119">
        <f t="shared" si="5"/>
        <v>2.8761296057226389</v>
      </c>
    </row>
    <row r="40" spans="1:13" s="27" customFormat="1" ht="18">
      <c r="A40" s="124" t="s">
        <v>29</v>
      </c>
      <c r="B40" s="124" t="s">
        <v>13</v>
      </c>
      <c r="C40" s="126" t="s">
        <v>125</v>
      </c>
      <c r="D40" s="110">
        <f t="shared" ref="D40" si="35">D41+D42</f>
        <v>989.5</v>
      </c>
      <c r="E40" s="111">
        <f>SUM(E41:E42)</f>
        <v>545.29999999999995</v>
      </c>
      <c r="F40" s="112">
        <f t="shared" ref="F40:I40" si="36">F41+F42</f>
        <v>-444.2</v>
      </c>
      <c r="G40" s="112">
        <f t="shared" si="6"/>
        <v>-44.891359272359779</v>
      </c>
      <c r="H40" s="111">
        <f>SUM(H41:H42)</f>
        <v>545.29999999999995</v>
      </c>
      <c r="I40" s="112">
        <f t="shared" si="36"/>
        <v>200</v>
      </c>
      <c r="J40" s="118">
        <f>H40/H54*100</f>
        <v>5.3191012016310997E-2</v>
      </c>
      <c r="K40" s="114">
        <f t="shared" si="3"/>
        <v>0</v>
      </c>
      <c r="L40" s="114">
        <f t="shared" si="4"/>
        <v>-444.20000000000005</v>
      </c>
      <c r="M40" s="114">
        <f t="shared" si="5"/>
        <v>-44.891359272359786</v>
      </c>
    </row>
    <row r="41" spans="1:13" s="27" customFormat="1" ht="26.25" customHeight="1">
      <c r="A41" s="122" t="s">
        <v>29</v>
      </c>
      <c r="B41" s="122" t="s">
        <v>45</v>
      </c>
      <c r="C41" s="105" t="s">
        <v>79</v>
      </c>
      <c r="D41" s="115">
        <v>551.5</v>
      </c>
      <c r="E41" s="116">
        <v>408.3</v>
      </c>
      <c r="F41" s="117">
        <f>E41-D41</f>
        <v>-143.19999999999999</v>
      </c>
      <c r="G41" s="117">
        <f>F41/D41*100</f>
        <v>-25.965548504079784</v>
      </c>
      <c r="H41" s="116">
        <v>408.3</v>
      </c>
      <c r="I41" s="115">
        <f t="shared" si="2"/>
        <v>100</v>
      </c>
      <c r="J41" s="118">
        <f>H41/H53*100</f>
        <v>0.80238810193846588</v>
      </c>
      <c r="K41" s="119">
        <f t="shared" si="3"/>
        <v>0</v>
      </c>
      <c r="L41" s="119">
        <f t="shared" si="4"/>
        <v>-143.19999999999999</v>
      </c>
      <c r="M41" s="119">
        <f t="shared" si="5"/>
        <v>-25.965548504079777</v>
      </c>
    </row>
    <row r="42" spans="1:13" ht="26.25" customHeight="1">
      <c r="A42" s="122" t="s">
        <v>29</v>
      </c>
      <c r="B42" s="122" t="s">
        <v>29</v>
      </c>
      <c r="C42" s="105" t="s">
        <v>56</v>
      </c>
      <c r="D42" s="115">
        <v>438</v>
      </c>
      <c r="E42" s="116">
        <v>137</v>
      </c>
      <c r="F42" s="117">
        <f t="shared" si="19"/>
        <v>-301</v>
      </c>
      <c r="G42" s="117">
        <f t="shared" si="6"/>
        <v>-68.721461187214615</v>
      </c>
      <c r="H42" s="116">
        <v>137</v>
      </c>
      <c r="I42" s="115">
        <f t="shared" si="2"/>
        <v>100</v>
      </c>
      <c r="J42" s="118">
        <f>H42/H54*100</f>
        <v>1.3363595536832213E-2</v>
      </c>
      <c r="K42" s="119">
        <f t="shared" si="3"/>
        <v>0</v>
      </c>
      <c r="L42" s="119">
        <f t="shared" si="4"/>
        <v>-301</v>
      </c>
      <c r="M42" s="119">
        <f t="shared" si="5"/>
        <v>-68.721461187214615</v>
      </c>
    </row>
    <row r="43" spans="1:13" s="27" customFormat="1" ht="18">
      <c r="A43" s="124" t="s">
        <v>10</v>
      </c>
      <c r="B43" s="124" t="s">
        <v>13</v>
      </c>
      <c r="C43" s="126" t="s">
        <v>126</v>
      </c>
      <c r="D43" s="110">
        <f t="shared" ref="D43" si="37">D44+D45+D46+D47</f>
        <v>34745.199999999997</v>
      </c>
      <c r="E43" s="111">
        <f>SUM(E44:E47)</f>
        <v>33447.199999999997</v>
      </c>
      <c r="F43" s="112">
        <f t="shared" si="19"/>
        <v>-1298</v>
      </c>
      <c r="G43" s="112">
        <f t="shared" si="6"/>
        <v>-3.7357678182885699</v>
      </c>
      <c r="H43" s="111">
        <f>SUM(H44:H47)</f>
        <v>33447.199999999997</v>
      </c>
      <c r="I43" s="110">
        <f t="shared" si="2"/>
        <v>100</v>
      </c>
      <c r="J43" s="113">
        <f>H43/H54*100</f>
        <v>3.2625901652520759</v>
      </c>
      <c r="K43" s="114">
        <f t="shared" si="3"/>
        <v>0</v>
      </c>
      <c r="L43" s="114">
        <f t="shared" si="4"/>
        <v>-1298</v>
      </c>
      <c r="M43" s="114">
        <f t="shared" si="5"/>
        <v>-3.735767818288565</v>
      </c>
    </row>
    <row r="44" spans="1:13" ht="18">
      <c r="A44" s="122" t="s">
        <v>10</v>
      </c>
      <c r="B44" s="122" t="s">
        <v>12</v>
      </c>
      <c r="C44" s="105" t="s">
        <v>58</v>
      </c>
      <c r="D44" s="115">
        <v>1941.7</v>
      </c>
      <c r="E44" s="116">
        <v>1558.3</v>
      </c>
      <c r="F44" s="117">
        <f t="shared" si="19"/>
        <v>-383.40000000000009</v>
      </c>
      <c r="G44" s="117">
        <f t="shared" si="6"/>
        <v>-19.745583766802291</v>
      </c>
      <c r="H44" s="116">
        <v>1558.3</v>
      </c>
      <c r="I44" s="115">
        <f t="shared" si="2"/>
        <v>100</v>
      </c>
      <c r="J44" s="118">
        <f>H44/H54*100</f>
        <v>0.15200358339449371</v>
      </c>
      <c r="K44" s="119">
        <f t="shared" si="3"/>
        <v>0</v>
      </c>
      <c r="L44" s="119">
        <f t="shared" si="4"/>
        <v>-383.40000000000009</v>
      </c>
      <c r="M44" s="119">
        <f t="shared" si="5"/>
        <v>-19.745583766802284</v>
      </c>
    </row>
    <row r="45" spans="1:13" ht="27" customHeight="1">
      <c r="A45" s="122" t="s">
        <v>10</v>
      </c>
      <c r="B45" s="122" t="s">
        <v>17</v>
      </c>
      <c r="C45" s="105" t="s">
        <v>59</v>
      </c>
      <c r="D45" s="115">
        <v>27247.200000000001</v>
      </c>
      <c r="E45" s="116">
        <v>27019.1</v>
      </c>
      <c r="F45" s="117">
        <f t="shared" si="19"/>
        <v>-228.10000000000218</v>
      </c>
      <c r="G45" s="117">
        <f t="shared" si="6"/>
        <v>-0.83715023929065069</v>
      </c>
      <c r="H45" s="116">
        <v>27019.1</v>
      </c>
      <c r="I45" s="115">
        <f t="shared" si="2"/>
        <v>100</v>
      </c>
      <c r="J45" s="118">
        <f>H45/H54*100</f>
        <v>2.6355644099943305</v>
      </c>
      <c r="K45" s="119">
        <f t="shared" si="3"/>
        <v>0</v>
      </c>
      <c r="L45" s="119">
        <f t="shared" si="4"/>
        <v>-228.10000000000218</v>
      </c>
      <c r="M45" s="119">
        <f t="shared" si="5"/>
        <v>-0.83715023929065069</v>
      </c>
    </row>
    <row r="46" spans="1:13" ht="18">
      <c r="A46" s="122" t="s">
        <v>10</v>
      </c>
      <c r="B46" s="122" t="s">
        <v>19</v>
      </c>
      <c r="C46" s="105" t="s">
        <v>60</v>
      </c>
      <c r="D46" s="115">
        <v>5178.7</v>
      </c>
      <c r="E46" s="116">
        <v>4390</v>
      </c>
      <c r="F46" s="117">
        <f t="shared" si="19"/>
        <v>-788.69999999999982</v>
      </c>
      <c r="G46" s="117">
        <f t="shared" si="6"/>
        <v>-15.229690849054778</v>
      </c>
      <c r="H46" s="116">
        <v>4390</v>
      </c>
      <c r="I46" s="115">
        <f t="shared" si="2"/>
        <v>100</v>
      </c>
      <c r="J46" s="118">
        <f>H46/H54*100</f>
        <v>0.42822032413644834</v>
      </c>
      <c r="K46" s="119">
        <f t="shared" si="3"/>
        <v>0</v>
      </c>
      <c r="L46" s="119">
        <f t="shared" si="4"/>
        <v>-788.69999999999982</v>
      </c>
      <c r="M46" s="119">
        <f t="shared" si="5"/>
        <v>-15.229690849054776</v>
      </c>
    </row>
    <row r="47" spans="1:13" s="27" customFormat="1" ht="38.25" customHeight="1">
      <c r="A47" s="122" t="s">
        <v>10</v>
      </c>
      <c r="B47" s="122" t="s">
        <v>23</v>
      </c>
      <c r="C47" s="105" t="s">
        <v>61</v>
      </c>
      <c r="D47" s="115">
        <v>377.6</v>
      </c>
      <c r="E47" s="116">
        <v>479.8</v>
      </c>
      <c r="F47" s="117">
        <f t="shared" si="19"/>
        <v>102.19999999999999</v>
      </c>
      <c r="G47" s="117">
        <f t="shared" si="6"/>
        <v>27.065677966101692</v>
      </c>
      <c r="H47" s="116">
        <v>479.8</v>
      </c>
      <c r="I47" s="115">
        <f t="shared" si="2"/>
        <v>100</v>
      </c>
      <c r="J47" s="118">
        <f>H47/H54*100</f>
        <v>4.6801847726803625E-2</v>
      </c>
      <c r="K47" s="119">
        <f t="shared" si="3"/>
        <v>0</v>
      </c>
      <c r="L47" s="119">
        <f t="shared" si="4"/>
        <v>102.19999999999999</v>
      </c>
      <c r="M47" s="119">
        <f>H47/D47*100-100</f>
        <v>27.065677966101688</v>
      </c>
    </row>
    <row r="48" spans="1:13" s="27" customFormat="1" ht="22.5" customHeight="1">
      <c r="A48" s="124" t="s">
        <v>25</v>
      </c>
      <c r="B48" s="124" t="s">
        <v>13</v>
      </c>
      <c r="C48" s="126" t="s">
        <v>127</v>
      </c>
      <c r="D48" s="110">
        <f>D49+D50</f>
        <v>24695.399999999998</v>
      </c>
      <c r="E48" s="110">
        <f t="shared" ref="E48" si="38">E49+E50</f>
        <v>24128.7</v>
      </c>
      <c r="F48" s="112">
        <f t="shared" si="19"/>
        <v>-566.69999999999709</v>
      </c>
      <c r="G48" s="112">
        <f t="shared" si="6"/>
        <v>-2.2947593478947379</v>
      </c>
      <c r="H48" s="110">
        <f t="shared" ref="H48" si="39">H49+H50</f>
        <v>24123</v>
      </c>
      <c r="I48" s="110">
        <f t="shared" si="2"/>
        <v>99.976376680053221</v>
      </c>
      <c r="J48" s="113">
        <f>H48/H54*100</f>
        <v>2.3530658039051353</v>
      </c>
      <c r="K48" s="114">
        <f t="shared" si="3"/>
        <v>-5.7000000000007276</v>
      </c>
      <c r="L48" s="114">
        <f t="shared" si="4"/>
        <v>-572.39999999999782</v>
      </c>
      <c r="M48" s="114">
        <f t="shared" si="5"/>
        <v>-2.3178405694987703</v>
      </c>
    </row>
    <row r="49" spans="1:13" s="27" customFormat="1" ht="27.75" customHeight="1">
      <c r="A49" s="122" t="s">
        <v>25</v>
      </c>
      <c r="B49" s="122" t="s">
        <v>15</v>
      </c>
      <c r="C49" s="105" t="s">
        <v>63</v>
      </c>
      <c r="D49" s="115">
        <v>21299.1</v>
      </c>
      <c r="E49" s="116">
        <v>21294</v>
      </c>
      <c r="F49" s="117">
        <f t="shared" si="19"/>
        <v>-5.0999999999985448</v>
      </c>
      <c r="G49" s="117">
        <f t="shared" si="6"/>
        <v>-2.3944673718600998E-2</v>
      </c>
      <c r="H49" s="116">
        <v>21288.3</v>
      </c>
      <c r="I49" s="115">
        <f t="shared" si="2"/>
        <v>99.973231896308818</v>
      </c>
      <c r="J49" s="118">
        <f>H49/H54*100</f>
        <v>2.0765564296842718</v>
      </c>
      <c r="K49" s="119">
        <f t="shared" si="3"/>
        <v>-5.7000000000007276</v>
      </c>
      <c r="L49" s="119">
        <f t="shared" si="4"/>
        <v>-10.799999999999272</v>
      </c>
      <c r="M49" s="119">
        <f t="shared" si="5"/>
        <v>-5.0706367874695957E-2</v>
      </c>
    </row>
    <row r="50" spans="1:13" s="27" customFormat="1" ht="40.5" customHeight="1">
      <c r="A50" s="122" t="s">
        <v>25</v>
      </c>
      <c r="B50" s="122" t="s">
        <v>21</v>
      </c>
      <c r="C50" s="106" t="s">
        <v>99</v>
      </c>
      <c r="D50" s="115">
        <v>3396.3</v>
      </c>
      <c r="E50" s="116">
        <v>2834.7</v>
      </c>
      <c r="F50" s="117">
        <f t="shared" ref="F50" si="40">E50-D50</f>
        <v>-561.60000000000036</v>
      </c>
      <c r="G50" s="117">
        <f>F50/D50*100</f>
        <v>-16.535641727762577</v>
      </c>
      <c r="H50" s="116">
        <v>2834.7</v>
      </c>
      <c r="I50" s="115">
        <f t="shared" ref="I50" si="41">H50/E50*100</f>
        <v>100</v>
      </c>
      <c r="J50" s="118" t="s">
        <v>89</v>
      </c>
      <c r="K50" s="119">
        <f t="shared" ref="K50" si="42">H50-E50</f>
        <v>0</v>
      </c>
      <c r="L50" s="119">
        <f t="shared" ref="L50" si="43">H50-D50</f>
        <v>-561.60000000000036</v>
      </c>
      <c r="M50" s="119">
        <f t="shared" ref="M50" si="44">H50/D50*100-100</f>
        <v>-16.535641727762567</v>
      </c>
    </row>
    <row r="51" spans="1:13" ht="54">
      <c r="A51" s="124" t="s">
        <v>31</v>
      </c>
      <c r="B51" s="124" t="s">
        <v>13</v>
      </c>
      <c r="C51" s="155" t="s">
        <v>140</v>
      </c>
      <c r="D51" s="110">
        <f t="shared" ref="D51" si="45">D52+D53</f>
        <v>47838.899999999994</v>
      </c>
      <c r="E51" s="111">
        <f>SUM(E52:E53)</f>
        <v>67863.399999999994</v>
      </c>
      <c r="F51" s="112">
        <f t="shared" si="19"/>
        <v>20024.5</v>
      </c>
      <c r="G51" s="112">
        <f t="shared" si="6"/>
        <v>41.85819489996635</v>
      </c>
      <c r="H51" s="111">
        <f>SUM(H52:H53)</f>
        <v>67863.399999999994</v>
      </c>
      <c r="I51" s="110">
        <f t="shared" si="2"/>
        <v>100</v>
      </c>
      <c r="J51" s="113">
        <f>H51/H54*100</f>
        <v>6.6197009441916723</v>
      </c>
      <c r="K51" s="114">
        <f t="shared" si="3"/>
        <v>0</v>
      </c>
      <c r="L51" s="114">
        <f t="shared" si="4"/>
        <v>20024.5</v>
      </c>
      <c r="M51" s="114">
        <f t="shared" si="5"/>
        <v>41.85819489996635</v>
      </c>
    </row>
    <row r="52" spans="1:13" ht="54">
      <c r="A52" s="122" t="s">
        <v>31</v>
      </c>
      <c r="B52" s="122" t="s">
        <v>12</v>
      </c>
      <c r="C52" s="105" t="s">
        <v>64</v>
      </c>
      <c r="D52" s="115">
        <v>16977.8</v>
      </c>
      <c r="E52" s="116">
        <v>16977.8</v>
      </c>
      <c r="F52" s="117">
        <f t="shared" si="19"/>
        <v>0</v>
      </c>
      <c r="G52" s="117">
        <f t="shared" si="6"/>
        <v>0</v>
      </c>
      <c r="H52" s="116">
        <v>16977.8</v>
      </c>
      <c r="I52" s="115">
        <f t="shared" si="2"/>
        <v>100</v>
      </c>
      <c r="J52" s="118">
        <f>H52/H54*100</f>
        <v>1.6560908927389046</v>
      </c>
      <c r="K52" s="119">
        <f t="shared" si="3"/>
        <v>0</v>
      </c>
      <c r="L52" s="119">
        <f t="shared" si="4"/>
        <v>0</v>
      </c>
      <c r="M52" s="119">
        <f t="shared" si="5"/>
        <v>0</v>
      </c>
    </row>
    <row r="53" spans="1:13" s="27" customFormat="1" ht="31.5" customHeight="1">
      <c r="A53" s="122" t="s">
        <v>31</v>
      </c>
      <c r="B53" s="122" t="s">
        <v>15</v>
      </c>
      <c r="C53" s="105" t="s">
        <v>65</v>
      </c>
      <c r="D53" s="115">
        <v>30861.1</v>
      </c>
      <c r="E53" s="116">
        <v>50885.599999999999</v>
      </c>
      <c r="F53" s="117">
        <f>E53-D53</f>
        <v>20024.5</v>
      </c>
      <c r="G53" s="117">
        <f>F53/D53*100</f>
        <v>64.885891948115912</v>
      </c>
      <c r="H53" s="116">
        <v>50885.599999999999</v>
      </c>
      <c r="I53" s="115">
        <f t="shared" si="2"/>
        <v>100</v>
      </c>
      <c r="J53" s="118">
        <f>H53/H54*100</f>
        <v>4.9636100514527683</v>
      </c>
      <c r="K53" s="119">
        <f t="shared" si="3"/>
        <v>0</v>
      </c>
      <c r="L53" s="119">
        <f t="shared" si="4"/>
        <v>20024.5</v>
      </c>
      <c r="M53" s="119">
        <f t="shared" si="5"/>
        <v>64.885891948115926</v>
      </c>
    </row>
    <row r="54" spans="1:13" ht="33" customHeight="1">
      <c r="A54" s="226" t="s">
        <v>80</v>
      </c>
      <c r="B54" s="226"/>
      <c r="C54" s="226"/>
      <c r="D54" s="127">
        <f t="shared" ref="D54" si="46">D43+D40+D37+D31+D29+D24+D19+D5+D15+D48+D51</f>
        <v>1013687.9000000001</v>
      </c>
      <c r="E54" s="127">
        <f>E43+E40+E37+E31+E29+E24+E19+E5+E15+E48+E51+E13</f>
        <v>1053570.5999999999</v>
      </c>
      <c r="F54" s="112">
        <f>F48+F43+F40+F37+F31+F29+F24+F19+F5+F15+F51</f>
        <v>39853.200000000012</v>
      </c>
      <c r="G54" s="112">
        <f>F54/D54*100</f>
        <v>3.9315059398459828</v>
      </c>
      <c r="H54" s="127">
        <f>H43+H40+H37+H31+H29+H24+H19+H5+H15+H48+H51+H13</f>
        <v>1025173.2000000001</v>
      </c>
      <c r="I54" s="110">
        <f t="shared" si="2"/>
        <v>97.304651439590302</v>
      </c>
      <c r="J54" s="113">
        <f>H54/H54*100</f>
        <v>100</v>
      </c>
      <c r="K54" s="114">
        <f>H54-E54</f>
        <v>-28397.39999999979</v>
      </c>
      <c r="L54" s="114">
        <f>H54-D54</f>
        <v>11485.29999999993</v>
      </c>
      <c r="M54" s="114">
        <f>H54/D54*100-100</f>
        <v>1.1330213175080814</v>
      </c>
    </row>
    <row r="55" spans="1:13" ht="12.75" customHeight="1">
      <c r="D55" s="41"/>
      <c r="E55" s="42"/>
      <c r="F55" s="30"/>
      <c r="G55" s="30"/>
    </row>
    <row r="56" spans="1:13" ht="25.5">
      <c r="D56" s="41"/>
      <c r="E56" s="43"/>
      <c r="F56" s="30"/>
      <c r="G56" s="30"/>
    </row>
    <row r="57" spans="1:13">
      <c r="D57" s="30"/>
      <c r="E57" s="30"/>
      <c r="F57" s="30"/>
      <c r="G57" s="30"/>
    </row>
    <row r="58" spans="1:13">
      <c r="D58" s="30"/>
      <c r="E58" s="30"/>
      <c r="F58" s="30"/>
      <c r="G58" s="30"/>
    </row>
    <row r="59" spans="1:13">
      <c r="D59" s="30"/>
      <c r="E59" s="30"/>
      <c r="F59" s="30"/>
      <c r="G59" s="30"/>
    </row>
    <row r="60" spans="1:13">
      <c r="D60" s="30"/>
      <c r="E60" s="30"/>
      <c r="F60" s="30"/>
      <c r="G60" s="30"/>
    </row>
    <row r="61" spans="1:13">
      <c r="D61" s="30"/>
      <c r="E61" s="30"/>
      <c r="F61" s="30"/>
      <c r="G61" s="30"/>
    </row>
    <row r="62" spans="1:13">
      <c r="D62" s="30"/>
      <c r="E62" s="30"/>
      <c r="F62" s="30"/>
      <c r="G62" s="30"/>
    </row>
    <row r="63" spans="1:13">
      <c r="D63" s="30"/>
      <c r="E63" s="30"/>
      <c r="F63" s="30"/>
      <c r="G63" s="30"/>
    </row>
    <row r="64" spans="1:13">
      <c r="D64" s="30"/>
      <c r="E64" s="30"/>
      <c r="F64" s="30"/>
      <c r="G64" s="30"/>
    </row>
    <row r="65" spans="4:7">
      <c r="D65" s="30"/>
      <c r="E65" s="30"/>
      <c r="F65" s="30"/>
      <c r="G65" s="30"/>
    </row>
    <row r="66" spans="4:7">
      <c r="D66" s="30"/>
      <c r="E66" s="30"/>
      <c r="F66" s="30"/>
      <c r="G66" s="30"/>
    </row>
    <row r="67" spans="4:7">
      <c r="D67" s="30"/>
      <c r="E67" s="30"/>
      <c r="F67" s="30"/>
      <c r="G67" s="30"/>
    </row>
    <row r="68" spans="4:7">
      <c r="D68" s="30"/>
      <c r="E68" s="30"/>
      <c r="F68" s="30"/>
      <c r="G68" s="30"/>
    </row>
    <row r="69" spans="4:7">
      <c r="D69" s="30"/>
      <c r="E69" s="30"/>
      <c r="F69" s="30"/>
      <c r="G69" s="30"/>
    </row>
    <row r="70" spans="4:7">
      <c r="D70" s="30"/>
      <c r="E70" s="30"/>
      <c r="F70" s="30"/>
      <c r="G70" s="30"/>
    </row>
    <row r="71" spans="4:7">
      <c r="D71" s="30"/>
      <c r="E71" s="30"/>
      <c r="F71" s="30"/>
      <c r="G71" s="30"/>
    </row>
    <row r="72" spans="4:7">
      <c r="D72" s="30"/>
      <c r="E72" s="30"/>
      <c r="F72" s="30"/>
      <c r="G72" s="30"/>
    </row>
    <row r="73" spans="4:7">
      <c r="D73" s="30"/>
      <c r="E73" s="30"/>
      <c r="F73" s="30"/>
      <c r="G73" s="30"/>
    </row>
    <row r="74" spans="4:7">
      <c r="D74" s="30"/>
      <c r="E74" s="30"/>
      <c r="F74" s="30"/>
      <c r="G74" s="30"/>
    </row>
    <row r="75" spans="4:7">
      <c r="D75" s="30"/>
      <c r="E75" s="30"/>
      <c r="F75" s="30"/>
      <c r="G75" s="30"/>
    </row>
    <row r="76" spans="4:7">
      <c r="D76" s="30"/>
      <c r="E76" s="30"/>
      <c r="F76" s="30"/>
      <c r="G76" s="30"/>
    </row>
    <row r="77" spans="4:7">
      <c r="D77" s="30"/>
      <c r="E77" s="30"/>
      <c r="F77" s="30"/>
      <c r="G77" s="30"/>
    </row>
    <row r="78" spans="4:7">
      <c r="D78" s="30"/>
      <c r="E78" s="30"/>
      <c r="F78" s="30"/>
      <c r="G78" s="30"/>
    </row>
    <row r="79" spans="4:7">
      <c r="D79" s="30"/>
      <c r="E79" s="30"/>
      <c r="F79" s="30"/>
      <c r="G79" s="30"/>
    </row>
    <row r="80" spans="4:7">
      <c r="D80" s="30"/>
      <c r="E80" s="30"/>
      <c r="F80" s="30"/>
      <c r="G80" s="30"/>
    </row>
    <row r="81" spans="4:7">
      <c r="D81" s="30"/>
      <c r="E81" s="30"/>
      <c r="F81" s="30"/>
      <c r="G81" s="30"/>
    </row>
    <row r="82" spans="4:7">
      <c r="D82" s="30"/>
      <c r="E82" s="30"/>
      <c r="F82" s="30"/>
      <c r="G82" s="30"/>
    </row>
    <row r="83" spans="4:7">
      <c r="D83" s="30"/>
      <c r="E83" s="30"/>
      <c r="F83" s="30"/>
      <c r="G83" s="30"/>
    </row>
    <row r="84" spans="4:7">
      <c r="D84" s="30"/>
      <c r="E84" s="30"/>
      <c r="F84" s="30"/>
      <c r="G84" s="30"/>
    </row>
    <row r="85" spans="4:7">
      <c r="D85" s="30"/>
      <c r="E85" s="30"/>
      <c r="F85" s="30"/>
      <c r="G85" s="30"/>
    </row>
    <row r="86" spans="4:7">
      <c r="D86" s="30"/>
      <c r="E86" s="30"/>
      <c r="F86" s="30"/>
      <c r="G86" s="30"/>
    </row>
    <row r="87" spans="4:7">
      <c r="D87" s="30"/>
      <c r="E87" s="30"/>
      <c r="F87" s="30"/>
      <c r="G87" s="30"/>
    </row>
    <row r="88" spans="4:7">
      <c r="D88" s="30"/>
      <c r="E88" s="30"/>
      <c r="F88" s="30"/>
      <c r="G88" s="30"/>
    </row>
    <row r="89" spans="4:7">
      <c r="D89" s="30"/>
      <c r="E89" s="30"/>
      <c r="F89" s="30"/>
      <c r="G89" s="30"/>
    </row>
    <row r="90" spans="4:7">
      <c r="D90" s="30"/>
      <c r="E90" s="30"/>
      <c r="F90" s="30"/>
      <c r="G90" s="30"/>
    </row>
    <row r="91" spans="4:7">
      <c r="D91" s="30"/>
      <c r="E91" s="30"/>
      <c r="F91" s="30"/>
      <c r="G91" s="30"/>
    </row>
    <row r="92" spans="4:7">
      <c r="D92" s="30"/>
      <c r="E92" s="30"/>
      <c r="F92" s="30"/>
      <c r="G92" s="30"/>
    </row>
    <row r="93" spans="4:7">
      <c r="D93" s="30"/>
      <c r="E93" s="30"/>
      <c r="F93" s="30"/>
      <c r="G93" s="30"/>
    </row>
    <row r="94" spans="4:7">
      <c r="D94" s="30"/>
      <c r="E94" s="30"/>
      <c r="F94" s="30"/>
      <c r="G94" s="30"/>
    </row>
    <row r="95" spans="4:7">
      <c r="D95" s="30"/>
      <c r="E95" s="30"/>
      <c r="F95" s="30"/>
      <c r="G95" s="30"/>
    </row>
    <row r="96" spans="4:7">
      <c r="D96" s="30"/>
      <c r="E96" s="30"/>
      <c r="F96" s="30"/>
      <c r="G96" s="30"/>
    </row>
    <row r="97" spans="4:7">
      <c r="D97" s="30"/>
      <c r="E97" s="30"/>
      <c r="F97" s="30"/>
      <c r="G97" s="30"/>
    </row>
    <row r="98" spans="4:7">
      <c r="D98" s="30"/>
      <c r="E98" s="30"/>
      <c r="F98" s="30"/>
      <c r="G98" s="30"/>
    </row>
    <row r="99" spans="4:7">
      <c r="D99" s="30"/>
      <c r="E99" s="30"/>
      <c r="F99" s="30"/>
      <c r="G99" s="30"/>
    </row>
    <row r="100" spans="4:7">
      <c r="D100" s="30"/>
      <c r="E100" s="30"/>
      <c r="F100" s="30"/>
      <c r="G100" s="30"/>
    </row>
    <row r="101" spans="4:7">
      <c r="D101" s="30"/>
      <c r="E101" s="30"/>
      <c r="F101" s="30"/>
      <c r="G101" s="30"/>
    </row>
    <row r="102" spans="4:7">
      <c r="D102" s="30"/>
      <c r="E102" s="30"/>
      <c r="F102" s="30"/>
      <c r="G102" s="30"/>
    </row>
    <row r="103" spans="4:7">
      <c r="D103" s="30"/>
      <c r="E103" s="30"/>
      <c r="F103" s="30"/>
      <c r="G103" s="30"/>
    </row>
    <row r="104" spans="4:7">
      <c r="D104" s="30"/>
      <c r="E104" s="30"/>
      <c r="F104" s="30"/>
      <c r="G104" s="30"/>
    </row>
    <row r="105" spans="4:7">
      <c r="D105" s="30"/>
      <c r="E105" s="30"/>
      <c r="F105" s="30"/>
      <c r="G105" s="30"/>
    </row>
    <row r="106" spans="4:7">
      <c r="D106" s="30"/>
      <c r="E106" s="30"/>
      <c r="F106" s="30"/>
      <c r="G106" s="30"/>
    </row>
    <row r="107" spans="4:7">
      <c r="D107" s="30"/>
      <c r="E107" s="30"/>
      <c r="F107" s="30"/>
      <c r="G107" s="30"/>
    </row>
    <row r="108" spans="4:7">
      <c r="D108" s="30"/>
      <c r="E108" s="30"/>
      <c r="F108" s="30"/>
      <c r="G108" s="30"/>
    </row>
    <row r="109" spans="4:7">
      <c r="D109" s="30"/>
      <c r="E109" s="30"/>
      <c r="F109" s="30"/>
      <c r="G109" s="30"/>
    </row>
    <row r="110" spans="4:7">
      <c r="D110" s="30"/>
      <c r="E110" s="30"/>
      <c r="F110" s="30"/>
      <c r="G110" s="30"/>
    </row>
    <row r="111" spans="4:7">
      <c r="D111" s="30"/>
      <c r="E111" s="30"/>
      <c r="F111" s="30"/>
      <c r="G111" s="30"/>
    </row>
    <row r="112" spans="4:7">
      <c r="D112" s="30"/>
      <c r="E112" s="30"/>
      <c r="F112" s="30"/>
      <c r="G112" s="30"/>
    </row>
    <row r="113" spans="4:7">
      <c r="D113" s="30"/>
      <c r="E113" s="30"/>
      <c r="F113" s="30"/>
      <c r="G113" s="30"/>
    </row>
    <row r="114" spans="4:7">
      <c r="D114" s="30"/>
      <c r="E114" s="30"/>
      <c r="F114" s="30"/>
      <c r="G114" s="30"/>
    </row>
    <row r="115" spans="4:7">
      <c r="D115" s="30"/>
      <c r="E115" s="30"/>
      <c r="F115" s="30"/>
      <c r="G115" s="30"/>
    </row>
  </sheetData>
  <mergeCells count="5">
    <mergeCell ref="A54:C54"/>
    <mergeCell ref="A2:M2"/>
    <mergeCell ref="A1:M1"/>
    <mergeCell ref="A4:B4"/>
    <mergeCell ref="K3:L3"/>
  </mergeCells>
  <printOptions horizontalCentered="1"/>
  <pageMargins left="0.35433070866141736" right="0.35433070866141736" top="0.59055118110236227" bottom="0.59055118110236227" header="0.11811023622047245" footer="0.11811023622047245"/>
  <pageSetup paperSize="9" scale="35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54"/>
  <sheetViews>
    <sheetView zoomScale="85" zoomScaleNormal="85" workbookViewId="0">
      <pane xSplit="3" ySplit="3" topLeftCell="D28" activePane="bottomRight" state="frozen"/>
      <selection pane="topRight" activeCell="C1" sqref="C1"/>
      <selection pane="bottomLeft" activeCell="A4" sqref="A4"/>
      <selection pane="bottomRight" activeCell="C51" sqref="C51"/>
    </sheetView>
  </sheetViews>
  <sheetFormatPr defaultRowHeight="12.75"/>
  <cols>
    <col min="1" max="1" width="7.140625" style="3" customWidth="1"/>
    <col min="2" max="2" width="9.140625" style="32"/>
    <col min="3" max="3" width="52.5703125" style="34" customWidth="1"/>
    <col min="4" max="6" width="18" style="32" customWidth="1"/>
    <col min="7" max="7" width="19.7109375" style="32" customWidth="1"/>
    <col min="8" max="258" width="9.140625" style="3"/>
    <col min="259" max="259" width="36.140625" style="3" customWidth="1"/>
    <col min="260" max="260" width="15.85546875" style="3" customWidth="1"/>
    <col min="261" max="261" width="15" style="3" customWidth="1"/>
    <col min="262" max="262" width="14.5703125" style="3" customWidth="1"/>
    <col min="263" max="263" width="17" style="3" customWidth="1"/>
    <col min="264" max="514" width="9.140625" style="3"/>
    <col min="515" max="515" width="36.140625" style="3" customWidth="1"/>
    <col min="516" max="516" width="15.85546875" style="3" customWidth="1"/>
    <col min="517" max="517" width="15" style="3" customWidth="1"/>
    <col min="518" max="518" width="14.5703125" style="3" customWidth="1"/>
    <col min="519" max="519" width="17" style="3" customWidth="1"/>
    <col min="520" max="770" width="9.140625" style="3"/>
    <col min="771" max="771" width="36.140625" style="3" customWidth="1"/>
    <col min="772" max="772" width="15.85546875" style="3" customWidth="1"/>
    <col min="773" max="773" width="15" style="3" customWidth="1"/>
    <col min="774" max="774" width="14.5703125" style="3" customWidth="1"/>
    <col min="775" max="775" width="17" style="3" customWidth="1"/>
    <col min="776" max="1026" width="9.140625" style="3"/>
    <col min="1027" max="1027" width="36.140625" style="3" customWidth="1"/>
    <col min="1028" max="1028" width="15.85546875" style="3" customWidth="1"/>
    <col min="1029" max="1029" width="15" style="3" customWidth="1"/>
    <col min="1030" max="1030" width="14.5703125" style="3" customWidth="1"/>
    <col min="1031" max="1031" width="17" style="3" customWidth="1"/>
    <col min="1032" max="1282" width="9.140625" style="3"/>
    <col min="1283" max="1283" width="36.140625" style="3" customWidth="1"/>
    <col min="1284" max="1284" width="15.85546875" style="3" customWidth="1"/>
    <col min="1285" max="1285" width="15" style="3" customWidth="1"/>
    <col min="1286" max="1286" width="14.5703125" style="3" customWidth="1"/>
    <col min="1287" max="1287" width="17" style="3" customWidth="1"/>
    <col min="1288" max="1538" width="9.140625" style="3"/>
    <col min="1539" max="1539" width="36.140625" style="3" customWidth="1"/>
    <col min="1540" max="1540" width="15.85546875" style="3" customWidth="1"/>
    <col min="1541" max="1541" width="15" style="3" customWidth="1"/>
    <col min="1542" max="1542" width="14.5703125" style="3" customWidth="1"/>
    <col min="1543" max="1543" width="17" style="3" customWidth="1"/>
    <col min="1544" max="1794" width="9.140625" style="3"/>
    <col min="1795" max="1795" width="36.140625" style="3" customWidth="1"/>
    <col min="1796" max="1796" width="15.85546875" style="3" customWidth="1"/>
    <col min="1797" max="1797" width="15" style="3" customWidth="1"/>
    <col min="1798" max="1798" width="14.5703125" style="3" customWidth="1"/>
    <col min="1799" max="1799" width="17" style="3" customWidth="1"/>
    <col min="1800" max="2050" width="9.140625" style="3"/>
    <col min="2051" max="2051" width="36.140625" style="3" customWidth="1"/>
    <col min="2052" max="2052" width="15.85546875" style="3" customWidth="1"/>
    <col min="2053" max="2053" width="15" style="3" customWidth="1"/>
    <col min="2054" max="2054" width="14.5703125" style="3" customWidth="1"/>
    <col min="2055" max="2055" width="17" style="3" customWidth="1"/>
    <col min="2056" max="2306" width="9.140625" style="3"/>
    <col min="2307" max="2307" width="36.140625" style="3" customWidth="1"/>
    <col min="2308" max="2308" width="15.85546875" style="3" customWidth="1"/>
    <col min="2309" max="2309" width="15" style="3" customWidth="1"/>
    <col min="2310" max="2310" width="14.5703125" style="3" customWidth="1"/>
    <col min="2311" max="2311" width="17" style="3" customWidth="1"/>
    <col min="2312" max="2562" width="9.140625" style="3"/>
    <col min="2563" max="2563" width="36.140625" style="3" customWidth="1"/>
    <col min="2564" max="2564" width="15.85546875" style="3" customWidth="1"/>
    <col min="2565" max="2565" width="15" style="3" customWidth="1"/>
    <col min="2566" max="2566" width="14.5703125" style="3" customWidth="1"/>
    <col min="2567" max="2567" width="17" style="3" customWidth="1"/>
    <col min="2568" max="2818" width="9.140625" style="3"/>
    <col min="2819" max="2819" width="36.140625" style="3" customWidth="1"/>
    <col min="2820" max="2820" width="15.85546875" style="3" customWidth="1"/>
    <col min="2821" max="2821" width="15" style="3" customWidth="1"/>
    <col min="2822" max="2822" width="14.5703125" style="3" customWidth="1"/>
    <col min="2823" max="2823" width="17" style="3" customWidth="1"/>
    <col min="2824" max="3074" width="9.140625" style="3"/>
    <col min="3075" max="3075" width="36.140625" style="3" customWidth="1"/>
    <col min="3076" max="3076" width="15.85546875" style="3" customWidth="1"/>
    <col min="3077" max="3077" width="15" style="3" customWidth="1"/>
    <col min="3078" max="3078" width="14.5703125" style="3" customWidth="1"/>
    <col min="3079" max="3079" width="17" style="3" customWidth="1"/>
    <col min="3080" max="3330" width="9.140625" style="3"/>
    <col min="3331" max="3331" width="36.140625" style="3" customWidth="1"/>
    <col min="3332" max="3332" width="15.85546875" style="3" customWidth="1"/>
    <col min="3333" max="3333" width="15" style="3" customWidth="1"/>
    <col min="3334" max="3334" width="14.5703125" style="3" customWidth="1"/>
    <col min="3335" max="3335" width="17" style="3" customWidth="1"/>
    <col min="3336" max="3586" width="9.140625" style="3"/>
    <col min="3587" max="3587" width="36.140625" style="3" customWidth="1"/>
    <col min="3588" max="3588" width="15.85546875" style="3" customWidth="1"/>
    <col min="3589" max="3589" width="15" style="3" customWidth="1"/>
    <col min="3590" max="3590" width="14.5703125" style="3" customWidth="1"/>
    <col min="3591" max="3591" width="17" style="3" customWidth="1"/>
    <col min="3592" max="3842" width="9.140625" style="3"/>
    <col min="3843" max="3843" width="36.140625" style="3" customWidth="1"/>
    <col min="3844" max="3844" width="15.85546875" style="3" customWidth="1"/>
    <col min="3845" max="3845" width="15" style="3" customWidth="1"/>
    <col min="3846" max="3846" width="14.5703125" style="3" customWidth="1"/>
    <col min="3847" max="3847" width="17" style="3" customWidth="1"/>
    <col min="3848" max="4098" width="9.140625" style="3"/>
    <col min="4099" max="4099" width="36.140625" style="3" customWidth="1"/>
    <col min="4100" max="4100" width="15.85546875" style="3" customWidth="1"/>
    <col min="4101" max="4101" width="15" style="3" customWidth="1"/>
    <col min="4102" max="4102" width="14.5703125" style="3" customWidth="1"/>
    <col min="4103" max="4103" width="17" style="3" customWidth="1"/>
    <col min="4104" max="4354" width="9.140625" style="3"/>
    <col min="4355" max="4355" width="36.140625" style="3" customWidth="1"/>
    <col min="4356" max="4356" width="15.85546875" style="3" customWidth="1"/>
    <col min="4357" max="4357" width="15" style="3" customWidth="1"/>
    <col min="4358" max="4358" width="14.5703125" style="3" customWidth="1"/>
    <col min="4359" max="4359" width="17" style="3" customWidth="1"/>
    <col min="4360" max="4610" width="9.140625" style="3"/>
    <col min="4611" max="4611" width="36.140625" style="3" customWidth="1"/>
    <col min="4612" max="4612" width="15.85546875" style="3" customWidth="1"/>
    <col min="4613" max="4613" width="15" style="3" customWidth="1"/>
    <col min="4614" max="4614" width="14.5703125" style="3" customWidth="1"/>
    <col min="4615" max="4615" width="17" style="3" customWidth="1"/>
    <col min="4616" max="4866" width="9.140625" style="3"/>
    <col min="4867" max="4867" width="36.140625" style="3" customWidth="1"/>
    <col min="4868" max="4868" width="15.85546875" style="3" customWidth="1"/>
    <col min="4869" max="4869" width="15" style="3" customWidth="1"/>
    <col min="4870" max="4870" width="14.5703125" style="3" customWidth="1"/>
    <col min="4871" max="4871" width="17" style="3" customWidth="1"/>
    <col min="4872" max="5122" width="9.140625" style="3"/>
    <col min="5123" max="5123" width="36.140625" style="3" customWidth="1"/>
    <col min="5124" max="5124" width="15.85546875" style="3" customWidth="1"/>
    <col min="5125" max="5125" width="15" style="3" customWidth="1"/>
    <col min="5126" max="5126" width="14.5703125" style="3" customWidth="1"/>
    <col min="5127" max="5127" width="17" style="3" customWidth="1"/>
    <col min="5128" max="5378" width="9.140625" style="3"/>
    <col min="5379" max="5379" width="36.140625" style="3" customWidth="1"/>
    <col min="5380" max="5380" width="15.85546875" style="3" customWidth="1"/>
    <col min="5381" max="5381" width="15" style="3" customWidth="1"/>
    <col min="5382" max="5382" width="14.5703125" style="3" customWidth="1"/>
    <col min="5383" max="5383" width="17" style="3" customWidth="1"/>
    <col min="5384" max="5634" width="9.140625" style="3"/>
    <col min="5635" max="5635" width="36.140625" style="3" customWidth="1"/>
    <col min="5636" max="5636" width="15.85546875" style="3" customWidth="1"/>
    <col min="5637" max="5637" width="15" style="3" customWidth="1"/>
    <col min="5638" max="5638" width="14.5703125" style="3" customWidth="1"/>
    <col min="5639" max="5639" width="17" style="3" customWidth="1"/>
    <col min="5640" max="5890" width="9.140625" style="3"/>
    <col min="5891" max="5891" width="36.140625" style="3" customWidth="1"/>
    <col min="5892" max="5892" width="15.85546875" style="3" customWidth="1"/>
    <col min="5893" max="5893" width="15" style="3" customWidth="1"/>
    <col min="5894" max="5894" width="14.5703125" style="3" customWidth="1"/>
    <col min="5895" max="5895" width="17" style="3" customWidth="1"/>
    <col min="5896" max="6146" width="9.140625" style="3"/>
    <col min="6147" max="6147" width="36.140625" style="3" customWidth="1"/>
    <col min="6148" max="6148" width="15.85546875" style="3" customWidth="1"/>
    <col min="6149" max="6149" width="15" style="3" customWidth="1"/>
    <col min="6150" max="6150" width="14.5703125" style="3" customWidth="1"/>
    <col min="6151" max="6151" width="17" style="3" customWidth="1"/>
    <col min="6152" max="6402" width="9.140625" style="3"/>
    <col min="6403" max="6403" width="36.140625" style="3" customWidth="1"/>
    <col min="6404" max="6404" width="15.85546875" style="3" customWidth="1"/>
    <col min="6405" max="6405" width="15" style="3" customWidth="1"/>
    <col min="6406" max="6406" width="14.5703125" style="3" customWidth="1"/>
    <col min="6407" max="6407" width="17" style="3" customWidth="1"/>
    <col min="6408" max="6658" width="9.140625" style="3"/>
    <col min="6659" max="6659" width="36.140625" style="3" customWidth="1"/>
    <col min="6660" max="6660" width="15.85546875" style="3" customWidth="1"/>
    <col min="6661" max="6661" width="15" style="3" customWidth="1"/>
    <col min="6662" max="6662" width="14.5703125" style="3" customWidth="1"/>
    <col min="6663" max="6663" width="17" style="3" customWidth="1"/>
    <col min="6664" max="6914" width="9.140625" style="3"/>
    <col min="6915" max="6915" width="36.140625" style="3" customWidth="1"/>
    <col min="6916" max="6916" width="15.85546875" style="3" customWidth="1"/>
    <col min="6917" max="6917" width="15" style="3" customWidth="1"/>
    <col min="6918" max="6918" width="14.5703125" style="3" customWidth="1"/>
    <col min="6919" max="6919" width="17" style="3" customWidth="1"/>
    <col min="6920" max="7170" width="9.140625" style="3"/>
    <col min="7171" max="7171" width="36.140625" style="3" customWidth="1"/>
    <col min="7172" max="7172" width="15.85546875" style="3" customWidth="1"/>
    <col min="7173" max="7173" width="15" style="3" customWidth="1"/>
    <col min="7174" max="7174" width="14.5703125" style="3" customWidth="1"/>
    <col min="7175" max="7175" width="17" style="3" customWidth="1"/>
    <col min="7176" max="7426" width="9.140625" style="3"/>
    <col min="7427" max="7427" width="36.140625" style="3" customWidth="1"/>
    <col min="7428" max="7428" width="15.85546875" style="3" customWidth="1"/>
    <col min="7429" max="7429" width="15" style="3" customWidth="1"/>
    <col min="7430" max="7430" width="14.5703125" style="3" customWidth="1"/>
    <col min="7431" max="7431" width="17" style="3" customWidth="1"/>
    <col min="7432" max="7682" width="9.140625" style="3"/>
    <col min="7683" max="7683" width="36.140625" style="3" customWidth="1"/>
    <col min="7684" max="7684" width="15.85546875" style="3" customWidth="1"/>
    <col min="7685" max="7685" width="15" style="3" customWidth="1"/>
    <col min="7686" max="7686" width="14.5703125" style="3" customWidth="1"/>
    <col min="7687" max="7687" width="17" style="3" customWidth="1"/>
    <col min="7688" max="7938" width="9.140625" style="3"/>
    <col min="7939" max="7939" width="36.140625" style="3" customWidth="1"/>
    <col min="7940" max="7940" width="15.85546875" style="3" customWidth="1"/>
    <col min="7941" max="7941" width="15" style="3" customWidth="1"/>
    <col min="7942" max="7942" width="14.5703125" style="3" customWidth="1"/>
    <col min="7943" max="7943" width="17" style="3" customWidth="1"/>
    <col min="7944" max="8194" width="9.140625" style="3"/>
    <col min="8195" max="8195" width="36.140625" style="3" customWidth="1"/>
    <col min="8196" max="8196" width="15.85546875" style="3" customWidth="1"/>
    <col min="8197" max="8197" width="15" style="3" customWidth="1"/>
    <col min="8198" max="8198" width="14.5703125" style="3" customWidth="1"/>
    <col min="8199" max="8199" width="17" style="3" customWidth="1"/>
    <col min="8200" max="8450" width="9.140625" style="3"/>
    <col min="8451" max="8451" width="36.140625" style="3" customWidth="1"/>
    <col min="8452" max="8452" width="15.85546875" style="3" customWidth="1"/>
    <col min="8453" max="8453" width="15" style="3" customWidth="1"/>
    <col min="8454" max="8454" width="14.5703125" style="3" customWidth="1"/>
    <col min="8455" max="8455" width="17" style="3" customWidth="1"/>
    <col min="8456" max="8706" width="9.140625" style="3"/>
    <col min="8707" max="8707" width="36.140625" style="3" customWidth="1"/>
    <col min="8708" max="8708" width="15.85546875" style="3" customWidth="1"/>
    <col min="8709" max="8709" width="15" style="3" customWidth="1"/>
    <col min="8710" max="8710" width="14.5703125" style="3" customWidth="1"/>
    <col min="8711" max="8711" width="17" style="3" customWidth="1"/>
    <col min="8712" max="8962" width="9.140625" style="3"/>
    <col min="8963" max="8963" width="36.140625" style="3" customWidth="1"/>
    <col min="8964" max="8964" width="15.85546875" style="3" customWidth="1"/>
    <col min="8965" max="8965" width="15" style="3" customWidth="1"/>
    <col min="8966" max="8966" width="14.5703125" style="3" customWidth="1"/>
    <col min="8967" max="8967" width="17" style="3" customWidth="1"/>
    <col min="8968" max="9218" width="9.140625" style="3"/>
    <col min="9219" max="9219" width="36.140625" style="3" customWidth="1"/>
    <col min="9220" max="9220" width="15.85546875" style="3" customWidth="1"/>
    <col min="9221" max="9221" width="15" style="3" customWidth="1"/>
    <col min="9222" max="9222" width="14.5703125" style="3" customWidth="1"/>
    <col min="9223" max="9223" width="17" style="3" customWidth="1"/>
    <col min="9224" max="9474" width="9.140625" style="3"/>
    <col min="9475" max="9475" width="36.140625" style="3" customWidth="1"/>
    <col min="9476" max="9476" width="15.85546875" style="3" customWidth="1"/>
    <col min="9477" max="9477" width="15" style="3" customWidth="1"/>
    <col min="9478" max="9478" width="14.5703125" style="3" customWidth="1"/>
    <col min="9479" max="9479" width="17" style="3" customWidth="1"/>
    <col min="9480" max="9730" width="9.140625" style="3"/>
    <col min="9731" max="9731" width="36.140625" style="3" customWidth="1"/>
    <col min="9732" max="9732" width="15.85546875" style="3" customWidth="1"/>
    <col min="9733" max="9733" width="15" style="3" customWidth="1"/>
    <col min="9734" max="9734" width="14.5703125" style="3" customWidth="1"/>
    <col min="9735" max="9735" width="17" style="3" customWidth="1"/>
    <col min="9736" max="9986" width="9.140625" style="3"/>
    <col min="9987" max="9987" width="36.140625" style="3" customWidth="1"/>
    <col min="9988" max="9988" width="15.85546875" style="3" customWidth="1"/>
    <col min="9989" max="9989" width="15" style="3" customWidth="1"/>
    <col min="9990" max="9990" width="14.5703125" style="3" customWidth="1"/>
    <col min="9991" max="9991" width="17" style="3" customWidth="1"/>
    <col min="9992" max="10242" width="9.140625" style="3"/>
    <col min="10243" max="10243" width="36.140625" style="3" customWidth="1"/>
    <col min="10244" max="10244" width="15.85546875" style="3" customWidth="1"/>
    <col min="10245" max="10245" width="15" style="3" customWidth="1"/>
    <col min="10246" max="10246" width="14.5703125" style="3" customWidth="1"/>
    <col min="10247" max="10247" width="17" style="3" customWidth="1"/>
    <col min="10248" max="10498" width="9.140625" style="3"/>
    <col min="10499" max="10499" width="36.140625" style="3" customWidth="1"/>
    <col min="10500" max="10500" width="15.85546875" style="3" customWidth="1"/>
    <col min="10501" max="10501" width="15" style="3" customWidth="1"/>
    <col min="10502" max="10502" width="14.5703125" style="3" customWidth="1"/>
    <col min="10503" max="10503" width="17" style="3" customWidth="1"/>
    <col min="10504" max="10754" width="9.140625" style="3"/>
    <col min="10755" max="10755" width="36.140625" style="3" customWidth="1"/>
    <col min="10756" max="10756" width="15.85546875" style="3" customWidth="1"/>
    <col min="10757" max="10757" width="15" style="3" customWidth="1"/>
    <col min="10758" max="10758" width="14.5703125" style="3" customWidth="1"/>
    <col min="10759" max="10759" width="17" style="3" customWidth="1"/>
    <col min="10760" max="11010" width="9.140625" style="3"/>
    <col min="11011" max="11011" width="36.140625" style="3" customWidth="1"/>
    <col min="11012" max="11012" width="15.85546875" style="3" customWidth="1"/>
    <col min="11013" max="11013" width="15" style="3" customWidth="1"/>
    <col min="11014" max="11014" width="14.5703125" style="3" customWidth="1"/>
    <col min="11015" max="11015" width="17" style="3" customWidth="1"/>
    <col min="11016" max="11266" width="9.140625" style="3"/>
    <col min="11267" max="11267" width="36.140625" style="3" customWidth="1"/>
    <col min="11268" max="11268" width="15.85546875" style="3" customWidth="1"/>
    <col min="11269" max="11269" width="15" style="3" customWidth="1"/>
    <col min="11270" max="11270" width="14.5703125" style="3" customWidth="1"/>
    <col min="11271" max="11271" width="17" style="3" customWidth="1"/>
    <col min="11272" max="11522" width="9.140625" style="3"/>
    <col min="11523" max="11523" width="36.140625" style="3" customWidth="1"/>
    <col min="11524" max="11524" width="15.85546875" style="3" customWidth="1"/>
    <col min="11525" max="11525" width="15" style="3" customWidth="1"/>
    <col min="11526" max="11526" width="14.5703125" style="3" customWidth="1"/>
    <col min="11527" max="11527" width="17" style="3" customWidth="1"/>
    <col min="11528" max="11778" width="9.140625" style="3"/>
    <col min="11779" max="11779" width="36.140625" style="3" customWidth="1"/>
    <col min="11780" max="11780" width="15.85546875" style="3" customWidth="1"/>
    <col min="11781" max="11781" width="15" style="3" customWidth="1"/>
    <col min="11782" max="11782" width="14.5703125" style="3" customWidth="1"/>
    <col min="11783" max="11783" width="17" style="3" customWidth="1"/>
    <col min="11784" max="12034" width="9.140625" style="3"/>
    <col min="12035" max="12035" width="36.140625" style="3" customWidth="1"/>
    <col min="12036" max="12036" width="15.85546875" style="3" customWidth="1"/>
    <col min="12037" max="12037" width="15" style="3" customWidth="1"/>
    <col min="12038" max="12038" width="14.5703125" style="3" customWidth="1"/>
    <col min="12039" max="12039" width="17" style="3" customWidth="1"/>
    <col min="12040" max="12290" width="9.140625" style="3"/>
    <col min="12291" max="12291" width="36.140625" style="3" customWidth="1"/>
    <col min="12292" max="12292" width="15.85546875" style="3" customWidth="1"/>
    <col min="12293" max="12293" width="15" style="3" customWidth="1"/>
    <col min="12294" max="12294" width="14.5703125" style="3" customWidth="1"/>
    <col min="12295" max="12295" width="17" style="3" customWidth="1"/>
    <col min="12296" max="12546" width="9.140625" style="3"/>
    <col min="12547" max="12547" width="36.140625" style="3" customWidth="1"/>
    <col min="12548" max="12548" width="15.85546875" style="3" customWidth="1"/>
    <col min="12549" max="12549" width="15" style="3" customWidth="1"/>
    <col min="12550" max="12550" width="14.5703125" style="3" customWidth="1"/>
    <col min="12551" max="12551" width="17" style="3" customWidth="1"/>
    <col min="12552" max="12802" width="9.140625" style="3"/>
    <col min="12803" max="12803" width="36.140625" style="3" customWidth="1"/>
    <col min="12804" max="12804" width="15.85546875" style="3" customWidth="1"/>
    <col min="12805" max="12805" width="15" style="3" customWidth="1"/>
    <col min="12806" max="12806" width="14.5703125" style="3" customWidth="1"/>
    <col min="12807" max="12807" width="17" style="3" customWidth="1"/>
    <col min="12808" max="13058" width="9.140625" style="3"/>
    <col min="13059" max="13059" width="36.140625" style="3" customWidth="1"/>
    <col min="13060" max="13060" width="15.85546875" style="3" customWidth="1"/>
    <col min="13061" max="13061" width="15" style="3" customWidth="1"/>
    <col min="13062" max="13062" width="14.5703125" style="3" customWidth="1"/>
    <col min="13063" max="13063" width="17" style="3" customWidth="1"/>
    <col min="13064" max="13314" width="9.140625" style="3"/>
    <col min="13315" max="13315" width="36.140625" style="3" customWidth="1"/>
    <col min="13316" max="13316" width="15.85546875" style="3" customWidth="1"/>
    <col min="13317" max="13317" width="15" style="3" customWidth="1"/>
    <col min="13318" max="13318" width="14.5703125" style="3" customWidth="1"/>
    <col min="13319" max="13319" width="17" style="3" customWidth="1"/>
    <col min="13320" max="13570" width="9.140625" style="3"/>
    <col min="13571" max="13571" width="36.140625" style="3" customWidth="1"/>
    <col min="13572" max="13572" width="15.85546875" style="3" customWidth="1"/>
    <col min="13573" max="13573" width="15" style="3" customWidth="1"/>
    <col min="13574" max="13574" width="14.5703125" style="3" customWidth="1"/>
    <col min="13575" max="13575" width="17" style="3" customWidth="1"/>
    <col min="13576" max="13826" width="9.140625" style="3"/>
    <col min="13827" max="13827" width="36.140625" style="3" customWidth="1"/>
    <col min="13828" max="13828" width="15.85546875" style="3" customWidth="1"/>
    <col min="13829" max="13829" width="15" style="3" customWidth="1"/>
    <col min="13830" max="13830" width="14.5703125" style="3" customWidth="1"/>
    <col min="13831" max="13831" width="17" style="3" customWidth="1"/>
    <col min="13832" max="14082" width="9.140625" style="3"/>
    <col min="14083" max="14083" width="36.140625" style="3" customWidth="1"/>
    <col min="14084" max="14084" width="15.85546875" style="3" customWidth="1"/>
    <col min="14085" max="14085" width="15" style="3" customWidth="1"/>
    <col min="14086" max="14086" width="14.5703125" style="3" customWidth="1"/>
    <col min="14087" max="14087" width="17" style="3" customWidth="1"/>
    <col min="14088" max="14338" width="9.140625" style="3"/>
    <col min="14339" max="14339" width="36.140625" style="3" customWidth="1"/>
    <col min="14340" max="14340" width="15.85546875" style="3" customWidth="1"/>
    <col min="14341" max="14341" width="15" style="3" customWidth="1"/>
    <col min="14342" max="14342" width="14.5703125" style="3" customWidth="1"/>
    <col min="14343" max="14343" width="17" style="3" customWidth="1"/>
    <col min="14344" max="14594" width="9.140625" style="3"/>
    <col min="14595" max="14595" width="36.140625" style="3" customWidth="1"/>
    <col min="14596" max="14596" width="15.85546875" style="3" customWidth="1"/>
    <col min="14597" max="14597" width="15" style="3" customWidth="1"/>
    <col min="14598" max="14598" width="14.5703125" style="3" customWidth="1"/>
    <col min="14599" max="14599" width="17" style="3" customWidth="1"/>
    <col min="14600" max="14850" width="9.140625" style="3"/>
    <col min="14851" max="14851" width="36.140625" style="3" customWidth="1"/>
    <col min="14852" max="14852" width="15.85546875" style="3" customWidth="1"/>
    <col min="14853" max="14853" width="15" style="3" customWidth="1"/>
    <col min="14854" max="14854" width="14.5703125" style="3" customWidth="1"/>
    <col min="14855" max="14855" width="17" style="3" customWidth="1"/>
    <col min="14856" max="15106" width="9.140625" style="3"/>
    <col min="15107" max="15107" width="36.140625" style="3" customWidth="1"/>
    <col min="15108" max="15108" width="15.85546875" style="3" customWidth="1"/>
    <col min="15109" max="15109" width="15" style="3" customWidth="1"/>
    <col min="15110" max="15110" width="14.5703125" style="3" customWidth="1"/>
    <col min="15111" max="15111" width="17" style="3" customWidth="1"/>
    <col min="15112" max="15362" width="9.140625" style="3"/>
    <col min="15363" max="15363" width="36.140625" style="3" customWidth="1"/>
    <col min="15364" max="15364" width="15.85546875" style="3" customWidth="1"/>
    <col min="15365" max="15365" width="15" style="3" customWidth="1"/>
    <col min="15366" max="15366" width="14.5703125" style="3" customWidth="1"/>
    <col min="15367" max="15367" width="17" style="3" customWidth="1"/>
    <col min="15368" max="15618" width="9.140625" style="3"/>
    <col min="15619" max="15619" width="36.140625" style="3" customWidth="1"/>
    <col min="15620" max="15620" width="15.85546875" style="3" customWidth="1"/>
    <col min="15621" max="15621" width="15" style="3" customWidth="1"/>
    <col min="15622" max="15622" width="14.5703125" style="3" customWidth="1"/>
    <col min="15623" max="15623" width="17" style="3" customWidth="1"/>
    <col min="15624" max="15874" width="9.140625" style="3"/>
    <col min="15875" max="15875" width="36.140625" style="3" customWidth="1"/>
    <col min="15876" max="15876" width="15.85546875" style="3" customWidth="1"/>
    <col min="15877" max="15877" width="15" style="3" customWidth="1"/>
    <col min="15878" max="15878" width="14.5703125" style="3" customWidth="1"/>
    <col min="15879" max="15879" width="17" style="3" customWidth="1"/>
    <col min="15880" max="16130" width="9.140625" style="3"/>
    <col min="16131" max="16131" width="36.140625" style="3" customWidth="1"/>
    <col min="16132" max="16132" width="15.85546875" style="3" customWidth="1"/>
    <col min="16133" max="16133" width="15" style="3" customWidth="1"/>
    <col min="16134" max="16134" width="14.5703125" style="3" customWidth="1"/>
    <col min="16135" max="16135" width="17" style="3" customWidth="1"/>
    <col min="16136" max="16384" width="9.140625" style="3"/>
  </cols>
  <sheetData>
    <row r="1" spans="1:8" ht="22.5" customHeight="1">
      <c r="B1" s="232" t="s">
        <v>84</v>
      </c>
      <c r="C1" s="233"/>
      <c r="D1" s="233"/>
      <c r="E1" s="233"/>
      <c r="F1" s="233"/>
      <c r="G1" s="233"/>
    </row>
    <row r="2" spans="1:8" ht="20.25" customHeight="1">
      <c r="A2" s="134"/>
      <c r="B2" s="234" t="s">
        <v>115</v>
      </c>
      <c r="C2" s="234"/>
      <c r="D2" s="234"/>
      <c r="E2" s="234"/>
      <c r="F2" s="234"/>
      <c r="G2" s="234"/>
    </row>
    <row r="3" spans="1:8" ht="47.25">
      <c r="A3" s="235" t="s">
        <v>112</v>
      </c>
      <c r="B3" s="235"/>
      <c r="C3" s="130" t="s">
        <v>68</v>
      </c>
      <c r="D3" s="130" t="s">
        <v>90</v>
      </c>
      <c r="E3" s="130" t="s">
        <v>114</v>
      </c>
      <c r="F3" s="130" t="s">
        <v>81</v>
      </c>
      <c r="G3" s="130" t="s">
        <v>82</v>
      </c>
    </row>
    <row r="4" spans="1:8" ht="15.75">
      <c r="A4" s="131" t="s">
        <v>12</v>
      </c>
      <c r="B4" s="131" t="s">
        <v>13</v>
      </c>
      <c r="C4" s="141" t="s">
        <v>116</v>
      </c>
      <c r="D4" s="137">
        <f>SUM(D5:D11)</f>
        <v>74022.5</v>
      </c>
      <c r="E4" s="137">
        <f>SUM(E5:E11)</f>
        <v>77394.2</v>
      </c>
      <c r="F4" s="135">
        <f>E4-D4</f>
        <v>3371.6999999999971</v>
      </c>
      <c r="G4" s="130">
        <f>F4/D4*100</f>
        <v>4.5549663953527597</v>
      </c>
    </row>
    <row r="5" spans="1:8" ht="53.25" customHeight="1">
      <c r="A5" s="132" t="s">
        <v>12</v>
      </c>
      <c r="B5" s="132" t="s">
        <v>15</v>
      </c>
      <c r="C5" s="142" t="s">
        <v>14</v>
      </c>
      <c r="D5" s="63">
        <v>1926.5</v>
      </c>
      <c r="E5" s="63">
        <v>2889.1</v>
      </c>
      <c r="F5" s="136">
        <f>E5-D5</f>
        <v>962.59999999999991</v>
      </c>
      <c r="G5" s="136">
        <f>F5/D5*100</f>
        <v>49.96626005709836</v>
      </c>
    </row>
    <row r="6" spans="1:8" ht="68.25" customHeight="1">
      <c r="A6" s="132" t="s">
        <v>12</v>
      </c>
      <c r="B6" s="132" t="s">
        <v>17</v>
      </c>
      <c r="C6" s="142" t="s">
        <v>16</v>
      </c>
      <c r="D6" s="63">
        <v>1868.9</v>
      </c>
      <c r="E6" s="63">
        <v>1775.4</v>
      </c>
      <c r="F6" s="136">
        <f t="shared" ref="F6:F11" si="0">E6-D6</f>
        <v>-93.5</v>
      </c>
      <c r="G6" s="136">
        <f t="shared" ref="G6:G11" si="1">F6/D6*100</f>
        <v>-5.0029429075927014</v>
      </c>
    </row>
    <row r="7" spans="1:8" ht="84" customHeight="1">
      <c r="A7" s="132" t="s">
        <v>12</v>
      </c>
      <c r="B7" s="132" t="s">
        <v>19</v>
      </c>
      <c r="C7" s="142" t="s">
        <v>18</v>
      </c>
      <c r="D7" s="63">
        <v>34323.1</v>
      </c>
      <c r="E7" s="63">
        <v>38528.9</v>
      </c>
      <c r="F7" s="136">
        <f t="shared" si="0"/>
        <v>4205.8000000000029</v>
      </c>
      <c r="G7" s="136">
        <f t="shared" si="1"/>
        <v>12.253555185866087</v>
      </c>
    </row>
    <row r="8" spans="1:8" ht="20.25" customHeight="1">
      <c r="A8" s="132" t="s">
        <v>12</v>
      </c>
      <c r="B8" s="132" t="s">
        <v>21</v>
      </c>
      <c r="C8" s="142" t="s">
        <v>20</v>
      </c>
      <c r="D8" s="63">
        <v>9.6</v>
      </c>
      <c r="E8" s="63">
        <v>29.1</v>
      </c>
      <c r="F8" s="136">
        <f t="shared" si="0"/>
        <v>19.5</v>
      </c>
      <c r="G8" s="136">
        <f t="shared" si="1"/>
        <v>203.125</v>
      </c>
    </row>
    <row r="9" spans="1:8" ht="60" customHeight="1">
      <c r="A9" s="132" t="s">
        <v>12</v>
      </c>
      <c r="B9" s="132" t="s">
        <v>23</v>
      </c>
      <c r="C9" s="142" t="s">
        <v>22</v>
      </c>
      <c r="D9" s="63">
        <v>8021.1</v>
      </c>
      <c r="E9" s="63">
        <v>9517.2000000000007</v>
      </c>
      <c r="F9" s="136">
        <f t="shared" si="0"/>
        <v>1496.1000000000004</v>
      </c>
      <c r="G9" s="136">
        <f t="shared" si="1"/>
        <v>18.652055204398401</v>
      </c>
    </row>
    <row r="10" spans="1:8" ht="21" customHeight="1">
      <c r="A10" s="132" t="s">
        <v>12</v>
      </c>
      <c r="B10" s="132" t="s">
        <v>25</v>
      </c>
      <c r="C10" s="142" t="s">
        <v>24</v>
      </c>
      <c r="D10" s="63">
        <v>0</v>
      </c>
      <c r="E10" s="63">
        <v>0</v>
      </c>
      <c r="F10" s="136">
        <f t="shared" si="0"/>
        <v>0</v>
      </c>
      <c r="G10" s="136" t="s">
        <v>89</v>
      </c>
    </row>
    <row r="11" spans="1:8" ht="24" customHeight="1">
      <c r="A11" s="132" t="s">
        <v>12</v>
      </c>
      <c r="B11" s="132" t="s">
        <v>27</v>
      </c>
      <c r="C11" s="142" t="s">
        <v>26</v>
      </c>
      <c r="D11" s="63">
        <v>27873.3</v>
      </c>
      <c r="E11" s="63">
        <v>24654.5</v>
      </c>
      <c r="F11" s="136">
        <f t="shared" si="0"/>
        <v>-3218.7999999999993</v>
      </c>
      <c r="G11" s="136">
        <f t="shared" si="1"/>
        <v>-11.547968844736717</v>
      </c>
    </row>
    <row r="12" spans="1:8" s="31" customFormat="1" ht="15.75">
      <c r="A12" s="131" t="s">
        <v>15</v>
      </c>
      <c r="B12" s="131" t="s">
        <v>13</v>
      </c>
      <c r="C12" s="145" t="s">
        <v>119</v>
      </c>
      <c r="D12" s="138">
        <f>D13</f>
        <v>0</v>
      </c>
      <c r="E12" s="138">
        <f t="shared" ref="E12" si="2">E13</f>
        <v>29.5</v>
      </c>
      <c r="F12" s="130">
        <f t="shared" ref="F12:F53" si="3">E12-D12</f>
        <v>29.5</v>
      </c>
      <c r="G12" s="130" t="s">
        <v>89</v>
      </c>
      <c r="H12" s="37"/>
    </row>
    <row r="13" spans="1:8" s="31" customFormat="1" ht="20.25" customHeight="1">
      <c r="A13" s="144" t="s">
        <v>15</v>
      </c>
      <c r="B13" s="144" t="s">
        <v>17</v>
      </c>
      <c r="C13" s="146" t="s">
        <v>117</v>
      </c>
      <c r="D13" s="63">
        <v>0</v>
      </c>
      <c r="E13" s="63">
        <v>29.5</v>
      </c>
      <c r="F13" s="136">
        <f t="shared" si="3"/>
        <v>29.5</v>
      </c>
      <c r="G13" s="136" t="s">
        <v>89</v>
      </c>
      <c r="H13" s="38"/>
    </row>
    <row r="14" spans="1:8" ht="36.75" customHeight="1">
      <c r="A14" s="133" t="s">
        <v>17</v>
      </c>
      <c r="B14" s="133" t="s">
        <v>13</v>
      </c>
      <c r="C14" s="141" t="s">
        <v>118</v>
      </c>
      <c r="D14" s="139">
        <f t="shared" ref="D14:E14" si="4">D15+D17+D16</f>
        <v>501.6</v>
      </c>
      <c r="E14" s="139">
        <f t="shared" si="4"/>
        <v>519.5</v>
      </c>
      <c r="F14" s="130">
        <f t="shared" si="3"/>
        <v>17.899999999999977</v>
      </c>
      <c r="G14" s="130">
        <f t="shared" ref="G14:G53" si="5">F14/D14*100</f>
        <v>3.5685805422647481</v>
      </c>
      <c r="H14" s="39"/>
    </row>
    <row r="15" spans="1:8" ht="21" customHeight="1">
      <c r="A15" s="132" t="s">
        <v>17</v>
      </c>
      <c r="B15" s="132" t="s">
        <v>29</v>
      </c>
      <c r="C15" s="146" t="s">
        <v>86</v>
      </c>
      <c r="D15" s="63">
        <v>86.2</v>
      </c>
      <c r="E15" s="63">
        <v>90.6</v>
      </c>
      <c r="F15" s="136">
        <f t="shared" si="3"/>
        <v>4.3999999999999915</v>
      </c>
      <c r="G15" s="136">
        <f t="shared" si="5"/>
        <v>5.1044083526682034</v>
      </c>
      <c r="H15" s="23"/>
    </row>
    <row r="16" spans="1:8" ht="66.75" customHeight="1">
      <c r="A16" s="132" t="s">
        <v>17</v>
      </c>
      <c r="B16" s="132" t="s">
        <v>10</v>
      </c>
      <c r="C16" s="147" t="s">
        <v>87</v>
      </c>
      <c r="D16" s="63">
        <v>67.3</v>
      </c>
      <c r="E16" s="63">
        <v>67.3</v>
      </c>
      <c r="F16" s="136">
        <f t="shared" si="3"/>
        <v>0</v>
      </c>
      <c r="G16" s="136">
        <f t="shared" si="5"/>
        <v>0</v>
      </c>
    </row>
    <row r="17" spans="1:8" ht="30">
      <c r="A17" s="132" t="s">
        <v>17</v>
      </c>
      <c r="B17" s="132" t="s">
        <v>31</v>
      </c>
      <c r="C17" s="143" t="s">
        <v>83</v>
      </c>
      <c r="D17" s="63">
        <v>348.1</v>
      </c>
      <c r="E17" s="63">
        <v>361.6</v>
      </c>
      <c r="F17" s="136">
        <f t="shared" si="3"/>
        <v>13.5</v>
      </c>
      <c r="G17" s="136">
        <f t="shared" si="5"/>
        <v>3.8781959207124386</v>
      </c>
    </row>
    <row r="18" spans="1:8" ht="15.75">
      <c r="A18" s="133" t="s">
        <v>19</v>
      </c>
      <c r="B18" s="133" t="s">
        <v>13</v>
      </c>
      <c r="C18" s="141" t="s">
        <v>120</v>
      </c>
      <c r="D18" s="137">
        <f>SUM(D20:D22)</f>
        <v>111840.4</v>
      </c>
      <c r="E18" s="139">
        <f t="shared" ref="E18" si="6">E21+E22+E20+E19</f>
        <v>48326.7</v>
      </c>
      <c r="F18" s="130">
        <f t="shared" si="3"/>
        <v>-63513.7</v>
      </c>
      <c r="G18" s="130">
        <f t="shared" si="5"/>
        <v>-56.789585874156387</v>
      </c>
    </row>
    <row r="19" spans="1:8" ht="15">
      <c r="A19" s="132" t="s">
        <v>19</v>
      </c>
      <c r="B19" s="132" t="s">
        <v>12</v>
      </c>
      <c r="C19" s="142" t="s">
        <v>98</v>
      </c>
      <c r="D19" s="140">
        <v>0</v>
      </c>
      <c r="E19" s="140">
        <v>500</v>
      </c>
      <c r="F19" s="136">
        <f t="shared" si="3"/>
        <v>500</v>
      </c>
      <c r="G19" s="136" t="s">
        <v>89</v>
      </c>
    </row>
    <row r="20" spans="1:8" ht="15">
      <c r="A20" s="132" t="s">
        <v>19</v>
      </c>
      <c r="B20" s="132" t="s">
        <v>34</v>
      </c>
      <c r="C20" s="142" t="s">
        <v>33</v>
      </c>
      <c r="D20" s="63">
        <v>3600.4</v>
      </c>
      <c r="E20" s="63">
        <v>2723.7</v>
      </c>
      <c r="F20" s="136">
        <f t="shared" si="3"/>
        <v>-876.70000000000027</v>
      </c>
      <c r="G20" s="136">
        <f t="shared" si="5"/>
        <v>-24.35007221419843</v>
      </c>
    </row>
    <row r="21" spans="1:8" ht="15">
      <c r="A21" s="132" t="s">
        <v>19</v>
      </c>
      <c r="B21" s="132" t="s">
        <v>29</v>
      </c>
      <c r="C21" s="142" t="s">
        <v>35</v>
      </c>
      <c r="D21" s="63">
        <v>105705.5</v>
      </c>
      <c r="E21" s="63">
        <v>43666.9</v>
      </c>
      <c r="F21" s="136">
        <f t="shared" si="3"/>
        <v>-62038.6</v>
      </c>
      <c r="G21" s="136">
        <f t="shared" si="5"/>
        <v>-58.690039780333095</v>
      </c>
    </row>
    <row r="22" spans="1:8" ht="30">
      <c r="A22" s="132" t="s">
        <v>19</v>
      </c>
      <c r="B22" s="132" t="s">
        <v>37</v>
      </c>
      <c r="C22" s="142" t="s">
        <v>36</v>
      </c>
      <c r="D22" s="63">
        <v>2534.5</v>
      </c>
      <c r="E22" s="63">
        <v>1436.1</v>
      </c>
      <c r="F22" s="136">
        <f t="shared" si="3"/>
        <v>-1098.4000000000001</v>
      </c>
      <c r="G22" s="136">
        <f t="shared" si="5"/>
        <v>-43.337936476622616</v>
      </c>
    </row>
    <row r="23" spans="1:8" ht="15.75">
      <c r="A23" s="133" t="s">
        <v>21</v>
      </c>
      <c r="B23" s="133" t="s">
        <v>13</v>
      </c>
      <c r="C23" s="141" t="s">
        <v>121</v>
      </c>
      <c r="D23" s="137">
        <f>SUM(D24:D26)</f>
        <v>4825.9000000000005</v>
      </c>
      <c r="E23" s="139">
        <f t="shared" ref="E23" si="7">SUM(E24:E27)</f>
        <v>13728.3</v>
      </c>
      <c r="F23" s="130">
        <f t="shared" si="3"/>
        <v>8902.3999999999978</v>
      </c>
      <c r="G23" s="130">
        <f t="shared" si="5"/>
        <v>184.47129032926495</v>
      </c>
    </row>
    <row r="24" spans="1:8" ht="15">
      <c r="A24" s="132" t="s">
        <v>21</v>
      </c>
      <c r="B24" s="132" t="s">
        <v>12</v>
      </c>
      <c r="C24" s="142" t="s">
        <v>39</v>
      </c>
      <c r="D24" s="63">
        <v>171.3</v>
      </c>
      <c r="E24" s="63">
        <v>153.6</v>
      </c>
      <c r="F24" s="136">
        <f t="shared" si="3"/>
        <v>-17.700000000000017</v>
      </c>
      <c r="G24" s="136">
        <f t="shared" si="5"/>
        <v>-10.332749562171637</v>
      </c>
    </row>
    <row r="25" spans="1:8" ht="15">
      <c r="A25" s="132" t="s">
        <v>21</v>
      </c>
      <c r="B25" s="132" t="s">
        <v>15</v>
      </c>
      <c r="C25" s="142" t="s">
        <v>40</v>
      </c>
      <c r="D25" s="63">
        <v>2893.9</v>
      </c>
      <c r="E25" s="63">
        <v>4794.8</v>
      </c>
      <c r="F25" s="136">
        <f t="shared" si="3"/>
        <v>1900.9</v>
      </c>
      <c r="G25" s="136">
        <f t="shared" si="5"/>
        <v>65.686443899236323</v>
      </c>
      <c r="H25" s="33"/>
    </row>
    <row r="26" spans="1:8" ht="15">
      <c r="A26" s="132" t="s">
        <v>21</v>
      </c>
      <c r="B26" s="132" t="s">
        <v>17</v>
      </c>
      <c r="C26" s="142" t="s">
        <v>41</v>
      </c>
      <c r="D26" s="63">
        <v>1760.7</v>
      </c>
      <c r="E26" s="63">
        <v>1792.2</v>
      </c>
      <c r="F26" s="136">
        <f t="shared" si="3"/>
        <v>31.5</v>
      </c>
      <c r="G26" s="136">
        <f t="shared" si="5"/>
        <v>1.7890611688532971</v>
      </c>
      <c r="H26" s="33"/>
    </row>
    <row r="27" spans="1:8" ht="30">
      <c r="A27" s="132" t="s">
        <v>21</v>
      </c>
      <c r="B27" s="132" t="s">
        <v>21</v>
      </c>
      <c r="C27" s="148" t="s">
        <v>102</v>
      </c>
      <c r="D27" s="63">
        <v>0</v>
      </c>
      <c r="E27" s="63">
        <v>6987.7</v>
      </c>
      <c r="F27" s="136">
        <f>E27-D27</f>
        <v>6987.7</v>
      </c>
      <c r="G27" s="136" t="s">
        <v>89</v>
      </c>
      <c r="H27" s="33"/>
    </row>
    <row r="28" spans="1:8" ht="15.75">
      <c r="A28" s="133" t="s">
        <v>23</v>
      </c>
      <c r="B28" s="133" t="s">
        <v>13</v>
      </c>
      <c r="C28" s="141" t="s">
        <v>122</v>
      </c>
      <c r="D28" s="137">
        <f>D29</f>
        <v>420.7</v>
      </c>
      <c r="E28" s="137">
        <f>E29</f>
        <v>827.6</v>
      </c>
      <c r="F28" s="130">
        <f t="shared" si="3"/>
        <v>406.90000000000003</v>
      </c>
      <c r="G28" s="130">
        <f t="shared" si="5"/>
        <v>96.719752792964115</v>
      </c>
      <c r="H28" s="33"/>
    </row>
    <row r="29" spans="1:8" ht="30">
      <c r="A29" s="132" t="s">
        <v>23</v>
      </c>
      <c r="B29" s="132" t="s">
        <v>21</v>
      </c>
      <c r="C29" s="142" t="s">
        <v>43</v>
      </c>
      <c r="D29" s="63">
        <v>420.7</v>
      </c>
      <c r="E29" s="63">
        <v>827.6</v>
      </c>
      <c r="F29" s="136">
        <f t="shared" si="3"/>
        <v>406.90000000000003</v>
      </c>
      <c r="G29" s="136">
        <f t="shared" si="5"/>
        <v>96.719752792964115</v>
      </c>
      <c r="H29" s="33"/>
    </row>
    <row r="30" spans="1:8" ht="15.75">
      <c r="A30" s="133" t="s">
        <v>45</v>
      </c>
      <c r="B30" s="133" t="s">
        <v>13</v>
      </c>
      <c r="C30" s="141" t="s">
        <v>123</v>
      </c>
      <c r="D30" s="137">
        <f>SUM(D31:D35)</f>
        <v>607373</v>
      </c>
      <c r="E30" s="137">
        <f>SUM(E31:E35)</f>
        <v>667784.00000000012</v>
      </c>
      <c r="F30" s="130">
        <f t="shared" si="3"/>
        <v>60411.000000000116</v>
      </c>
      <c r="G30" s="130">
        <f t="shared" si="5"/>
        <v>9.9462768348280406</v>
      </c>
      <c r="H30" s="33"/>
    </row>
    <row r="31" spans="1:8" ht="15">
      <c r="A31" s="132" t="s">
        <v>45</v>
      </c>
      <c r="B31" s="132" t="s">
        <v>12</v>
      </c>
      <c r="C31" s="142" t="s">
        <v>46</v>
      </c>
      <c r="D31" s="63">
        <v>144251.9</v>
      </c>
      <c r="E31" s="63">
        <v>176058.3</v>
      </c>
      <c r="F31" s="136">
        <f t="shared" si="3"/>
        <v>31806.399999999994</v>
      </c>
      <c r="G31" s="136">
        <f t="shared" si="5"/>
        <v>22.049206977516413</v>
      </c>
      <c r="H31" s="33"/>
    </row>
    <row r="32" spans="1:8" ht="15">
      <c r="A32" s="132" t="s">
        <v>45</v>
      </c>
      <c r="B32" s="132" t="s">
        <v>15</v>
      </c>
      <c r="C32" s="142" t="s">
        <v>47</v>
      </c>
      <c r="D32" s="63">
        <v>316196.09999999998</v>
      </c>
      <c r="E32" s="63">
        <v>399579.5</v>
      </c>
      <c r="F32" s="136">
        <f t="shared" si="3"/>
        <v>83383.400000000023</v>
      </c>
      <c r="G32" s="136">
        <f t="shared" si="5"/>
        <v>26.370786989466353</v>
      </c>
      <c r="H32" s="33"/>
    </row>
    <row r="33" spans="1:8" ht="15">
      <c r="A33" s="132" t="s">
        <v>45</v>
      </c>
      <c r="B33" s="132" t="s">
        <v>17</v>
      </c>
      <c r="C33" s="142" t="s">
        <v>77</v>
      </c>
      <c r="D33" s="63">
        <v>26407</v>
      </c>
      <c r="E33" s="63">
        <v>35072.9</v>
      </c>
      <c r="F33" s="136">
        <f t="shared" si="3"/>
        <v>8665.9000000000015</v>
      </c>
      <c r="G33" s="136">
        <f t="shared" si="5"/>
        <v>32.816677396144968</v>
      </c>
      <c r="H33" s="33"/>
    </row>
    <row r="34" spans="1:8" ht="15">
      <c r="A34" s="132" t="s">
        <v>45</v>
      </c>
      <c r="B34" s="132" t="s">
        <v>45</v>
      </c>
      <c r="C34" s="142" t="s">
        <v>78</v>
      </c>
      <c r="D34" s="63">
        <v>5558.1</v>
      </c>
      <c r="E34" s="63">
        <v>6211.8</v>
      </c>
      <c r="F34" s="136">
        <f t="shared" si="3"/>
        <v>653.69999999999982</v>
      </c>
      <c r="G34" s="136">
        <f t="shared" si="5"/>
        <v>11.761213364279156</v>
      </c>
      <c r="H34" s="33"/>
    </row>
    <row r="35" spans="1:8" ht="15">
      <c r="A35" s="132" t="s">
        <v>45</v>
      </c>
      <c r="B35" s="132" t="s">
        <v>29</v>
      </c>
      <c r="C35" s="142" t="s">
        <v>50</v>
      </c>
      <c r="D35" s="63">
        <v>114959.9</v>
      </c>
      <c r="E35" s="63">
        <v>50861.5</v>
      </c>
      <c r="F35" s="136">
        <f t="shared" si="3"/>
        <v>-64098.399999999994</v>
      </c>
      <c r="G35" s="136">
        <f t="shared" si="5"/>
        <v>-55.757181417172418</v>
      </c>
      <c r="H35" s="40"/>
    </row>
    <row r="36" spans="1:8" ht="29.25" customHeight="1">
      <c r="A36" s="133" t="s">
        <v>34</v>
      </c>
      <c r="B36" s="133" t="s">
        <v>13</v>
      </c>
      <c r="C36" s="141" t="s">
        <v>124</v>
      </c>
      <c r="D36" s="137">
        <f>SUM(D37:D38)</f>
        <v>38665.200000000004</v>
      </c>
      <c r="E36" s="137">
        <f>SUM(E37:E38)</f>
        <v>90584.5</v>
      </c>
      <c r="F36" s="130">
        <f t="shared" si="3"/>
        <v>51919.299999999996</v>
      </c>
      <c r="G36" s="130">
        <f t="shared" si="5"/>
        <v>134.27914507101991</v>
      </c>
      <c r="H36" s="38"/>
    </row>
    <row r="37" spans="1:8" ht="15">
      <c r="A37" s="132" t="s">
        <v>34</v>
      </c>
      <c r="B37" s="132" t="s">
        <v>12</v>
      </c>
      <c r="C37" s="142" t="s">
        <v>52</v>
      </c>
      <c r="D37" s="63">
        <v>34350.9</v>
      </c>
      <c r="E37" s="63">
        <v>85723.5</v>
      </c>
      <c r="F37" s="136">
        <f t="shared" si="3"/>
        <v>51372.6</v>
      </c>
      <c r="G37" s="136">
        <f t="shared" si="5"/>
        <v>149.55241347388278</v>
      </c>
      <c r="H37" s="40"/>
    </row>
    <row r="38" spans="1:8" ht="30">
      <c r="A38" s="132" t="s">
        <v>34</v>
      </c>
      <c r="B38" s="132" t="s">
        <v>19</v>
      </c>
      <c r="C38" s="142" t="s">
        <v>53</v>
      </c>
      <c r="D38" s="63">
        <v>4314.3</v>
      </c>
      <c r="E38" s="63">
        <v>4861</v>
      </c>
      <c r="F38" s="136">
        <f t="shared" si="3"/>
        <v>546.69999999999982</v>
      </c>
      <c r="G38" s="136">
        <f t="shared" si="5"/>
        <v>12.671812344992231</v>
      </c>
      <c r="H38" s="23"/>
    </row>
    <row r="39" spans="1:8" ht="15.75">
      <c r="A39" s="133" t="s">
        <v>29</v>
      </c>
      <c r="B39" s="133" t="s">
        <v>13</v>
      </c>
      <c r="C39" s="141" t="s">
        <v>125</v>
      </c>
      <c r="D39" s="137">
        <f>SUM(D40:D41)</f>
        <v>689.40000000000009</v>
      </c>
      <c r="E39" s="137">
        <f>SUM(E40:E41)</f>
        <v>545.29999999999995</v>
      </c>
      <c r="F39" s="130">
        <f t="shared" si="3"/>
        <v>-144.10000000000014</v>
      </c>
      <c r="G39" s="130">
        <f t="shared" si="5"/>
        <v>-20.902233826515829</v>
      </c>
    </row>
    <row r="40" spans="1:8" ht="15">
      <c r="A40" s="132" t="s">
        <v>29</v>
      </c>
      <c r="B40" s="132" t="s">
        <v>45</v>
      </c>
      <c r="C40" s="142" t="s">
        <v>79</v>
      </c>
      <c r="D40" s="63">
        <v>516.6</v>
      </c>
      <c r="E40" s="63">
        <v>408.3</v>
      </c>
      <c r="F40" s="136">
        <f t="shared" si="3"/>
        <v>-108.30000000000001</v>
      </c>
      <c r="G40" s="136">
        <f t="shared" si="5"/>
        <v>-20.963995354239259</v>
      </c>
    </row>
    <row r="41" spans="1:8" ht="15">
      <c r="A41" s="132" t="s">
        <v>29</v>
      </c>
      <c r="B41" s="132" t="s">
        <v>29</v>
      </c>
      <c r="C41" s="142" t="s">
        <v>56</v>
      </c>
      <c r="D41" s="63">
        <v>172.8</v>
      </c>
      <c r="E41" s="63">
        <v>137</v>
      </c>
      <c r="F41" s="136">
        <f t="shared" si="3"/>
        <v>-35.800000000000011</v>
      </c>
      <c r="G41" s="136">
        <f t="shared" si="5"/>
        <v>-20.717592592592599</v>
      </c>
    </row>
    <row r="42" spans="1:8" ht="15.75">
      <c r="A42" s="133" t="s">
        <v>10</v>
      </c>
      <c r="B42" s="133" t="s">
        <v>13</v>
      </c>
      <c r="C42" s="141" t="s">
        <v>126</v>
      </c>
      <c r="D42" s="137">
        <f>SUM(D43:D46)</f>
        <v>41072.299999999996</v>
      </c>
      <c r="E42" s="137">
        <f>SUM(E43:E46)</f>
        <v>33447.199999999997</v>
      </c>
      <c r="F42" s="130">
        <f t="shared" si="3"/>
        <v>-7625.0999999999985</v>
      </c>
      <c r="G42" s="130">
        <f t="shared" si="5"/>
        <v>-18.565066967274781</v>
      </c>
    </row>
    <row r="43" spans="1:8" ht="15.75" customHeight="1">
      <c r="A43" s="132" t="s">
        <v>10</v>
      </c>
      <c r="B43" s="132" t="s">
        <v>12</v>
      </c>
      <c r="C43" s="142" t="s">
        <v>58</v>
      </c>
      <c r="D43" s="63">
        <v>1668.1</v>
      </c>
      <c r="E43" s="63">
        <v>1558.3</v>
      </c>
      <c r="F43" s="136">
        <f t="shared" si="3"/>
        <v>-109.79999999999995</v>
      </c>
      <c r="G43" s="136">
        <f t="shared" si="5"/>
        <v>-6.5823391882980617</v>
      </c>
    </row>
    <row r="44" spans="1:8" ht="14.25" customHeight="1">
      <c r="A44" s="132" t="s">
        <v>10</v>
      </c>
      <c r="B44" s="132" t="s">
        <v>17</v>
      </c>
      <c r="C44" s="142" t="s">
        <v>59</v>
      </c>
      <c r="D44" s="63">
        <v>34114.5</v>
      </c>
      <c r="E44" s="63">
        <v>27019.1</v>
      </c>
      <c r="F44" s="136">
        <f t="shared" si="3"/>
        <v>-7095.4000000000015</v>
      </c>
      <c r="G44" s="136">
        <f t="shared" si="5"/>
        <v>-20.798780577173932</v>
      </c>
    </row>
    <row r="45" spans="1:8" s="31" customFormat="1" ht="15">
      <c r="A45" s="132" t="s">
        <v>10</v>
      </c>
      <c r="B45" s="132" t="s">
        <v>19</v>
      </c>
      <c r="C45" s="142" t="s">
        <v>60</v>
      </c>
      <c r="D45" s="63">
        <v>4878</v>
      </c>
      <c r="E45" s="63">
        <v>4390</v>
      </c>
      <c r="F45" s="136">
        <f t="shared" si="3"/>
        <v>-488</v>
      </c>
      <c r="G45" s="136">
        <f t="shared" si="5"/>
        <v>-10.004100041000411</v>
      </c>
    </row>
    <row r="46" spans="1:8" ht="15">
      <c r="A46" s="132" t="s">
        <v>10</v>
      </c>
      <c r="B46" s="132" t="s">
        <v>23</v>
      </c>
      <c r="C46" s="142" t="s">
        <v>61</v>
      </c>
      <c r="D46" s="63">
        <v>411.7</v>
      </c>
      <c r="E46" s="63">
        <v>479.8</v>
      </c>
      <c r="F46" s="136">
        <f t="shared" si="3"/>
        <v>68.100000000000023</v>
      </c>
      <c r="G46" s="136">
        <f t="shared" si="5"/>
        <v>16.541170755404426</v>
      </c>
    </row>
    <row r="47" spans="1:8" ht="15.75">
      <c r="A47" s="133" t="s">
        <v>25</v>
      </c>
      <c r="B47" s="133" t="s">
        <v>13</v>
      </c>
      <c r="C47" s="141" t="s">
        <v>127</v>
      </c>
      <c r="D47" s="137">
        <f>D48</f>
        <v>7952.6</v>
      </c>
      <c r="E47" s="139">
        <f t="shared" ref="E47" si="8">E48+E49</f>
        <v>24123</v>
      </c>
      <c r="F47" s="130">
        <f t="shared" si="3"/>
        <v>16170.4</v>
      </c>
      <c r="G47" s="130">
        <f t="shared" si="5"/>
        <v>203.33475844377938</v>
      </c>
    </row>
    <row r="48" spans="1:8" ht="15">
      <c r="A48" s="132" t="s">
        <v>25</v>
      </c>
      <c r="B48" s="132" t="s">
        <v>15</v>
      </c>
      <c r="C48" s="142" t="s">
        <v>63</v>
      </c>
      <c r="D48" s="63">
        <v>7952.6</v>
      </c>
      <c r="E48" s="63">
        <v>21288.3</v>
      </c>
      <c r="F48" s="136">
        <f t="shared" si="3"/>
        <v>13335.699999999999</v>
      </c>
      <c r="G48" s="136">
        <f t="shared" si="5"/>
        <v>167.6898121369112</v>
      </c>
    </row>
    <row r="49" spans="1:7" ht="30">
      <c r="A49" s="132" t="s">
        <v>25</v>
      </c>
      <c r="B49" s="132" t="s">
        <v>21</v>
      </c>
      <c r="C49" s="146" t="s">
        <v>99</v>
      </c>
      <c r="D49" s="63">
        <v>0</v>
      </c>
      <c r="E49" s="63">
        <v>2834.7</v>
      </c>
      <c r="F49" s="136">
        <f t="shared" si="3"/>
        <v>2834.7</v>
      </c>
      <c r="G49" s="136" t="s">
        <v>89</v>
      </c>
    </row>
    <row r="50" spans="1:7" ht="53.25" customHeight="1">
      <c r="A50" s="133" t="s">
        <v>31</v>
      </c>
      <c r="B50" s="133" t="s">
        <v>13</v>
      </c>
      <c r="C50" s="141" t="s">
        <v>140</v>
      </c>
      <c r="D50" s="137">
        <f>SUM(D51:D52)</f>
        <v>62917.5</v>
      </c>
      <c r="E50" s="137">
        <f>SUM(E51:E52)</f>
        <v>67863.399999999994</v>
      </c>
      <c r="F50" s="130">
        <f t="shared" si="3"/>
        <v>4945.8999999999942</v>
      </c>
      <c r="G50" s="130">
        <f t="shared" si="5"/>
        <v>7.8609289943179466</v>
      </c>
    </row>
    <row r="51" spans="1:7" ht="45">
      <c r="A51" s="132" t="s">
        <v>31</v>
      </c>
      <c r="B51" s="132" t="s">
        <v>12</v>
      </c>
      <c r="C51" s="142" t="s">
        <v>64</v>
      </c>
      <c r="D51" s="63">
        <v>15216.8</v>
      </c>
      <c r="E51" s="63">
        <v>16977.8</v>
      </c>
      <c r="F51" s="136">
        <f t="shared" si="3"/>
        <v>1761</v>
      </c>
      <c r="G51" s="136">
        <f t="shared" si="5"/>
        <v>11.572735397718311</v>
      </c>
    </row>
    <row r="52" spans="1:7" ht="15">
      <c r="A52" s="132" t="s">
        <v>31</v>
      </c>
      <c r="B52" s="132" t="s">
        <v>15</v>
      </c>
      <c r="C52" s="142" t="s">
        <v>65</v>
      </c>
      <c r="D52" s="63">
        <v>47700.7</v>
      </c>
      <c r="E52" s="63">
        <v>50885.599999999999</v>
      </c>
      <c r="F52" s="136">
        <f t="shared" si="3"/>
        <v>3184.9000000000015</v>
      </c>
      <c r="G52" s="136">
        <f t="shared" si="5"/>
        <v>6.6768412203594529</v>
      </c>
    </row>
    <row r="53" spans="1:7" ht="15.75">
      <c r="A53" s="231" t="s">
        <v>80</v>
      </c>
      <c r="B53" s="231"/>
      <c r="C53" s="231"/>
      <c r="D53" s="138">
        <f>D42+D39+D36+D30+D28+D23+D18+D4+D14+D47+D50</f>
        <v>950281.1</v>
      </c>
      <c r="E53" s="138">
        <f>E42+E39+E36+E30+E28+E23+E18+E4+E14+E47+E50+E12</f>
        <v>1025173.2000000001</v>
      </c>
      <c r="F53" s="130">
        <f t="shared" si="3"/>
        <v>74892.100000000093</v>
      </c>
      <c r="G53" s="130">
        <f t="shared" si="5"/>
        <v>7.8810469870441588</v>
      </c>
    </row>
    <row r="54" spans="1:7">
      <c r="F54" s="28"/>
    </row>
  </sheetData>
  <mergeCells count="4">
    <mergeCell ref="A53:C53"/>
    <mergeCell ref="B1:G1"/>
    <mergeCell ref="B2:G2"/>
    <mergeCell ref="A3:B3"/>
  </mergeCells>
  <printOptions horizontalCentered="1"/>
  <pageMargins left="0.35433070866141736" right="0.35433070866141736" top="0.59055118110236227" bottom="0.59055118110236227" header="0.11811023622047245" footer="0.11811023622047245"/>
  <pageSetup paperSize="9" scale="65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раздел подраздел</vt:lpstr>
      <vt:lpstr>отклонение от первоначального</vt:lpstr>
      <vt:lpstr>Сравнение расходов с 2021 годом</vt:lpstr>
      <vt:lpstr>Лист1</vt:lpstr>
      <vt:lpstr>Лист2</vt:lpstr>
      <vt:lpstr>Лист3</vt:lpstr>
      <vt:lpstr>'отклонение от первоначального'!Область_печати</vt:lpstr>
      <vt:lpstr>'раздел подраздел'!Область_печати</vt:lpstr>
      <vt:lpstr>'Сравнение расходов с 2021 годом'!Область_печати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2023-03-23T05:43:28Z</dcterms:modified>
</cp:coreProperties>
</file>