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Налоговые и неналоговые доходы" sheetId="10" r:id="rId1"/>
    <sheet name="Безвозмездные поступления" sheetId="4" r:id="rId2"/>
    <sheet name="Уточнение доходов" sheetId="6" r:id="rId3"/>
    <sheet name="Сравнение доходов с 2019г" sheetId="8" r:id="rId4"/>
    <sheet name="Лист1" sheetId="1" r:id="rId5"/>
    <sheet name="Лист2" sheetId="2" r:id="rId6"/>
    <sheet name="Лист3" sheetId="3" r:id="rId7"/>
  </sheets>
  <definedNames>
    <definedName name="Z_04FFC609_A05C_4561_B10E_F53E300FE820_.wvu.Cols" localSheetId="1" hidden="1">'Безвозмездные поступления'!$A$1:$C$65536</definedName>
    <definedName name="Z_04FFC609_A05C_4561_B10E_F53E300FE820_.wvu.PrintArea" localSheetId="1" hidden="1">'Безвозмездные поступления'!$E$1:$L$51</definedName>
    <definedName name="Z_04FFC609_A05C_4561_B10E_F53E300FE820_.wvu.PrintTitles" localSheetId="1" hidden="1">'Безвозмездные поступления'!$A$7:$IV$7</definedName>
    <definedName name="Z_08713DE2_3B16_460F_8279_AB4F925F183A_.wvu.Cols" localSheetId="1" hidden="1">'Безвозмездные поступления'!$A$1:$C$65536</definedName>
    <definedName name="Z_08713DE2_3B16_460F_8279_AB4F925F183A_.wvu.PrintArea" localSheetId="1" hidden="1">'Безвозмездные поступления'!$E$1:$L$60</definedName>
    <definedName name="Z_08713DE2_3B16_460F_8279_AB4F925F183A_.wvu.PrintTitles" localSheetId="1" hidden="1">'Безвозмездные поступления'!$A$7:$IV$7</definedName>
    <definedName name="Z_1661FB1D_7FF6_450C_8611_E158B01166C5_.wvu.Cols" localSheetId="1" hidden="1">'Безвозмездные поступления'!$A$1:$C$65536</definedName>
    <definedName name="Z_1661FB1D_7FF6_450C_8611_E158B01166C5_.wvu.PrintArea" localSheetId="1" hidden="1">'Безвозмездные поступления'!$A$1:$L$41</definedName>
    <definedName name="Z_1661FB1D_7FF6_450C_8611_E158B01166C5_.wvu.PrintTitles" localSheetId="1" hidden="1">'Безвозмездные поступления'!$A$7:$IV$7</definedName>
    <definedName name="Z_1661FB1D_7FF6_450C_8611_E158B01166C5_.wvu.Rows" localSheetId="1" hidden="1">'Безвозмездные поступления'!#REF!</definedName>
    <definedName name="Z_18CD31DB_E601_4025_A6BD_E906ABACC917_.wvu.Rows" localSheetId="1" hidden="1">'Безвозмездные поступления'!#REF!</definedName>
    <definedName name="Z_2CA9A275_D537_4BF6_838E_328EF0AFB165_.wvu.Cols" localSheetId="1" hidden="1">'Безвозмездные поступления'!$A$1:$C$65536</definedName>
    <definedName name="Z_2CA9A275_D537_4BF6_838E_328EF0AFB165_.wvu.PrintArea" localSheetId="1" hidden="1">'Безвозмездные поступления'!$A$1:$L$41</definedName>
    <definedName name="Z_2CA9A275_D537_4BF6_838E_328EF0AFB165_.wvu.PrintTitles" localSheetId="1" hidden="1">'Безвозмездные поступления'!$A$7:$IV$7</definedName>
    <definedName name="Z_386E7DCD_B8BE_4575_A556_AA00C152D3FE_.wvu.Cols" localSheetId="1" hidden="1">'Безвозмездные поступления'!$A$1:$C$65536</definedName>
    <definedName name="Z_386E7DCD_B8BE_4575_A556_AA00C152D3FE_.wvu.PrintArea" localSheetId="1" hidden="1">'Безвозмездные поступления'!$A$1:$L$41</definedName>
    <definedName name="Z_386E7DCD_B8BE_4575_A556_AA00C152D3FE_.wvu.PrintTitles" localSheetId="1" hidden="1">'Безвозмездные поступления'!$A$7:$IV$7</definedName>
    <definedName name="Z_386E7DCD_B8BE_4575_A556_AA00C152D3FE_.wvu.Rows" localSheetId="1" hidden="1">'Безвозмездные поступления'!#REF!</definedName>
    <definedName name="Z_5EC5BB1B_27C9_479A_ABD0_384F8B5AC6CB_.wvu.Cols" localSheetId="1" hidden="1">'Безвозмездные поступления'!$A$1:$C$65536</definedName>
    <definedName name="Z_5EC5BB1B_27C9_479A_ABD0_384F8B5AC6CB_.wvu.PrintArea" localSheetId="1" hidden="1">'Безвозмездные поступления'!$A$1:$L$41</definedName>
    <definedName name="Z_5EC5BB1B_27C9_479A_ABD0_384F8B5AC6CB_.wvu.PrintTitles" localSheetId="1" hidden="1">'Безвозмездные поступления'!$A$7:$IV$7</definedName>
    <definedName name="Z_5EC5BB1B_27C9_479A_ABD0_384F8B5AC6CB_.wvu.Rows" localSheetId="1" hidden="1">'Безвозмездные поступления'!#REF!</definedName>
    <definedName name="Z_66410084_BB51_4EC9_9B1B_C45729D8E210_.wvu.Cols" localSheetId="1" hidden="1">'Безвозмездные поступления'!$A$1:$C$65536</definedName>
    <definedName name="Z_66410084_BB51_4EC9_9B1B_C45729D8E210_.wvu.PrintArea" localSheetId="1" hidden="1">'Безвозмездные поступления'!$A$1:$L$41</definedName>
    <definedName name="Z_66410084_BB51_4EC9_9B1B_C45729D8E210_.wvu.PrintTitles" localSheetId="1" hidden="1">'Безвозмездные поступления'!$A$7:$IV$7</definedName>
    <definedName name="Z_7C07033F_2651_4D47_AF6B_721B2E7CB4A4_.wvu.Cols" localSheetId="1" hidden="1">'Безвозмездные поступления'!$A$1:$C$65536</definedName>
    <definedName name="Z_7C07033F_2651_4D47_AF6B_721B2E7CB4A4_.wvu.PrintArea" localSheetId="1" hidden="1">'Безвозмездные поступления'!$A$1:$L$41</definedName>
    <definedName name="Z_7C07033F_2651_4D47_AF6B_721B2E7CB4A4_.wvu.PrintTitles" localSheetId="1" hidden="1">'Безвозмездные поступления'!$A$7:$IV$7</definedName>
    <definedName name="Z_7C07033F_2651_4D47_AF6B_721B2E7CB4A4_.wvu.Rows" localSheetId="1" hidden="1">'Безвозмездные поступления'!#REF!</definedName>
    <definedName name="Z_897F5246_2FC3_4E25_95E3_E7C8EAAA059D_.wvu.Cols" localSheetId="1" hidden="1">'Безвозмездные поступления'!$A$1:$C$65536</definedName>
    <definedName name="Z_897F5246_2FC3_4E25_95E3_E7C8EAAA059D_.wvu.PrintArea" localSheetId="1" hidden="1">'Безвозмездные поступления'!$A$1:$L$41</definedName>
    <definedName name="Z_897F5246_2FC3_4E25_95E3_E7C8EAAA059D_.wvu.PrintTitles" localSheetId="1" hidden="1">'Безвозмездные поступления'!$A$7:$IV$7</definedName>
    <definedName name="Z_897F5246_2FC3_4E25_95E3_E7C8EAAA059D_.wvu.Rows" localSheetId="1" hidden="1">'Безвозмездные поступления'!#REF!</definedName>
    <definedName name="Z_9181903D_5C59_4667_8C10_9F87C4ABB140_.wvu.Cols" localSheetId="1" hidden="1">'Безвозмездные поступления'!$A$1:$C$65536</definedName>
    <definedName name="Z_9181903D_5C59_4667_8C10_9F87C4ABB140_.wvu.PrintArea" localSheetId="1" hidden="1">'Безвозмездные поступления'!$E$1:$L$60</definedName>
    <definedName name="Z_9181903D_5C59_4667_8C10_9F87C4ABB140_.wvu.PrintTitles" localSheetId="1" hidden="1">'Безвозмездные поступления'!$A$7:$IV$7</definedName>
    <definedName name="Z_96A4B215_6B1C_4233_908C_E887D7212828_.wvu.Cols" localSheetId="1" hidden="1">'Безвозмездные поступления'!$A$1:$C$65536</definedName>
    <definedName name="Z_96A4B215_6B1C_4233_908C_E887D7212828_.wvu.PrintArea" localSheetId="1" hidden="1">'Безвозмездные поступления'!$A$1:$L$41</definedName>
    <definedName name="Z_96A4B215_6B1C_4233_908C_E887D7212828_.wvu.PrintTitles" localSheetId="1" hidden="1">'Безвозмездные поступления'!$A$7:$IV$7</definedName>
    <definedName name="Z_96A4B215_6B1C_4233_908C_E887D7212828_.wvu.Rows" localSheetId="1" hidden="1">'Безвозмездные поступления'!#REF!</definedName>
    <definedName name="Z_ADCC6A83_F130_4937_9607_6A02494F4908_.wvu.Cols" localSheetId="1" hidden="1">'Безвозмездные поступления'!$A$1:$C$65536</definedName>
    <definedName name="Z_ADCC6A83_F130_4937_9607_6A02494F4908_.wvu.PrintArea" localSheetId="1" hidden="1">'Безвозмездные поступления'!$A$1:$L$41</definedName>
    <definedName name="Z_ADCC6A83_F130_4937_9607_6A02494F4908_.wvu.PrintTitles" localSheetId="1" hidden="1">'Безвозмездные поступления'!$A$7:$IV$7</definedName>
    <definedName name="Z_ADCC6A83_F130_4937_9607_6A02494F4908_.wvu.Rows" localSheetId="1" hidden="1">'Безвозмездные поступления'!#REF!</definedName>
    <definedName name="Z_B155567F_4397_42F4_B224_D816AB073B17_.wvu.Cols" localSheetId="1" hidden="1">'Безвозмездные поступления'!$A$1:$C$65536</definedName>
    <definedName name="Z_B155567F_4397_42F4_B224_D816AB073B17_.wvu.PrintArea" localSheetId="1" hidden="1">'Безвозмездные поступления'!$A$1:$L$41</definedName>
    <definedName name="Z_B155567F_4397_42F4_B224_D816AB073B17_.wvu.PrintTitles" localSheetId="1" hidden="1">'Безвозмездные поступления'!$A$7:$IV$7</definedName>
    <definedName name="Z_B155567F_4397_42F4_B224_D816AB073B17_.wvu.Rows" localSheetId="1" hidden="1">'Безвозмездные поступления'!#REF!</definedName>
    <definedName name="Z_BC890949_F199_4E8B_A008_33037EFEA4E3_.wvu.Cols" localSheetId="1" hidden="1">'Безвозмездные поступления'!$A$1:$C$65536</definedName>
    <definedName name="Z_BC890949_F199_4E8B_A008_33037EFEA4E3_.wvu.PrintArea" localSheetId="1" hidden="1">'Безвозмездные поступления'!$E$1:$L$60</definedName>
    <definedName name="Z_BC890949_F199_4E8B_A008_33037EFEA4E3_.wvu.PrintTitles" localSheetId="1" hidden="1">'Безвозмездные поступления'!$A$7:$IV$7</definedName>
    <definedName name="Z_BD3D1DFF_9DAB_4310_AB5F_B7FDD1DA9AEB_.wvu.Cols" localSheetId="1" hidden="1">'Безвозмездные поступления'!$A$1:$C$65536</definedName>
    <definedName name="Z_BD3D1DFF_9DAB_4310_AB5F_B7FDD1DA9AEB_.wvu.PrintArea" localSheetId="1" hidden="1">'Безвозмездные поступления'!$B$1:$L$42</definedName>
    <definedName name="Z_BD3D1DFF_9DAB_4310_AB5F_B7FDD1DA9AEB_.wvu.PrintTitles" localSheetId="1" hidden="1">'Безвозмездные поступления'!$A$7:$IV$7</definedName>
    <definedName name="Z_F6AFCBCD_22F4_4844_887E_B38447053920_.wvu.PrintArea" localSheetId="1" hidden="1">'Безвозмездные поступления'!$A$1:$L$41</definedName>
    <definedName name="_xlnm.Print_Titles" localSheetId="1">'Безвозмездные поступления'!$A$7:$IV$7</definedName>
    <definedName name="_xlnm.Print_Area" localSheetId="1">'Безвозмездные поступления'!$E$1:$L$60</definedName>
    <definedName name="_xlnm.Print_Area" localSheetId="0">'Налоговые и неналоговые доходы'!$A$1:$L$18</definedName>
    <definedName name="_xlnm.Print_Area" localSheetId="3">'Сравнение доходов с 2019г'!$A$1:$F$31</definedName>
    <definedName name="_xlnm.Print_Area" localSheetId="2">'Уточнение доходов'!$A$1:$F$29</definedName>
  </definedNames>
  <calcPr calcId="124519"/>
</workbook>
</file>

<file path=xl/calcChain.xml><?xml version="1.0" encoding="utf-8"?>
<calcChain xmlns="http://schemas.openxmlformats.org/spreadsheetml/2006/main">
  <c r="I18" i="10"/>
  <c r="G18"/>
  <c r="E18"/>
  <c r="C18"/>
  <c r="K17"/>
  <c r="K16"/>
  <c r="K15"/>
  <c r="K13"/>
  <c r="K12"/>
  <c r="J11"/>
  <c r="K11" s="1"/>
  <c r="I11"/>
  <c r="H11"/>
  <c r="G11"/>
  <c r="F11"/>
  <c r="E11"/>
  <c r="D11"/>
  <c r="C11"/>
  <c r="B11"/>
  <c r="K10"/>
  <c r="K9"/>
  <c r="K8"/>
  <c r="K6"/>
  <c r="K5"/>
  <c r="K4"/>
  <c r="J3"/>
  <c r="K3" s="1"/>
  <c r="I3"/>
  <c r="H3"/>
  <c r="H18" s="1"/>
  <c r="G3"/>
  <c r="F3"/>
  <c r="F18" s="1"/>
  <c r="E3"/>
  <c r="D3"/>
  <c r="D18" s="1"/>
  <c r="C3"/>
  <c r="B3"/>
  <c r="B18" s="1"/>
  <c r="F30" i="8"/>
  <c r="E30"/>
  <c r="E29"/>
  <c r="E28"/>
  <c r="F28" s="1"/>
  <c r="F27"/>
  <c r="E27"/>
  <c r="E26"/>
  <c r="F26" s="1"/>
  <c r="E25"/>
  <c r="F24"/>
  <c r="E24"/>
  <c r="F23"/>
  <c r="E23"/>
  <c r="F22"/>
  <c r="E22"/>
  <c r="F21"/>
  <c r="E21"/>
  <c r="D21"/>
  <c r="D31" s="1"/>
  <c r="E31" s="1"/>
  <c r="F31" s="1"/>
  <c r="C21"/>
  <c r="C31" s="1"/>
  <c r="F20"/>
  <c r="E20"/>
  <c r="F19"/>
  <c r="E19"/>
  <c r="F18"/>
  <c r="E18"/>
  <c r="F17"/>
  <c r="E17"/>
  <c r="F16"/>
  <c r="E16"/>
  <c r="F15"/>
  <c r="E15"/>
  <c r="F14"/>
  <c r="E14"/>
  <c r="D14"/>
  <c r="C14"/>
  <c r="F13"/>
  <c r="E13"/>
  <c r="E12"/>
  <c r="E11"/>
  <c r="F11" s="1"/>
  <c r="F10"/>
  <c r="E10"/>
  <c r="E9"/>
  <c r="F9" s="1"/>
  <c r="F8"/>
  <c r="E8"/>
  <c r="E7"/>
  <c r="F7" s="1"/>
  <c r="F6"/>
  <c r="E6"/>
  <c r="E5"/>
  <c r="F5" s="1"/>
  <c r="D5"/>
  <c r="D4" s="1"/>
  <c r="E4" s="1"/>
  <c r="F4" s="1"/>
  <c r="C5"/>
  <c r="C4"/>
  <c r="E30" i="6"/>
  <c r="E29"/>
  <c r="E28"/>
  <c r="H27"/>
  <c r="E27"/>
  <c r="F27" s="1"/>
  <c r="H26"/>
  <c r="E26"/>
  <c r="F26" s="1"/>
  <c r="E25"/>
  <c r="H24"/>
  <c r="F24"/>
  <c r="E24"/>
  <c r="H23"/>
  <c r="F23"/>
  <c r="E23"/>
  <c r="H22"/>
  <c r="F22"/>
  <c r="E22"/>
  <c r="G21"/>
  <c r="D21"/>
  <c r="E21" s="1"/>
  <c r="F21" s="1"/>
  <c r="C21"/>
  <c r="C31" s="1"/>
  <c r="H20"/>
  <c r="F20"/>
  <c r="E20"/>
  <c r="H19"/>
  <c r="F19"/>
  <c r="E19"/>
  <c r="H18"/>
  <c r="F18"/>
  <c r="E18"/>
  <c r="H17"/>
  <c r="F17"/>
  <c r="E17"/>
  <c r="H16"/>
  <c r="F16"/>
  <c r="E16"/>
  <c r="H15"/>
  <c r="F15"/>
  <c r="E15"/>
  <c r="G14"/>
  <c r="H14" s="1"/>
  <c r="D14"/>
  <c r="E14" s="1"/>
  <c r="F14" s="1"/>
  <c r="C14"/>
  <c r="H13"/>
  <c r="E13"/>
  <c r="F13" s="1"/>
  <c r="E12"/>
  <c r="H11"/>
  <c r="F11"/>
  <c r="E11"/>
  <c r="H10"/>
  <c r="F10"/>
  <c r="E10"/>
  <c r="H9"/>
  <c r="F9"/>
  <c r="E9"/>
  <c r="H8"/>
  <c r="F8"/>
  <c r="E8"/>
  <c r="H7"/>
  <c r="F7"/>
  <c r="E7"/>
  <c r="H6"/>
  <c r="F6"/>
  <c r="E6"/>
  <c r="G5"/>
  <c r="D5"/>
  <c r="E5" s="1"/>
  <c r="F5" s="1"/>
  <c r="C5"/>
  <c r="G4"/>
  <c r="C4"/>
  <c r="K58" i="4"/>
  <c r="J58"/>
  <c r="K57"/>
  <c r="J57"/>
  <c r="I57"/>
  <c r="H57"/>
  <c r="K56"/>
  <c r="J56"/>
  <c r="K55"/>
  <c r="J55"/>
  <c r="K54"/>
  <c r="J54"/>
  <c r="K53"/>
  <c r="J53"/>
  <c r="I52"/>
  <c r="H52"/>
  <c r="G52"/>
  <c r="J52" s="1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S42"/>
  <c r="R42"/>
  <c r="M42"/>
  <c r="O42" s="1"/>
  <c r="Q42" s="1"/>
  <c r="K42"/>
  <c r="J42"/>
  <c r="I41"/>
  <c r="M41" s="1"/>
  <c r="H41"/>
  <c r="G41"/>
  <c r="J41" s="1"/>
  <c r="K40"/>
  <c r="J40"/>
  <c r="I39"/>
  <c r="M39" s="1"/>
  <c r="H39"/>
  <c r="G39"/>
  <c r="J39" s="1"/>
  <c r="K38"/>
  <c r="J38"/>
  <c r="K37"/>
  <c r="J37"/>
  <c r="K36"/>
  <c r="J36"/>
  <c r="K35"/>
  <c r="J35"/>
  <c r="K34"/>
  <c r="J34"/>
  <c r="K33"/>
  <c r="J33"/>
  <c r="M32"/>
  <c r="K32"/>
  <c r="J32"/>
  <c r="M31"/>
  <c r="K31"/>
  <c r="J31"/>
  <c r="M30"/>
  <c r="K30"/>
  <c r="J30"/>
  <c r="M29"/>
  <c r="K29"/>
  <c r="J29"/>
  <c r="M28"/>
  <c r="K28"/>
  <c r="J28"/>
  <c r="I27"/>
  <c r="H27"/>
  <c r="H14" s="1"/>
  <c r="H9" s="1"/>
  <c r="H8" s="1"/>
  <c r="G27"/>
  <c r="J27" s="1"/>
  <c r="K26"/>
  <c r="J26"/>
  <c r="K25"/>
  <c r="J25"/>
  <c r="K24"/>
  <c r="J24"/>
  <c r="K23"/>
  <c r="J23"/>
  <c r="K22"/>
  <c r="J22"/>
  <c r="K21"/>
  <c r="J21"/>
  <c r="M20"/>
  <c r="K20"/>
  <c r="J20"/>
  <c r="M19"/>
  <c r="K19"/>
  <c r="J19"/>
  <c r="M18"/>
  <c r="K18"/>
  <c r="J18"/>
  <c r="K17"/>
  <c r="J17"/>
  <c r="K16"/>
  <c r="J16"/>
  <c r="K15"/>
  <c r="J15"/>
  <c r="I14"/>
  <c r="K13"/>
  <c r="J13"/>
  <c r="M12"/>
  <c r="K12"/>
  <c r="J12"/>
  <c r="M11"/>
  <c r="K11"/>
  <c r="J11"/>
  <c r="I10"/>
  <c r="M10" s="1"/>
  <c r="H10"/>
  <c r="G10"/>
  <c r="I9"/>
  <c r="I8" s="1"/>
  <c r="J18" i="10" l="1"/>
  <c r="K18" s="1"/>
  <c r="H4" i="6"/>
  <c r="I21"/>
  <c r="H21"/>
  <c r="I4"/>
  <c r="I14"/>
  <c r="G31"/>
  <c r="H5"/>
  <c r="D31"/>
  <c r="E31" s="1"/>
  <c r="F31" s="1"/>
  <c r="D4"/>
  <c r="E4" s="1"/>
  <c r="F4" s="1"/>
  <c r="M8" i="4"/>
  <c r="K10"/>
  <c r="M27"/>
  <c r="K39"/>
  <c r="K41"/>
  <c r="J10"/>
  <c r="M14"/>
  <c r="K52"/>
  <c r="M9"/>
  <c r="K27"/>
  <c r="G14"/>
  <c r="K14" s="1"/>
  <c r="I30" i="6" l="1"/>
  <c r="I28"/>
  <c r="I24"/>
  <c r="I23"/>
  <c r="I22"/>
  <c r="I11"/>
  <c r="I10"/>
  <c r="I9"/>
  <c r="I8"/>
  <c r="I7"/>
  <c r="I6"/>
  <c r="I31"/>
  <c r="I20"/>
  <c r="I19"/>
  <c r="I18"/>
  <c r="I17"/>
  <c r="I16"/>
  <c r="I15"/>
  <c r="H31"/>
  <c r="I29"/>
  <c r="I27"/>
  <c r="I26"/>
  <c r="I25"/>
  <c r="I13"/>
  <c r="I12"/>
  <c r="I5"/>
  <c r="J14" i="4"/>
  <c r="G9"/>
  <c r="K9" l="1"/>
  <c r="G8"/>
  <c r="J9"/>
  <c r="K8" l="1"/>
  <c r="J8"/>
</calcChain>
</file>

<file path=xl/sharedStrings.xml><?xml version="1.0" encoding="utf-8"?>
<sst xmlns="http://schemas.openxmlformats.org/spreadsheetml/2006/main" count="311" uniqueCount="218">
  <si>
    <t xml:space="preserve"> Объем  безвозмездных поступлений за 2020 год с пояснением причин отклонений</t>
  </si>
  <si>
    <t>(тыс. рублей)</t>
  </si>
  <si>
    <t>Код бюджетной классификации Российской Федерации</t>
  </si>
  <si>
    <t>Наименование групп, подгрупп и статей доходов</t>
  </si>
  <si>
    <t>Утверждено решением ПС о бюджете  от 12.12.2019  №78 (первоначальный)</t>
  </si>
  <si>
    <t xml:space="preserve">Утверждено решением ПС о бюджете от 25.12.2020 № 118(окончательный) </t>
  </si>
  <si>
    <t>Фактическое исполнение за 2020 год</t>
  </si>
  <si>
    <t>Отклонение от первоначального бюджета, тыс.руб.</t>
  </si>
  <si>
    <r>
      <t>% отклонений (</t>
    </r>
    <r>
      <rPr>
        <b/>
        <sz val="14"/>
        <rFont val="Times New Roman"/>
        <family val="1"/>
        <charset val="204"/>
      </rPr>
      <t xml:space="preserve">+ </t>
    </r>
    <r>
      <rPr>
        <sz val="14"/>
        <rFont val="Times New Roman"/>
        <family val="1"/>
        <charset val="204"/>
      </rPr>
      <t xml:space="preserve">рост; </t>
    </r>
    <r>
      <rPr>
        <b/>
        <sz val="14"/>
        <rFont val="Times New Roman"/>
        <family val="1"/>
        <charset val="204"/>
      </rPr>
      <t>-</t>
    </r>
    <r>
      <rPr>
        <sz val="14"/>
        <rFont val="Times New Roman"/>
        <family val="1"/>
        <charset val="204"/>
      </rPr>
      <t xml:space="preserve"> снижение) </t>
    </r>
  </si>
  <si>
    <t>Пояснения причин отклонения на 10 % и более</t>
  </si>
  <si>
    <t>000.2.00.00000.00.0000.000</t>
  </si>
  <si>
    <t xml:space="preserve">2 00 00000 00 0000 000 </t>
  </si>
  <si>
    <t>БЕЗВОЗМЕЗДНЫЕ ПОСТУПЛЕНИЯ</t>
  </si>
  <si>
    <t>000.2.02.00000.00.0000.000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</si>
  <si>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</si>
  <si>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</si>
  <si>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000.2.02.01000.00.0000.151</t>
  </si>
  <si>
    <t>2 02 15000 00 0000 150</t>
  </si>
  <si>
    <t>Дотации бюджетам субъектов Российской Федерации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</si>
  <si>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</si>
  <si>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</si>
  <si>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</si>
  <si>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 бюджетов</t>
  </si>
  <si>
    <t>Департаментом финансов области району оказана финансовая помощь на приобретение автотранспорта для сельских поселений района, на устранение последствий урагана в Аргуновском сельском поселении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</si>
  <si>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</si>
  <si>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цели.</t>
  </si>
  <si>
    <t xml:space="preserve"> Департаментом финансов  области району оказана  дополнительная финансовая помощь  на  выполнение майских Указов Президента по повышению заработной платы  в т.ч. увеличение МРОТ</t>
  </si>
  <si>
    <t>000.2.02.02000.00.0000.151</t>
  </si>
  <si>
    <t>2 02 20000 00 0000 150</t>
  </si>
  <si>
    <t>Субсидии бюджетам бюджетной системы Российской Федерации (межбюджетные субсидии)</t>
  </si>
  <si>
    <t>2 02 20077 05 0000 150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</si>
  <si>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</si>
  <si>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2 02 25169 05 0000150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</si>
  <si>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годы".</t>
  </si>
  <si>
    <t>2 02 25210 05 0000 150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</si>
  <si>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годы".</t>
  </si>
  <si>
    <t>2 02 25255 05 0000 150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</si>
  <si>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годы".</t>
  </si>
  <si>
    <t>Экономия по результатам конкурсных процедур</t>
  </si>
  <si>
    <t>2 02 25304 05 0000 150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</si>
  <si>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годы".</t>
  </si>
  <si>
    <t xml:space="preserve">Распределение средств из федерального,областного бюджета  произведено в процессе исполнения бюджета 
</t>
  </si>
  <si>
    <t>2 02 25491 05 0000 150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</si>
  <si>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годы".</t>
  </si>
  <si>
    <t>2 02 25497 05 0000 150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</si>
  <si>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годы".</t>
  </si>
  <si>
    <t>Увеличение средств из областного бюджета в связи с необходимой потребностью (увеличение получателей субсидии)</t>
  </si>
  <si>
    <t>2 02 25511 05 0000 150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</si>
  <si>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годы".</t>
  </si>
  <si>
    <t>2 02 25519 05 0000 150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</si>
  <si>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</si>
  <si>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Увеличение средств из областного бюджета в связи с необходимой потребностью (приобретение спецавтотранспорта учреждениям культуры)</t>
  </si>
  <si>
    <t>2 02 25555 05 0000 150</t>
  </si>
  <si>
    <t>Субсидии бюджетам муниципальных образований области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годы".</t>
  </si>
  <si>
    <t>2 02 25576 05 0000 150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</si>
  <si>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годы".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</si>
  <si>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</si>
  <si>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территорий.</t>
  </si>
  <si>
    <t>2 02 29999 05 0000 150</t>
  </si>
  <si>
    <t>Прочие субсидии бюджетам муниципальных районов</t>
  </si>
  <si>
    <t>Субсидии бюджетам муниципальных образований области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годы".</t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</si>
  <si>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годах".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</si>
  <si>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годах".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</si>
  <si>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годы".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</si>
  <si>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годы".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</si>
  <si>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годы".</t>
  </si>
  <si>
    <t>Субсидии на развитие мобильной торговли 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годы".</t>
  </si>
  <si>
    <t>Возврат средств из областного бюджета по несоответствию критериям отбора получателя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</si>
  <si>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</si>
  <si>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годы".</t>
  </si>
  <si>
    <t xml:space="preserve">Распределение средств из областного бюджета  произведено в процессе исполнения бюджета 
</t>
  </si>
  <si>
    <t>Субсидии на реализацию проекта "Народный бюджет".</t>
  </si>
  <si>
    <t>Субсидии на финансовое обеспеченье (возмещение) расходов на реализацию мероприятий на соблюдение санитарно-эпидимиологических требований в условиях распространения новой коронавирусной инфекции (COVID-19)в общеобразовательных организациях области.</t>
  </si>
  <si>
    <t>2 02 30000 00 0000 150</t>
  </si>
  <si>
    <t>Субвенции бюджетам субъектов Российской Федерации и муниципальных образований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</si>
  <si>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</si>
  <si>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руководство.</t>
  </si>
  <si>
    <t>000.2.02.03000.00.0000.151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</si>
  <si>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</si>
  <si>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</si>
  <si>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</si>
  <si>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Уменьшение средств в соответствии с потребносью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</si>
  <si>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</si>
  <si>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>Возврат средств из областного бюджета по результатам несостоявшихся конкурсных процедур, не определен исполнитель предоставления услуг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</si>
  <si>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</si>
  <si>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Уменьшение средств в соответствии с потребностью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</si>
  <si>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</si>
  <si>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Увеличение средств из областного бюджета в связи с необходимой потребностью (повышение заработной платы,закупка оргтехники)</t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</si>
  <si>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</si>
  <si>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>Уменьшение средств в соответствии с расчетным нормативом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</si>
  <si>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</si>
  <si>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</si>
  <si>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</si>
  <si>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</si>
  <si>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 xml:space="preserve">2 02 35135 05 0000 150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</si>
  <si>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ветеранах".</t>
  </si>
  <si>
    <t xml:space="preserve">Распределение средств из федерального бюджета  произведено в процессе исполнения бюджета 
</t>
  </si>
  <si>
    <t>2 02 36900 05 0000 150</t>
  </si>
  <si>
    <t>Единая субвенция местным бюджетам из бюджета субъекта Российской Федерации</t>
  </si>
  <si>
    <t>Уменьшение средств в соответствии с методикой расчета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</si>
  <si>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</si>
  <si>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</si>
  <si>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</si>
  <si>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соглашениями.</t>
  </si>
  <si>
    <t>2 02 45519 05 0000 150</t>
  </si>
  <si>
    <t>Межбюджетные трансферты, передаваемые бюджетам муниципальных районов на поддержку отрасли культуры.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</si>
  <si>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</si>
  <si>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</si>
  <si>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Поощрение за содействие достижению значений (уровней) показателей для оценки эффективности деятельности органов исполнительной власти </t>
  </si>
  <si>
    <t>2 02 49999 05 0000 150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</si>
  <si>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</si>
  <si>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2 07 00000 00 0000 000</t>
  </si>
  <si>
    <t xml:space="preserve">ПРОЧИЕ БЕЗВОЗМЕЗДНЫЕ ПОСТУПЛЕНИЯ
</t>
  </si>
  <si>
    <t>2 07 05030 05 0000 150</t>
  </si>
  <si>
    <t>Прочие безвозмездные поступления в бюджеты муниципальных районов</t>
  </si>
  <si>
    <t>Поступление средств в связи с реализацией проекта "Народный бюджет"</t>
  </si>
  <si>
    <t>Приложение 1</t>
  </si>
  <si>
    <t>Анализ отклонения уточненного плана бюджета Никольского муниципального района по доходам от первоначально утвержденного на 2020 год и его исполнение</t>
  </si>
  <si>
    <t xml:space="preserve">Доходы </t>
  </si>
  <si>
    <t>Первоначальный план на 2020  год, тыс.руб.</t>
  </si>
  <si>
    <t>Уточненный план на 2020  год, тыс.руб.</t>
  </si>
  <si>
    <t>Сумма изменения, тыс.руб.</t>
  </si>
  <si>
    <t>Процент изменения (%)</t>
  </si>
  <si>
    <t>Исполнено за 2020 год, тыс.руб.</t>
  </si>
  <si>
    <t>Процент исполнения (%)к уточненному плану</t>
  </si>
  <si>
    <t>Доля фактических доходов в общей сумме доходов (%)</t>
  </si>
  <si>
    <t>1.0.</t>
  </si>
  <si>
    <t>НАЛОГОВЫЕ И НЕНАЛОГОВЫЕ ДОХОДЫ</t>
  </si>
  <si>
    <t>1.1.</t>
  </si>
  <si>
    <t>НАЛОГОВЫЕ ДОХОДЫ</t>
  </si>
  <si>
    <t>1.1.2.</t>
  </si>
  <si>
    <t>Налог на доходы физических лиц</t>
  </si>
  <si>
    <t>1.1.3.</t>
  </si>
  <si>
    <t>Налог, взимаемый в связи с применением упрощенной системы налогообложения</t>
  </si>
  <si>
    <t>1.1.4.</t>
  </si>
  <si>
    <t>Единый налог на вменный доход  для отдельных видов деятельности</t>
  </si>
  <si>
    <t>1.1.5.</t>
  </si>
  <si>
    <t>Налоги на товары (работы, услуги), реализуемые на территории РФ (акцизы)</t>
  </si>
  <si>
    <t>1.1.6.</t>
  </si>
  <si>
    <t>Единый сельскохозяйственный налог</t>
  </si>
  <si>
    <t>1.1.7.</t>
  </si>
  <si>
    <t>Налог, взимаемый в связи с патентной системой налогообложения</t>
  </si>
  <si>
    <t>1.1.8.</t>
  </si>
  <si>
    <t xml:space="preserve">Налог на имущество </t>
  </si>
  <si>
    <t>1.1.9.</t>
  </si>
  <si>
    <t>Государственная пошлина</t>
  </si>
  <si>
    <t>1.2.</t>
  </si>
  <si>
    <t>НЕНАЛОГОВЫЕ ДОХОДЫ</t>
  </si>
  <si>
    <t>1.2.1.</t>
  </si>
  <si>
    <t>ДОХОДЫ ОТ ИСПОЛЬЗОВАНИЯ ИМУЩЕСТВА, НАХОДЯЩЕГОСЯ В ГОСУДАРСТВЕННОЙ И МУНИЦИПАЛЬНОЙ СОБСТВЕННОСТИ</t>
  </si>
  <si>
    <t>1.2.2.</t>
  </si>
  <si>
    <t>ПЛАТЕЖИ ПРИ ПОЛЬЗОВАНИИ ПРИРОДНЫМИ РЕСУРСАМИ</t>
  </si>
  <si>
    <t>1.2.3.</t>
  </si>
  <si>
    <t>ДОХОДЫ ОТ ОКАЗАНИЯ ПЛАТНЫХ УСЛУГ (РАБОТ) И КОМПЕНСАЦИИ ЗАТРАТ ГОСУДАРСТВА</t>
  </si>
  <si>
    <t>.1.2.4.</t>
  </si>
  <si>
    <t>ДОХОДЫ ОТ ПРОДАЖИ МАТЕРИАЛЬНЫХ И НЕМАТЕРИАЛЬНЫХ АКТИВОВ</t>
  </si>
  <si>
    <t>1.2.5.</t>
  </si>
  <si>
    <t>ШТРАФЫ, САНКЦИИ, ВОЗМЕЩЕНИЕ УЩЕРБА</t>
  </si>
  <si>
    <t>1.2.6.</t>
  </si>
  <si>
    <t xml:space="preserve">Прочие неналоговые доходы </t>
  </si>
  <si>
    <t>2.1.</t>
  </si>
  <si>
    <t>Дотации  на выравнивание бюджетной обеспеченности</t>
  </si>
  <si>
    <t>2.2.</t>
  </si>
  <si>
    <t>Дотации бюджетам на поддержку мер сбалансированности бюджетов</t>
  </si>
  <si>
    <t>2.3.</t>
  </si>
  <si>
    <t>Субсидии бюджетам бюджетной системы</t>
  </si>
  <si>
    <t>2.4.</t>
  </si>
  <si>
    <t>Прочие субсидии поселений</t>
  </si>
  <si>
    <t>2.5.</t>
  </si>
  <si>
    <t>2.6.</t>
  </si>
  <si>
    <t>Иные межбюджетные трансферты</t>
  </si>
  <si>
    <t>2.7.</t>
  </si>
  <si>
    <t>Безвозмездные поступления от негосударственных отганизаций</t>
  </si>
  <si>
    <t>2.8.</t>
  </si>
  <si>
    <t>Доходы бюджетов бюджетной системы РФ от возврата бюджетами бюджетной системы РФ и организациями отстатков субсидий, субвенций и иных межбюджетных трансфертов, имеющих целевое назначение прошлых лет</t>
  </si>
  <si>
    <t>2.9.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</si>
  <si>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</si>
  <si>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</si>
  <si>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Приложение 3</t>
  </si>
  <si>
    <t>Анализ исполнения доходной части бюджета Никольского муниципального района за 2019-2020 гг.</t>
  </si>
  <si>
    <t>Исполнено за 2019 год, тыс.руб.</t>
  </si>
  <si>
    <t>Абсолютное отклонение, тыс.руб.</t>
  </si>
  <si>
    <t>Относительное отклонение, %.</t>
  </si>
  <si>
    <t>Налоговые и неналоговые доходы районного бюджета в 2020 году с пояснением причин отклонений, тыс.руб.</t>
  </si>
  <si>
    <t>Наименование доходов</t>
  </si>
  <si>
    <t>Факт 2019г.</t>
  </si>
  <si>
    <t>Утверждено решением ПС о бюджете  от 14.12.2018  №106 (первоначальный)</t>
  </si>
  <si>
    <t>Утверждено решением ПС о бюджете от 07.06.2016 № 30</t>
  </si>
  <si>
    <t>Утверждено решением ПС о бюджете от 09.09.2016 № 47</t>
  </si>
  <si>
    <t>Утверждено решением ПС о бюджете от 28.10.2016 № 52</t>
  </si>
  <si>
    <t>Утверждено решением ПС о бюджете от 12.12.2016 № 85</t>
  </si>
  <si>
    <t>Факт 2020 г.</t>
  </si>
  <si>
    <t>Отклонение от первоначального бюджета,%</t>
  </si>
  <si>
    <t>Причины отклонения (к первоначальному плану)</t>
  </si>
  <si>
    <t>Всего налоговые доходы</t>
  </si>
  <si>
    <t>Акцизы на нефтепродукты</t>
  </si>
  <si>
    <t>Недополучение связано с последствиями распространения COVID-19</t>
  </si>
  <si>
    <t>Усугубление ситуации в экономике связанной с распространением коронавирусной инфекции COVID-19, продлением сроков представления деклараций, сроков уплаты налогов и предоставления льгот пострадавшим отраслям</t>
  </si>
  <si>
    <t>Налог взимаемый в связи с применением патентной системыналогообложения</t>
  </si>
  <si>
    <t>более 200</t>
  </si>
  <si>
    <t>Увеличение количества налогоплательщиков по выбору данного режима налогообложения</t>
  </si>
  <si>
    <t>Единый налог на вмененный доход</t>
  </si>
  <si>
    <t>Применение льгот налогоплательщиками пострадавшими от коронавирусной инфекции  COVID-19, смена налогоплательщиками режима налогообложения в связи с отменой ЕНВД с 1.01.2021г.</t>
  </si>
  <si>
    <t>Единый сельхозналог</t>
  </si>
  <si>
    <t>Переплата налога в 2019 году</t>
  </si>
  <si>
    <t xml:space="preserve">Увеличение количества юридически значимых действий </t>
  </si>
  <si>
    <t>Всего неналоговые доходы</t>
  </si>
  <si>
    <t>Доходы от использования имущества, находящегося в государственной собственности</t>
  </si>
  <si>
    <t>заключение новых договоров по аренде земли</t>
  </si>
  <si>
    <t>Платежи при пользовании природными ресурсами</t>
  </si>
  <si>
    <t xml:space="preserve">Уменьшение количества плательщиков. </t>
  </si>
  <si>
    <t>Доходы от оказания платных услуг и компенсаци затрат государства</t>
  </si>
  <si>
    <t>Несистемный характер поступлений</t>
  </si>
  <si>
    <t>Доходы от продажи материальных и нематериальных активов</t>
  </si>
  <si>
    <t>Заявительный характер проведения аукционов, востребованность земельных участков, расторжение договоров аренды.</t>
  </si>
  <si>
    <t>Штрафы, санкции, возмещение ущерба</t>
  </si>
  <si>
    <t>Прочие неналоговые доходы</t>
  </si>
  <si>
    <t>ВСЕГО:</t>
  </si>
</sst>
</file>

<file path=xl/styles.xml><?xml version="1.0" encoding="utf-8"?>
<styleSheet xmlns="http://schemas.openxmlformats.org/spreadsheetml/2006/main">
  <numFmts count="9">
    <numFmt numFmtId="164" formatCode="000\.0\.00\.00000\.00\.0000\.000"/>
    <numFmt numFmtId="165" formatCode="#,##0.0;[Red]\-#,##0.00"/>
    <numFmt numFmtId="166" formatCode="0.0%"/>
    <numFmt numFmtId="167" formatCode="#,##0.0_ ;[Red]\-#,##0.0\ "/>
    <numFmt numFmtId="168" formatCode="#,##0.0"/>
    <numFmt numFmtId="169" formatCode="0.0"/>
    <numFmt numFmtId="170" formatCode="###,##0.00"/>
    <numFmt numFmtId="171" formatCode="0.0000"/>
    <numFmt numFmtId="172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 Cyr"/>
      <family val="1"/>
      <charset val="204"/>
    </font>
    <font>
      <b/>
      <sz val="2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9"/>
      <color indexed="8"/>
      <name val="Arial"/>
      <family val="2"/>
      <charset val="204"/>
    </font>
    <font>
      <sz val="10"/>
      <color rgb="FFFF0000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  <xf numFmtId="0" fontId="2" fillId="0" borderId="0"/>
    <xf numFmtId="0" fontId="17" fillId="0" borderId="0"/>
    <xf numFmtId="0" fontId="24" fillId="0" borderId="0"/>
    <xf numFmtId="9" fontId="29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1"/>
    <xf numFmtId="0" fontId="4" fillId="0" borderId="0" xfId="1" applyFont="1" applyFill="1" applyAlignment="1">
      <alignment horizontal="left" vertical="top" wrapText="1"/>
    </xf>
    <xf numFmtId="0" fontId="5" fillId="2" borderId="0" xfId="1" applyFont="1" applyFill="1"/>
    <xf numFmtId="0" fontId="2" fillId="2" borderId="0" xfId="1" applyFill="1"/>
    <xf numFmtId="0" fontId="2" fillId="0" borderId="0" xfId="1" applyFill="1" applyAlignment="1">
      <alignment horizontal="left" vertical="top"/>
    </xf>
    <xf numFmtId="0" fontId="6" fillId="0" borderId="0" xfId="1" applyFont="1" applyFill="1" applyProtection="1">
      <protection hidden="1"/>
    </xf>
    <xf numFmtId="0" fontId="6" fillId="0" borderId="1" xfId="1" applyFont="1" applyFill="1" applyBorder="1" applyProtection="1">
      <protection hidden="1"/>
    </xf>
    <xf numFmtId="0" fontId="7" fillId="2" borderId="1" xfId="1" applyFont="1" applyFill="1" applyBorder="1" applyProtection="1">
      <protection hidden="1"/>
    </xf>
    <xf numFmtId="0" fontId="6" fillId="2" borderId="1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0" fontId="6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1" applyNumberFormat="1" applyFont="1" applyFill="1" applyBorder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2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164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alignment horizontal="left" vertical="center" wrapText="1"/>
      <protection hidden="1"/>
    </xf>
    <xf numFmtId="165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7" fontId="2" fillId="0" borderId="0" xfId="1" applyNumberFormat="1"/>
    <xf numFmtId="164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2" xfId="1" applyNumberFormat="1" applyFont="1" applyFill="1" applyBorder="1" applyAlignment="1" applyProtection="1">
      <alignment horizontal="center" vertical="top" wrapText="1"/>
      <protection hidden="1"/>
    </xf>
    <xf numFmtId="0" fontId="9" fillId="2" borderId="2" xfId="1" applyNumberFormat="1" applyFont="1" applyFill="1" applyBorder="1" applyAlignment="1" applyProtection="1">
      <alignment horizontal="left" vertical="top" wrapText="1"/>
      <protection hidden="1"/>
    </xf>
    <xf numFmtId="165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2" xfId="3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6" fillId="2" borderId="2" xfId="1" applyFont="1" applyFill="1" applyBorder="1" applyAlignment="1">
      <alignment vertical="top" wrapText="1"/>
    </xf>
    <xf numFmtId="168" fontId="6" fillId="0" borderId="2" xfId="1" applyNumberFormat="1" applyFont="1" applyFill="1" applyBorder="1" applyAlignment="1">
      <alignment horizontal="center" vertical="center"/>
    </xf>
    <xf numFmtId="168" fontId="6" fillId="2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top" wrapText="1"/>
    </xf>
    <xf numFmtId="0" fontId="6" fillId="2" borderId="2" xfId="1" applyNumberFormat="1" applyFont="1" applyFill="1" applyBorder="1" applyAlignment="1" applyProtection="1">
      <alignment horizontal="left" vertical="center" wrapText="1"/>
      <protection hidden="1"/>
    </xf>
    <xf numFmtId="0" fontId="13" fillId="2" borderId="2" xfId="1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0" fontId="6" fillId="0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left" vertical="top" wrapText="1"/>
    </xf>
    <xf numFmtId="168" fontId="9" fillId="2" borderId="2" xfId="1" applyNumberFormat="1" applyFont="1" applyFill="1" applyBorder="1" applyAlignment="1">
      <alignment horizontal="center" vertical="center"/>
    </xf>
    <xf numFmtId="0" fontId="6" fillId="0" borderId="4" xfId="4" applyNumberFormat="1" applyFont="1" applyFill="1" applyBorder="1" applyAlignment="1" applyProtection="1">
      <alignment vertical="top" wrapText="1"/>
      <protection hidden="1"/>
    </xf>
    <xf numFmtId="168" fontId="6" fillId="2" borderId="2" xfId="4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1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center"/>
    </xf>
    <xf numFmtId="168" fontId="6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>
      <alignment horizontal="left" vertical="top" wrapText="1"/>
    </xf>
    <xf numFmtId="0" fontId="13" fillId="2" borderId="2" xfId="2" applyFont="1" applyFill="1" applyBorder="1" applyAlignment="1">
      <alignment vertical="top"/>
    </xf>
    <xf numFmtId="0" fontId="6" fillId="2" borderId="2" xfId="2" applyFont="1" applyFill="1" applyBorder="1" applyAlignment="1">
      <alignment horizontal="left" vertical="top" wrapText="1"/>
    </xf>
    <xf numFmtId="0" fontId="14" fillId="0" borderId="0" xfId="2" applyFont="1" applyAlignment="1">
      <alignment vertical="top" wrapText="1"/>
    </xf>
    <xf numFmtId="0" fontId="9" fillId="0" borderId="2" xfId="1" applyFont="1" applyFill="1" applyBorder="1" applyAlignment="1">
      <alignment horizontal="left" vertical="top" wrapText="1"/>
    </xf>
    <xf numFmtId="169" fontId="9" fillId="2" borderId="2" xfId="4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4" applyNumberFormat="1" applyFont="1" applyFill="1" applyBorder="1" applyAlignment="1" applyProtection="1">
      <alignment horizontal="left" vertical="top" wrapText="1"/>
      <protection hidden="1"/>
    </xf>
    <xf numFmtId="0" fontId="6" fillId="0" borderId="2" xfId="2" applyFont="1" applyFill="1" applyBorder="1" applyAlignment="1">
      <alignment horizontal="left" vertical="center" wrapText="1"/>
    </xf>
    <xf numFmtId="0" fontId="6" fillId="2" borderId="4" xfId="4" applyNumberFormat="1" applyFont="1" applyFill="1" applyBorder="1" applyAlignment="1" applyProtection="1">
      <alignment vertical="top" wrapText="1"/>
      <protection hidden="1"/>
    </xf>
    <xf numFmtId="0" fontId="10" fillId="0" borderId="2" xfId="1" applyFont="1" applyBorder="1" applyAlignment="1">
      <alignment vertical="top" wrapText="1"/>
    </xf>
    <xf numFmtId="0" fontId="13" fillId="0" borderId="2" xfId="1" applyFont="1" applyBorder="1" applyAlignment="1">
      <alignment vertical="top" wrapText="1"/>
    </xf>
    <xf numFmtId="168" fontId="15" fillId="0" borderId="2" xfId="1" applyNumberFormat="1" applyFont="1" applyBorder="1" applyAlignment="1">
      <alignment horizontal="right"/>
    </xf>
    <xf numFmtId="168" fontId="15" fillId="2" borderId="2" xfId="1" applyNumberFormat="1" applyFont="1" applyFill="1" applyBorder="1" applyAlignment="1">
      <alignment horizontal="right"/>
    </xf>
    <xf numFmtId="168" fontId="15" fillId="0" borderId="2" xfId="1" applyNumberFormat="1" applyFont="1" applyFill="1" applyBorder="1" applyAlignment="1">
      <alignment horizontal="right"/>
    </xf>
    <xf numFmtId="168" fontId="15" fillId="0" borderId="0" xfId="1" applyNumberFormat="1" applyFont="1" applyBorder="1" applyAlignment="1">
      <alignment horizontal="right"/>
    </xf>
    <xf numFmtId="168" fontId="15" fillId="2" borderId="0" xfId="1" applyNumberFormat="1" applyFont="1" applyFill="1" applyBorder="1" applyAlignment="1">
      <alignment horizontal="right"/>
    </xf>
    <xf numFmtId="168" fontId="15" fillId="0" borderId="0" xfId="1" applyNumberFormat="1" applyFont="1" applyFill="1" applyBorder="1" applyAlignment="1">
      <alignment horizontal="right"/>
    </xf>
    <xf numFmtId="0" fontId="6" fillId="2" borderId="4" xfId="4" applyNumberFormat="1" applyFont="1" applyFill="1" applyBorder="1" applyAlignment="1" applyProtection="1">
      <alignment vertical="center" wrapText="1"/>
      <protection hidden="1"/>
    </xf>
    <xf numFmtId="0" fontId="13" fillId="2" borderId="2" xfId="1" applyFont="1" applyFill="1" applyBorder="1" applyAlignment="1">
      <alignment horizontal="left" vertical="top" wrapText="1"/>
    </xf>
    <xf numFmtId="0" fontId="12" fillId="2" borderId="2" xfId="2" applyFont="1" applyFill="1" applyBorder="1" applyAlignment="1">
      <alignment horizontal="left" vertical="top"/>
    </xf>
    <xf numFmtId="0" fontId="14" fillId="2" borderId="2" xfId="2" applyFont="1" applyFill="1" applyBorder="1" applyAlignment="1">
      <alignment vertical="top" wrapText="1"/>
    </xf>
    <xf numFmtId="168" fontId="9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top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vertical="top" wrapText="1"/>
    </xf>
    <xf numFmtId="0" fontId="9" fillId="2" borderId="2" xfId="2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top"/>
    </xf>
    <xf numFmtId="0" fontId="13" fillId="2" borderId="2" xfId="2" applyFont="1" applyFill="1" applyBorder="1" applyAlignment="1">
      <alignment horizontal="left" vertical="top" wrapText="1"/>
    </xf>
    <xf numFmtId="0" fontId="16" fillId="0" borderId="0" xfId="1" applyFont="1" applyFill="1"/>
    <xf numFmtId="0" fontId="2" fillId="0" borderId="0" xfId="1" applyFill="1"/>
    <xf numFmtId="0" fontId="5" fillId="0" borderId="0" xfId="1" applyFont="1" applyFill="1"/>
    <xf numFmtId="168" fontId="17" fillId="0" borderId="0" xfId="5" applyNumberFormat="1"/>
    <xf numFmtId="0" fontId="17" fillId="0" borderId="0" xfId="5"/>
    <xf numFmtId="168" fontId="18" fillId="0" borderId="5" xfId="5" applyNumberFormat="1" applyFont="1" applyBorder="1" applyAlignment="1">
      <alignment horizontal="right" vertical="top" wrapText="1"/>
    </xf>
    <xf numFmtId="168" fontId="18" fillId="0" borderId="5" xfId="5" applyNumberFormat="1" applyFont="1" applyBorder="1" applyAlignment="1">
      <alignment horizontal="center" vertical="top" wrapText="1"/>
    </xf>
    <xf numFmtId="168" fontId="18" fillId="2" borderId="5" xfId="5" applyNumberFormat="1" applyFont="1" applyFill="1" applyBorder="1" applyAlignment="1">
      <alignment horizontal="center" vertical="top" wrapText="1"/>
    </xf>
    <xf numFmtId="168" fontId="18" fillId="0" borderId="2" xfId="5" applyNumberFormat="1" applyFont="1" applyBorder="1" applyAlignment="1">
      <alignment horizontal="center" vertical="top" wrapText="1"/>
    </xf>
    <xf numFmtId="168" fontId="19" fillId="0" borderId="2" xfId="5" applyNumberFormat="1" applyFont="1" applyBorder="1" applyAlignment="1">
      <alignment horizontal="left" vertical="top"/>
    </xf>
    <xf numFmtId="0" fontId="20" fillId="0" borderId="2" xfId="5" applyFont="1" applyBorder="1" applyAlignment="1">
      <alignment horizontal="left" vertical="top" wrapText="1"/>
    </xf>
    <xf numFmtId="4" fontId="20" fillId="0" borderId="2" xfId="5" applyNumberFormat="1" applyFont="1" applyBorder="1" applyAlignment="1">
      <alignment horizontal="center" vertical="top"/>
    </xf>
    <xf numFmtId="168" fontId="18" fillId="0" borderId="2" xfId="5" applyNumberFormat="1" applyFont="1" applyBorder="1" applyAlignment="1">
      <alignment horizontal="center" vertical="top"/>
    </xf>
    <xf numFmtId="0" fontId="18" fillId="0" borderId="0" xfId="5" applyFont="1"/>
    <xf numFmtId="0" fontId="19" fillId="0" borderId="0" xfId="5" applyFont="1"/>
    <xf numFmtId="168" fontId="17" fillId="0" borderId="2" xfId="5" applyNumberFormat="1" applyFont="1" applyBorder="1" applyAlignment="1">
      <alignment horizontal="left" vertical="top"/>
    </xf>
    <xf numFmtId="0" fontId="17" fillId="0" borderId="2" xfId="5" applyFont="1" applyBorder="1" applyAlignment="1">
      <alignment horizontal="left" vertical="top" wrapText="1"/>
    </xf>
    <xf numFmtId="4" fontId="17" fillId="0" borderId="2" xfId="5" applyNumberFormat="1" applyFont="1" applyBorder="1" applyAlignment="1">
      <alignment horizontal="center" vertical="top"/>
    </xf>
    <xf numFmtId="168" fontId="17" fillId="0" borderId="2" xfId="5" applyNumberFormat="1" applyFont="1" applyBorder="1" applyAlignment="1">
      <alignment horizontal="center" vertical="top"/>
    </xf>
    <xf numFmtId="0" fontId="21" fillId="0" borderId="0" xfId="5" applyFont="1"/>
    <xf numFmtId="0" fontId="17" fillId="0" borderId="2" xfId="5" applyBorder="1" applyAlignment="1">
      <alignment horizontal="left" vertical="top" wrapText="1"/>
    </xf>
    <xf numFmtId="0" fontId="17" fillId="0" borderId="0" xfId="5" applyFont="1" applyAlignment="1">
      <alignment horizontal="left" vertical="top"/>
    </xf>
    <xf numFmtId="168" fontId="18" fillId="0" borderId="2" xfId="5" applyNumberFormat="1" applyFont="1" applyBorder="1" applyAlignment="1">
      <alignment horizontal="left" vertical="top"/>
    </xf>
    <xf numFmtId="168" fontId="21" fillId="0" borderId="2" xfId="5" applyNumberFormat="1" applyFont="1" applyBorder="1" applyAlignment="1">
      <alignment horizontal="left" vertical="top"/>
    </xf>
    <xf numFmtId="170" fontId="22" fillId="0" borderId="6" xfId="5" applyNumberFormat="1" applyFont="1" applyBorder="1" applyAlignment="1">
      <alignment horizontal="left" vertical="top" wrapText="1"/>
    </xf>
    <xf numFmtId="0" fontId="17" fillId="0" borderId="2" xfId="5" applyFont="1" applyBorder="1" applyAlignment="1">
      <alignment horizontal="left" vertical="top"/>
    </xf>
    <xf numFmtId="170" fontId="22" fillId="0" borderId="7" xfId="5" applyNumberFormat="1" applyFont="1" applyBorder="1" applyAlignment="1">
      <alignment horizontal="left" vertical="top" wrapText="1"/>
    </xf>
    <xf numFmtId="0" fontId="17" fillId="0" borderId="0" xfId="5" applyFont="1"/>
    <xf numFmtId="14" fontId="17" fillId="0" borderId="2" xfId="5" applyNumberFormat="1" applyFont="1" applyBorder="1" applyAlignment="1">
      <alignment horizontal="left" vertical="top"/>
    </xf>
    <xf numFmtId="4" fontId="17" fillId="2" borderId="2" xfId="5" applyNumberFormat="1" applyFont="1" applyFill="1" applyBorder="1" applyAlignment="1">
      <alignment horizontal="center" vertical="top"/>
    </xf>
    <xf numFmtId="168" fontId="17" fillId="2" borderId="2" xfId="5" applyNumberFormat="1" applyFont="1" applyFill="1" applyBorder="1" applyAlignment="1">
      <alignment horizontal="center" vertical="top"/>
    </xf>
    <xf numFmtId="0" fontId="17" fillId="0" borderId="0" xfId="5" applyAlignment="1">
      <alignment horizontal="left" vertical="top"/>
    </xf>
    <xf numFmtId="170" fontId="22" fillId="0" borderId="8" xfId="5" applyNumberFormat="1" applyFont="1" applyBorder="1" applyAlignment="1">
      <alignment horizontal="left" vertical="top" wrapText="1"/>
    </xf>
    <xf numFmtId="170" fontId="22" fillId="0" borderId="2" xfId="5" applyNumberFormat="1" applyFont="1" applyBorder="1" applyAlignment="1">
      <alignment horizontal="left" vertical="top" wrapText="1"/>
    </xf>
    <xf numFmtId="0" fontId="2" fillId="0" borderId="2" xfId="5" applyFont="1" applyBorder="1" applyAlignment="1">
      <alignment horizontal="left" vertical="top" wrapText="1"/>
    </xf>
    <xf numFmtId="4" fontId="17" fillId="0" borderId="2" xfId="5" applyNumberFormat="1" applyFont="1" applyBorder="1" applyAlignment="1">
      <alignment horizontal="center" vertical="center" wrapText="1"/>
    </xf>
    <xf numFmtId="4" fontId="17" fillId="0" borderId="2" xfId="5" applyNumberFormat="1" applyFont="1" applyBorder="1" applyAlignment="1">
      <alignment horizontal="center" vertical="center"/>
    </xf>
    <xf numFmtId="168" fontId="17" fillId="0" borderId="2" xfId="5" applyNumberFormat="1" applyFont="1" applyBorder="1" applyAlignment="1">
      <alignment horizontal="center" vertical="center"/>
    </xf>
    <xf numFmtId="4" fontId="19" fillId="0" borderId="2" xfId="5" applyNumberFormat="1" applyFont="1" applyBorder="1" applyAlignment="1">
      <alignment horizontal="center" vertical="top"/>
    </xf>
    <xf numFmtId="0" fontId="17" fillId="0" borderId="0" xfId="5" applyAlignment="1">
      <alignment horizontal="right" vertical="top"/>
    </xf>
    <xf numFmtId="0" fontId="17" fillId="0" borderId="0" xfId="5" applyAlignment="1">
      <alignment wrapText="1"/>
    </xf>
    <xf numFmtId="0" fontId="17" fillId="0" borderId="0" xfId="5" applyAlignment="1">
      <alignment vertical="center"/>
    </xf>
    <xf numFmtId="168" fontId="18" fillId="0" borderId="5" xfId="5" applyNumberFormat="1" applyFont="1" applyBorder="1" applyAlignment="1">
      <alignment horizontal="center" vertical="center" wrapText="1"/>
    </xf>
    <xf numFmtId="168" fontId="18" fillId="0" borderId="2" xfId="5" applyNumberFormat="1" applyFont="1" applyBorder="1" applyAlignment="1">
      <alignment horizontal="center" vertical="center"/>
    </xf>
    <xf numFmtId="168" fontId="21" fillId="0" borderId="2" xfId="5" applyNumberFormat="1" applyFont="1" applyBorder="1" applyAlignment="1">
      <alignment horizontal="center" vertical="center"/>
    </xf>
    <xf numFmtId="0" fontId="17" fillId="0" borderId="2" xfId="5" applyBorder="1" applyAlignment="1">
      <alignment horizontal="left" vertical="top"/>
    </xf>
    <xf numFmtId="168" fontId="19" fillId="0" borderId="2" xfId="5" applyNumberFormat="1" applyFont="1" applyBorder="1" applyAlignment="1">
      <alignment horizontal="center" vertical="center"/>
    </xf>
    <xf numFmtId="0" fontId="23" fillId="0" borderId="0" xfId="5" applyFont="1"/>
    <xf numFmtId="0" fontId="3" fillId="2" borderId="0" xfId="2" applyFont="1" applyFill="1" applyAlignment="1">
      <alignment horizontal="center" wrapText="1"/>
    </xf>
    <xf numFmtId="0" fontId="6" fillId="2" borderId="0" xfId="1" applyFont="1" applyFill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7" fillId="0" borderId="0" xfId="5" applyNumberFormat="1" applyAlignment="1">
      <alignment horizontal="right"/>
    </xf>
    <xf numFmtId="168" fontId="18" fillId="0" borderId="1" xfId="5" applyNumberFormat="1" applyFont="1" applyBorder="1" applyAlignment="1">
      <alignment horizontal="center" vertical="center" wrapText="1"/>
    </xf>
    <xf numFmtId="168" fontId="19" fillId="0" borderId="4" xfId="5" applyNumberFormat="1" applyFont="1" applyBorder="1" applyAlignment="1">
      <alignment horizontal="left" vertical="top" wrapText="1"/>
    </xf>
    <xf numFmtId="0" fontId="19" fillId="0" borderId="9" xfId="5" applyFont="1" applyBorder="1" applyAlignment="1">
      <alignment horizontal="left" vertical="top" wrapText="1"/>
    </xf>
    <xf numFmtId="168" fontId="18" fillId="0" borderId="1" xfId="5" applyNumberFormat="1" applyFont="1" applyBorder="1" applyAlignment="1">
      <alignment horizontal="center" vertical="center"/>
    </xf>
    <xf numFmtId="0" fontId="25" fillId="0" borderId="0" xfId="6" applyFont="1" applyFill="1" applyAlignment="1">
      <alignment horizontal="center" wrapText="1"/>
    </xf>
    <xf numFmtId="0" fontId="24" fillId="0" borderId="0" xfId="6" applyFill="1"/>
    <xf numFmtId="0" fontId="24" fillId="0" borderId="2" xfId="6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 wrapText="1"/>
    </xf>
    <xf numFmtId="0" fontId="26" fillId="2" borderId="2" xfId="6" applyFont="1" applyFill="1" applyBorder="1" applyAlignment="1">
      <alignment horizontal="center" vertical="center" wrapText="1"/>
    </xf>
    <xf numFmtId="0" fontId="27" fillId="0" borderId="2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left" vertical="center" wrapText="1"/>
    </xf>
    <xf numFmtId="168" fontId="28" fillId="0" borderId="2" xfId="6" applyNumberFormat="1" applyFont="1" applyFill="1" applyBorder="1" applyAlignment="1">
      <alignment horizontal="center" vertical="center"/>
    </xf>
    <xf numFmtId="166" fontId="28" fillId="0" borderId="2" xfId="7" applyNumberFormat="1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 wrapText="1"/>
    </xf>
    <xf numFmtId="0" fontId="24" fillId="0" borderId="2" xfId="6" applyFill="1" applyBorder="1" applyAlignment="1">
      <alignment horizontal="left" vertical="center" wrapText="1"/>
    </xf>
    <xf numFmtId="168" fontId="24" fillId="0" borderId="2" xfId="6" applyNumberFormat="1" applyFill="1" applyBorder="1" applyAlignment="1">
      <alignment horizontal="center" vertical="center"/>
    </xf>
    <xf numFmtId="4" fontId="24" fillId="0" borderId="2" xfId="6" applyNumberFormat="1" applyFill="1" applyBorder="1" applyAlignment="1">
      <alignment horizontal="center" vertical="center"/>
    </xf>
    <xf numFmtId="166" fontId="8" fillId="0" borderId="2" xfId="7" applyNumberFormat="1" applyFont="1" applyFill="1" applyBorder="1" applyAlignment="1">
      <alignment horizontal="center" vertical="center"/>
    </xf>
    <xf numFmtId="0" fontId="24" fillId="0" borderId="2" xfId="6" applyFill="1" applyBorder="1" applyAlignment="1">
      <alignment wrapText="1"/>
    </xf>
    <xf numFmtId="0" fontId="24" fillId="0" borderId="2" xfId="6" applyBorder="1" applyAlignment="1">
      <alignment wrapText="1"/>
    </xf>
    <xf numFmtId="0" fontId="12" fillId="0" borderId="2" xfId="6" applyFont="1" applyBorder="1" applyAlignment="1">
      <alignment wrapText="1"/>
    </xf>
    <xf numFmtId="0" fontId="24" fillId="0" borderId="2" xfId="6" applyFill="1" applyBorder="1" applyAlignment="1">
      <alignment horizontal="left" vertical="top" wrapText="1"/>
    </xf>
    <xf numFmtId="0" fontId="30" fillId="0" borderId="2" xfId="6" applyFont="1" applyFill="1" applyBorder="1" applyAlignment="1">
      <alignment wrapText="1"/>
    </xf>
    <xf numFmtId="168" fontId="28" fillId="0" borderId="2" xfId="6" applyNumberFormat="1" applyFont="1" applyFill="1" applyBorder="1" applyAlignment="1">
      <alignment horizontal="center" vertical="center" wrapText="1"/>
    </xf>
    <xf numFmtId="4" fontId="28" fillId="0" borderId="2" xfId="6" applyNumberFormat="1" applyFont="1" applyFill="1" applyBorder="1" applyAlignment="1">
      <alignment horizontal="center" vertical="center"/>
    </xf>
    <xf numFmtId="169" fontId="31" fillId="0" borderId="2" xfId="6" applyNumberFormat="1" applyFont="1" applyFill="1" applyBorder="1" applyAlignment="1">
      <alignment horizontal="left" vertical="center" wrapText="1"/>
    </xf>
    <xf numFmtId="0" fontId="12" fillId="0" borderId="2" xfId="6" applyFont="1" applyBorder="1"/>
    <xf numFmtId="0" fontId="32" fillId="0" borderId="2" xfId="6" applyFont="1" applyFill="1" applyBorder="1"/>
    <xf numFmtId="0" fontId="28" fillId="0" borderId="2" xfId="6" applyFont="1" applyFill="1" applyBorder="1" applyAlignment="1">
      <alignment horizontal="left" vertical="center" wrapText="1"/>
    </xf>
    <xf numFmtId="0" fontId="24" fillId="0" borderId="0" xfId="6" applyFill="1" applyAlignment="1">
      <alignment horizontal="left" vertical="center" wrapText="1"/>
    </xf>
    <xf numFmtId="0" fontId="24" fillId="0" borderId="0" xfId="6" applyFill="1" applyAlignment="1">
      <alignment horizontal="center" vertical="center"/>
    </xf>
    <xf numFmtId="171" fontId="24" fillId="0" borderId="0" xfId="6" applyNumberFormat="1" applyFill="1" applyAlignment="1">
      <alignment horizontal="center" vertical="center"/>
    </xf>
    <xf numFmtId="172" fontId="24" fillId="0" borderId="0" xfId="6" applyNumberFormat="1" applyFill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4" xfId="5"/>
    <cellStyle name="Обычный 5" xfId="6"/>
    <cellStyle name="Процентный 2" xfId="3"/>
    <cellStyle name="Процентный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workbookViewId="0">
      <selection activeCell="J6" sqref="J6"/>
    </sheetView>
  </sheetViews>
  <sheetFormatPr defaultRowHeight="15.75"/>
  <cols>
    <col min="1" max="1" width="45.42578125" style="167" customWidth="1"/>
    <col min="2" max="2" width="15.42578125" style="168" customWidth="1"/>
    <col min="3" max="3" width="14.7109375" style="168" customWidth="1"/>
    <col min="4" max="4" width="12.140625" style="168" hidden="1" customWidth="1"/>
    <col min="5" max="5" width="12.85546875" style="168" hidden="1" customWidth="1"/>
    <col min="6" max="7" width="12.140625" style="168" hidden="1" customWidth="1"/>
    <col min="8" max="8" width="12.7109375" style="168" hidden="1" customWidth="1"/>
    <col min="9" max="9" width="13.42578125" style="168" customWidth="1"/>
    <col min="10" max="10" width="14.5703125" style="168" customWidth="1"/>
    <col min="11" max="11" width="16.140625" style="168" customWidth="1"/>
    <col min="12" max="12" width="55" style="141" customWidth="1"/>
    <col min="13" max="256" width="9.140625" style="141"/>
    <col min="257" max="257" width="45.42578125" style="141" customWidth="1"/>
    <col min="258" max="258" width="15.42578125" style="141" customWidth="1"/>
    <col min="259" max="259" width="14.7109375" style="141" customWidth="1"/>
    <col min="260" max="264" width="0" style="141" hidden="1" customWidth="1"/>
    <col min="265" max="265" width="13.42578125" style="141" customWidth="1"/>
    <col min="266" max="266" width="14.5703125" style="141" customWidth="1"/>
    <col min="267" max="267" width="16.140625" style="141" customWidth="1"/>
    <col min="268" max="268" width="55" style="141" customWidth="1"/>
    <col min="269" max="512" width="9.140625" style="141"/>
    <col min="513" max="513" width="45.42578125" style="141" customWidth="1"/>
    <col min="514" max="514" width="15.42578125" style="141" customWidth="1"/>
    <col min="515" max="515" width="14.7109375" style="141" customWidth="1"/>
    <col min="516" max="520" width="0" style="141" hidden="1" customWidth="1"/>
    <col min="521" max="521" width="13.42578125" style="141" customWidth="1"/>
    <col min="522" max="522" width="14.5703125" style="141" customWidth="1"/>
    <col min="523" max="523" width="16.140625" style="141" customWidth="1"/>
    <col min="524" max="524" width="55" style="141" customWidth="1"/>
    <col min="525" max="768" width="9.140625" style="141"/>
    <col min="769" max="769" width="45.42578125" style="141" customWidth="1"/>
    <col min="770" max="770" width="15.42578125" style="141" customWidth="1"/>
    <col min="771" max="771" width="14.7109375" style="141" customWidth="1"/>
    <col min="772" max="776" width="0" style="141" hidden="1" customWidth="1"/>
    <col min="777" max="777" width="13.42578125" style="141" customWidth="1"/>
    <col min="778" max="778" width="14.5703125" style="141" customWidth="1"/>
    <col min="779" max="779" width="16.140625" style="141" customWidth="1"/>
    <col min="780" max="780" width="55" style="141" customWidth="1"/>
    <col min="781" max="1024" width="9.140625" style="141"/>
    <col min="1025" max="1025" width="45.42578125" style="141" customWidth="1"/>
    <col min="1026" max="1026" width="15.42578125" style="141" customWidth="1"/>
    <col min="1027" max="1027" width="14.7109375" style="141" customWidth="1"/>
    <col min="1028" max="1032" width="0" style="141" hidden="1" customWidth="1"/>
    <col min="1033" max="1033" width="13.42578125" style="141" customWidth="1"/>
    <col min="1034" max="1034" width="14.5703125" style="141" customWidth="1"/>
    <col min="1035" max="1035" width="16.140625" style="141" customWidth="1"/>
    <col min="1036" max="1036" width="55" style="141" customWidth="1"/>
    <col min="1037" max="1280" width="9.140625" style="141"/>
    <col min="1281" max="1281" width="45.42578125" style="141" customWidth="1"/>
    <col min="1282" max="1282" width="15.42578125" style="141" customWidth="1"/>
    <col min="1283" max="1283" width="14.7109375" style="141" customWidth="1"/>
    <col min="1284" max="1288" width="0" style="141" hidden="1" customWidth="1"/>
    <col min="1289" max="1289" width="13.42578125" style="141" customWidth="1"/>
    <col min="1290" max="1290" width="14.5703125" style="141" customWidth="1"/>
    <col min="1291" max="1291" width="16.140625" style="141" customWidth="1"/>
    <col min="1292" max="1292" width="55" style="141" customWidth="1"/>
    <col min="1293" max="1536" width="9.140625" style="141"/>
    <col min="1537" max="1537" width="45.42578125" style="141" customWidth="1"/>
    <col min="1538" max="1538" width="15.42578125" style="141" customWidth="1"/>
    <col min="1539" max="1539" width="14.7109375" style="141" customWidth="1"/>
    <col min="1540" max="1544" width="0" style="141" hidden="1" customWidth="1"/>
    <col min="1545" max="1545" width="13.42578125" style="141" customWidth="1"/>
    <col min="1546" max="1546" width="14.5703125" style="141" customWidth="1"/>
    <col min="1547" max="1547" width="16.140625" style="141" customWidth="1"/>
    <col min="1548" max="1548" width="55" style="141" customWidth="1"/>
    <col min="1549" max="1792" width="9.140625" style="141"/>
    <col min="1793" max="1793" width="45.42578125" style="141" customWidth="1"/>
    <col min="1794" max="1794" width="15.42578125" style="141" customWidth="1"/>
    <col min="1795" max="1795" width="14.7109375" style="141" customWidth="1"/>
    <col min="1796" max="1800" width="0" style="141" hidden="1" customWidth="1"/>
    <col min="1801" max="1801" width="13.42578125" style="141" customWidth="1"/>
    <col min="1802" max="1802" width="14.5703125" style="141" customWidth="1"/>
    <col min="1803" max="1803" width="16.140625" style="141" customWidth="1"/>
    <col min="1804" max="1804" width="55" style="141" customWidth="1"/>
    <col min="1805" max="2048" width="9.140625" style="141"/>
    <col min="2049" max="2049" width="45.42578125" style="141" customWidth="1"/>
    <col min="2050" max="2050" width="15.42578125" style="141" customWidth="1"/>
    <col min="2051" max="2051" width="14.7109375" style="141" customWidth="1"/>
    <col min="2052" max="2056" width="0" style="141" hidden="1" customWidth="1"/>
    <col min="2057" max="2057" width="13.42578125" style="141" customWidth="1"/>
    <col min="2058" max="2058" width="14.5703125" style="141" customWidth="1"/>
    <col min="2059" max="2059" width="16.140625" style="141" customWidth="1"/>
    <col min="2060" max="2060" width="55" style="141" customWidth="1"/>
    <col min="2061" max="2304" width="9.140625" style="141"/>
    <col min="2305" max="2305" width="45.42578125" style="141" customWidth="1"/>
    <col min="2306" max="2306" width="15.42578125" style="141" customWidth="1"/>
    <col min="2307" max="2307" width="14.7109375" style="141" customWidth="1"/>
    <col min="2308" max="2312" width="0" style="141" hidden="1" customWidth="1"/>
    <col min="2313" max="2313" width="13.42578125" style="141" customWidth="1"/>
    <col min="2314" max="2314" width="14.5703125" style="141" customWidth="1"/>
    <col min="2315" max="2315" width="16.140625" style="141" customWidth="1"/>
    <col min="2316" max="2316" width="55" style="141" customWidth="1"/>
    <col min="2317" max="2560" width="9.140625" style="141"/>
    <col min="2561" max="2561" width="45.42578125" style="141" customWidth="1"/>
    <col min="2562" max="2562" width="15.42578125" style="141" customWidth="1"/>
    <col min="2563" max="2563" width="14.7109375" style="141" customWidth="1"/>
    <col min="2564" max="2568" width="0" style="141" hidden="1" customWidth="1"/>
    <col min="2569" max="2569" width="13.42578125" style="141" customWidth="1"/>
    <col min="2570" max="2570" width="14.5703125" style="141" customWidth="1"/>
    <col min="2571" max="2571" width="16.140625" style="141" customWidth="1"/>
    <col min="2572" max="2572" width="55" style="141" customWidth="1"/>
    <col min="2573" max="2816" width="9.140625" style="141"/>
    <col min="2817" max="2817" width="45.42578125" style="141" customWidth="1"/>
    <col min="2818" max="2818" width="15.42578125" style="141" customWidth="1"/>
    <col min="2819" max="2819" width="14.7109375" style="141" customWidth="1"/>
    <col min="2820" max="2824" width="0" style="141" hidden="1" customWidth="1"/>
    <col min="2825" max="2825" width="13.42578125" style="141" customWidth="1"/>
    <col min="2826" max="2826" width="14.5703125" style="141" customWidth="1"/>
    <col min="2827" max="2827" width="16.140625" style="141" customWidth="1"/>
    <col min="2828" max="2828" width="55" style="141" customWidth="1"/>
    <col min="2829" max="3072" width="9.140625" style="141"/>
    <col min="3073" max="3073" width="45.42578125" style="141" customWidth="1"/>
    <col min="3074" max="3074" width="15.42578125" style="141" customWidth="1"/>
    <col min="3075" max="3075" width="14.7109375" style="141" customWidth="1"/>
    <col min="3076" max="3080" width="0" style="141" hidden="1" customWidth="1"/>
    <col min="3081" max="3081" width="13.42578125" style="141" customWidth="1"/>
    <col min="3082" max="3082" width="14.5703125" style="141" customWidth="1"/>
    <col min="3083" max="3083" width="16.140625" style="141" customWidth="1"/>
    <col min="3084" max="3084" width="55" style="141" customWidth="1"/>
    <col min="3085" max="3328" width="9.140625" style="141"/>
    <col min="3329" max="3329" width="45.42578125" style="141" customWidth="1"/>
    <col min="3330" max="3330" width="15.42578125" style="141" customWidth="1"/>
    <col min="3331" max="3331" width="14.7109375" style="141" customWidth="1"/>
    <col min="3332" max="3336" width="0" style="141" hidden="1" customWidth="1"/>
    <col min="3337" max="3337" width="13.42578125" style="141" customWidth="1"/>
    <col min="3338" max="3338" width="14.5703125" style="141" customWidth="1"/>
    <col min="3339" max="3339" width="16.140625" style="141" customWidth="1"/>
    <col min="3340" max="3340" width="55" style="141" customWidth="1"/>
    <col min="3341" max="3584" width="9.140625" style="141"/>
    <col min="3585" max="3585" width="45.42578125" style="141" customWidth="1"/>
    <col min="3586" max="3586" width="15.42578125" style="141" customWidth="1"/>
    <col min="3587" max="3587" width="14.7109375" style="141" customWidth="1"/>
    <col min="3588" max="3592" width="0" style="141" hidden="1" customWidth="1"/>
    <col min="3593" max="3593" width="13.42578125" style="141" customWidth="1"/>
    <col min="3594" max="3594" width="14.5703125" style="141" customWidth="1"/>
    <col min="3595" max="3595" width="16.140625" style="141" customWidth="1"/>
    <col min="3596" max="3596" width="55" style="141" customWidth="1"/>
    <col min="3597" max="3840" width="9.140625" style="141"/>
    <col min="3841" max="3841" width="45.42578125" style="141" customWidth="1"/>
    <col min="3842" max="3842" width="15.42578125" style="141" customWidth="1"/>
    <col min="3843" max="3843" width="14.7109375" style="141" customWidth="1"/>
    <col min="3844" max="3848" width="0" style="141" hidden="1" customWidth="1"/>
    <col min="3849" max="3849" width="13.42578125" style="141" customWidth="1"/>
    <col min="3850" max="3850" width="14.5703125" style="141" customWidth="1"/>
    <col min="3851" max="3851" width="16.140625" style="141" customWidth="1"/>
    <col min="3852" max="3852" width="55" style="141" customWidth="1"/>
    <col min="3853" max="4096" width="9.140625" style="141"/>
    <col min="4097" max="4097" width="45.42578125" style="141" customWidth="1"/>
    <col min="4098" max="4098" width="15.42578125" style="141" customWidth="1"/>
    <col min="4099" max="4099" width="14.7109375" style="141" customWidth="1"/>
    <col min="4100" max="4104" width="0" style="141" hidden="1" customWidth="1"/>
    <col min="4105" max="4105" width="13.42578125" style="141" customWidth="1"/>
    <col min="4106" max="4106" width="14.5703125" style="141" customWidth="1"/>
    <col min="4107" max="4107" width="16.140625" style="141" customWidth="1"/>
    <col min="4108" max="4108" width="55" style="141" customWidth="1"/>
    <col min="4109" max="4352" width="9.140625" style="141"/>
    <col min="4353" max="4353" width="45.42578125" style="141" customWidth="1"/>
    <col min="4354" max="4354" width="15.42578125" style="141" customWidth="1"/>
    <col min="4355" max="4355" width="14.7109375" style="141" customWidth="1"/>
    <col min="4356" max="4360" width="0" style="141" hidden="1" customWidth="1"/>
    <col min="4361" max="4361" width="13.42578125" style="141" customWidth="1"/>
    <col min="4362" max="4362" width="14.5703125" style="141" customWidth="1"/>
    <col min="4363" max="4363" width="16.140625" style="141" customWidth="1"/>
    <col min="4364" max="4364" width="55" style="141" customWidth="1"/>
    <col min="4365" max="4608" width="9.140625" style="141"/>
    <col min="4609" max="4609" width="45.42578125" style="141" customWidth="1"/>
    <col min="4610" max="4610" width="15.42578125" style="141" customWidth="1"/>
    <col min="4611" max="4611" width="14.7109375" style="141" customWidth="1"/>
    <col min="4612" max="4616" width="0" style="141" hidden="1" customWidth="1"/>
    <col min="4617" max="4617" width="13.42578125" style="141" customWidth="1"/>
    <col min="4618" max="4618" width="14.5703125" style="141" customWidth="1"/>
    <col min="4619" max="4619" width="16.140625" style="141" customWidth="1"/>
    <col min="4620" max="4620" width="55" style="141" customWidth="1"/>
    <col min="4621" max="4864" width="9.140625" style="141"/>
    <col min="4865" max="4865" width="45.42578125" style="141" customWidth="1"/>
    <col min="4866" max="4866" width="15.42578125" style="141" customWidth="1"/>
    <col min="4867" max="4867" width="14.7109375" style="141" customWidth="1"/>
    <col min="4868" max="4872" width="0" style="141" hidden="1" customWidth="1"/>
    <col min="4873" max="4873" width="13.42578125" style="141" customWidth="1"/>
    <col min="4874" max="4874" width="14.5703125" style="141" customWidth="1"/>
    <col min="4875" max="4875" width="16.140625" style="141" customWidth="1"/>
    <col min="4876" max="4876" width="55" style="141" customWidth="1"/>
    <col min="4877" max="5120" width="9.140625" style="141"/>
    <col min="5121" max="5121" width="45.42578125" style="141" customWidth="1"/>
    <col min="5122" max="5122" width="15.42578125" style="141" customWidth="1"/>
    <col min="5123" max="5123" width="14.7109375" style="141" customWidth="1"/>
    <col min="5124" max="5128" width="0" style="141" hidden="1" customWidth="1"/>
    <col min="5129" max="5129" width="13.42578125" style="141" customWidth="1"/>
    <col min="5130" max="5130" width="14.5703125" style="141" customWidth="1"/>
    <col min="5131" max="5131" width="16.140625" style="141" customWidth="1"/>
    <col min="5132" max="5132" width="55" style="141" customWidth="1"/>
    <col min="5133" max="5376" width="9.140625" style="141"/>
    <col min="5377" max="5377" width="45.42578125" style="141" customWidth="1"/>
    <col min="5378" max="5378" width="15.42578125" style="141" customWidth="1"/>
    <col min="5379" max="5379" width="14.7109375" style="141" customWidth="1"/>
    <col min="5380" max="5384" width="0" style="141" hidden="1" customWidth="1"/>
    <col min="5385" max="5385" width="13.42578125" style="141" customWidth="1"/>
    <col min="5386" max="5386" width="14.5703125" style="141" customWidth="1"/>
    <col min="5387" max="5387" width="16.140625" style="141" customWidth="1"/>
    <col min="5388" max="5388" width="55" style="141" customWidth="1"/>
    <col min="5389" max="5632" width="9.140625" style="141"/>
    <col min="5633" max="5633" width="45.42578125" style="141" customWidth="1"/>
    <col min="5634" max="5634" width="15.42578125" style="141" customWidth="1"/>
    <col min="5635" max="5635" width="14.7109375" style="141" customWidth="1"/>
    <col min="5636" max="5640" width="0" style="141" hidden="1" customWidth="1"/>
    <col min="5641" max="5641" width="13.42578125" style="141" customWidth="1"/>
    <col min="5642" max="5642" width="14.5703125" style="141" customWidth="1"/>
    <col min="5643" max="5643" width="16.140625" style="141" customWidth="1"/>
    <col min="5644" max="5644" width="55" style="141" customWidth="1"/>
    <col min="5645" max="5888" width="9.140625" style="141"/>
    <col min="5889" max="5889" width="45.42578125" style="141" customWidth="1"/>
    <col min="5890" max="5890" width="15.42578125" style="141" customWidth="1"/>
    <col min="5891" max="5891" width="14.7109375" style="141" customWidth="1"/>
    <col min="5892" max="5896" width="0" style="141" hidden="1" customWidth="1"/>
    <col min="5897" max="5897" width="13.42578125" style="141" customWidth="1"/>
    <col min="5898" max="5898" width="14.5703125" style="141" customWidth="1"/>
    <col min="5899" max="5899" width="16.140625" style="141" customWidth="1"/>
    <col min="5900" max="5900" width="55" style="141" customWidth="1"/>
    <col min="5901" max="6144" width="9.140625" style="141"/>
    <col min="6145" max="6145" width="45.42578125" style="141" customWidth="1"/>
    <col min="6146" max="6146" width="15.42578125" style="141" customWidth="1"/>
    <col min="6147" max="6147" width="14.7109375" style="141" customWidth="1"/>
    <col min="6148" max="6152" width="0" style="141" hidden="1" customWidth="1"/>
    <col min="6153" max="6153" width="13.42578125" style="141" customWidth="1"/>
    <col min="6154" max="6154" width="14.5703125" style="141" customWidth="1"/>
    <col min="6155" max="6155" width="16.140625" style="141" customWidth="1"/>
    <col min="6156" max="6156" width="55" style="141" customWidth="1"/>
    <col min="6157" max="6400" width="9.140625" style="141"/>
    <col min="6401" max="6401" width="45.42578125" style="141" customWidth="1"/>
    <col min="6402" max="6402" width="15.42578125" style="141" customWidth="1"/>
    <col min="6403" max="6403" width="14.7109375" style="141" customWidth="1"/>
    <col min="6404" max="6408" width="0" style="141" hidden="1" customWidth="1"/>
    <col min="6409" max="6409" width="13.42578125" style="141" customWidth="1"/>
    <col min="6410" max="6410" width="14.5703125" style="141" customWidth="1"/>
    <col min="6411" max="6411" width="16.140625" style="141" customWidth="1"/>
    <col min="6412" max="6412" width="55" style="141" customWidth="1"/>
    <col min="6413" max="6656" width="9.140625" style="141"/>
    <col min="6657" max="6657" width="45.42578125" style="141" customWidth="1"/>
    <col min="6658" max="6658" width="15.42578125" style="141" customWidth="1"/>
    <col min="6659" max="6659" width="14.7109375" style="141" customWidth="1"/>
    <col min="6660" max="6664" width="0" style="141" hidden="1" customWidth="1"/>
    <col min="6665" max="6665" width="13.42578125" style="141" customWidth="1"/>
    <col min="6666" max="6666" width="14.5703125" style="141" customWidth="1"/>
    <col min="6667" max="6667" width="16.140625" style="141" customWidth="1"/>
    <col min="6668" max="6668" width="55" style="141" customWidth="1"/>
    <col min="6669" max="6912" width="9.140625" style="141"/>
    <col min="6913" max="6913" width="45.42578125" style="141" customWidth="1"/>
    <col min="6914" max="6914" width="15.42578125" style="141" customWidth="1"/>
    <col min="6915" max="6915" width="14.7109375" style="141" customWidth="1"/>
    <col min="6916" max="6920" width="0" style="141" hidden="1" customWidth="1"/>
    <col min="6921" max="6921" width="13.42578125" style="141" customWidth="1"/>
    <col min="6922" max="6922" width="14.5703125" style="141" customWidth="1"/>
    <col min="6923" max="6923" width="16.140625" style="141" customWidth="1"/>
    <col min="6924" max="6924" width="55" style="141" customWidth="1"/>
    <col min="6925" max="7168" width="9.140625" style="141"/>
    <col min="7169" max="7169" width="45.42578125" style="141" customWidth="1"/>
    <col min="7170" max="7170" width="15.42578125" style="141" customWidth="1"/>
    <col min="7171" max="7171" width="14.7109375" style="141" customWidth="1"/>
    <col min="7172" max="7176" width="0" style="141" hidden="1" customWidth="1"/>
    <col min="7177" max="7177" width="13.42578125" style="141" customWidth="1"/>
    <col min="7178" max="7178" width="14.5703125" style="141" customWidth="1"/>
    <col min="7179" max="7179" width="16.140625" style="141" customWidth="1"/>
    <col min="7180" max="7180" width="55" style="141" customWidth="1"/>
    <col min="7181" max="7424" width="9.140625" style="141"/>
    <col min="7425" max="7425" width="45.42578125" style="141" customWidth="1"/>
    <col min="7426" max="7426" width="15.42578125" style="141" customWidth="1"/>
    <col min="7427" max="7427" width="14.7109375" style="141" customWidth="1"/>
    <col min="7428" max="7432" width="0" style="141" hidden="1" customWidth="1"/>
    <col min="7433" max="7433" width="13.42578125" style="141" customWidth="1"/>
    <col min="7434" max="7434" width="14.5703125" style="141" customWidth="1"/>
    <col min="7435" max="7435" width="16.140625" style="141" customWidth="1"/>
    <col min="7436" max="7436" width="55" style="141" customWidth="1"/>
    <col min="7437" max="7680" width="9.140625" style="141"/>
    <col min="7681" max="7681" width="45.42578125" style="141" customWidth="1"/>
    <col min="7682" max="7682" width="15.42578125" style="141" customWidth="1"/>
    <col min="7683" max="7683" width="14.7109375" style="141" customWidth="1"/>
    <col min="7684" max="7688" width="0" style="141" hidden="1" customWidth="1"/>
    <col min="7689" max="7689" width="13.42578125" style="141" customWidth="1"/>
    <col min="7690" max="7690" width="14.5703125" style="141" customWidth="1"/>
    <col min="7691" max="7691" width="16.140625" style="141" customWidth="1"/>
    <col min="7692" max="7692" width="55" style="141" customWidth="1"/>
    <col min="7693" max="7936" width="9.140625" style="141"/>
    <col min="7937" max="7937" width="45.42578125" style="141" customWidth="1"/>
    <col min="7938" max="7938" width="15.42578125" style="141" customWidth="1"/>
    <col min="7939" max="7939" width="14.7109375" style="141" customWidth="1"/>
    <col min="7940" max="7944" width="0" style="141" hidden="1" customWidth="1"/>
    <col min="7945" max="7945" width="13.42578125" style="141" customWidth="1"/>
    <col min="7946" max="7946" width="14.5703125" style="141" customWidth="1"/>
    <col min="7947" max="7947" width="16.140625" style="141" customWidth="1"/>
    <col min="7948" max="7948" width="55" style="141" customWidth="1"/>
    <col min="7949" max="8192" width="9.140625" style="141"/>
    <col min="8193" max="8193" width="45.42578125" style="141" customWidth="1"/>
    <col min="8194" max="8194" width="15.42578125" style="141" customWidth="1"/>
    <col min="8195" max="8195" width="14.7109375" style="141" customWidth="1"/>
    <col min="8196" max="8200" width="0" style="141" hidden="1" customWidth="1"/>
    <col min="8201" max="8201" width="13.42578125" style="141" customWidth="1"/>
    <col min="8202" max="8202" width="14.5703125" style="141" customWidth="1"/>
    <col min="8203" max="8203" width="16.140625" style="141" customWidth="1"/>
    <col min="8204" max="8204" width="55" style="141" customWidth="1"/>
    <col min="8205" max="8448" width="9.140625" style="141"/>
    <col min="8449" max="8449" width="45.42578125" style="141" customWidth="1"/>
    <col min="8450" max="8450" width="15.42578125" style="141" customWidth="1"/>
    <col min="8451" max="8451" width="14.7109375" style="141" customWidth="1"/>
    <col min="8452" max="8456" width="0" style="141" hidden="1" customWidth="1"/>
    <col min="8457" max="8457" width="13.42578125" style="141" customWidth="1"/>
    <col min="8458" max="8458" width="14.5703125" style="141" customWidth="1"/>
    <col min="8459" max="8459" width="16.140625" style="141" customWidth="1"/>
    <col min="8460" max="8460" width="55" style="141" customWidth="1"/>
    <col min="8461" max="8704" width="9.140625" style="141"/>
    <col min="8705" max="8705" width="45.42578125" style="141" customWidth="1"/>
    <col min="8706" max="8706" width="15.42578125" style="141" customWidth="1"/>
    <col min="8707" max="8707" width="14.7109375" style="141" customWidth="1"/>
    <col min="8708" max="8712" width="0" style="141" hidden="1" customWidth="1"/>
    <col min="8713" max="8713" width="13.42578125" style="141" customWidth="1"/>
    <col min="8714" max="8714" width="14.5703125" style="141" customWidth="1"/>
    <col min="8715" max="8715" width="16.140625" style="141" customWidth="1"/>
    <col min="8716" max="8716" width="55" style="141" customWidth="1"/>
    <col min="8717" max="8960" width="9.140625" style="141"/>
    <col min="8961" max="8961" width="45.42578125" style="141" customWidth="1"/>
    <col min="8962" max="8962" width="15.42578125" style="141" customWidth="1"/>
    <col min="8963" max="8963" width="14.7109375" style="141" customWidth="1"/>
    <col min="8964" max="8968" width="0" style="141" hidden="1" customWidth="1"/>
    <col min="8969" max="8969" width="13.42578125" style="141" customWidth="1"/>
    <col min="8970" max="8970" width="14.5703125" style="141" customWidth="1"/>
    <col min="8971" max="8971" width="16.140625" style="141" customWidth="1"/>
    <col min="8972" max="8972" width="55" style="141" customWidth="1"/>
    <col min="8973" max="9216" width="9.140625" style="141"/>
    <col min="9217" max="9217" width="45.42578125" style="141" customWidth="1"/>
    <col min="9218" max="9218" width="15.42578125" style="141" customWidth="1"/>
    <col min="9219" max="9219" width="14.7109375" style="141" customWidth="1"/>
    <col min="9220" max="9224" width="0" style="141" hidden="1" customWidth="1"/>
    <col min="9225" max="9225" width="13.42578125" style="141" customWidth="1"/>
    <col min="9226" max="9226" width="14.5703125" style="141" customWidth="1"/>
    <col min="9227" max="9227" width="16.140625" style="141" customWidth="1"/>
    <col min="9228" max="9228" width="55" style="141" customWidth="1"/>
    <col min="9229" max="9472" width="9.140625" style="141"/>
    <col min="9473" max="9473" width="45.42578125" style="141" customWidth="1"/>
    <col min="9474" max="9474" width="15.42578125" style="141" customWidth="1"/>
    <col min="9475" max="9475" width="14.7109375" style="141" customWidth="1"/>
    <col min="9476" max="9480" width="0" style="141" hidden="1" customWidth="1"/>
    <col min="9481" max="9481" width="13.42578125" style="141" customWidth="1"/>
    <col min="9482" max="9482" width="14.5703125" style="141" customWidth="1"/>
    <col min="9483" max="9483" width="16.140625" style="141" customWidth="1"/>
    <col min="9484" max="9484" width="55" style="141" customWidth="1"/>
    <col min="9485" max="9728" width="9.140625" style="141"/>
    <col min="9729" max="9729" width="45.42578125" style="141" customWidth="1"/>
    <col min="9730" max="9730" width="15.42578125" style="141" customWidth="1"/>
    <col min="9731" max="9731" width="14.7109375" style="141" customWidth="1"/>
    <col min="9732" max="9736" width="0" style="141" hidden="1" customWidth="1"/>
    <col min="9737" max="9737" width="13.42578125" style="141" customWidth="1"/>
    <col min="9738" max="9738" width="14.5703125" style="141" customWidth="1"/>
    <col min="9739" max="9739" width="16.140625" style="141" customWidth="1"/>
    <col min="9740" max="9740" width="55" style="141" customWidth="1"/>
    <col min="9741" max="9984" width="9.140625" style="141"/>
    <col min="9985" max="9985" width="45.42578125" style="141" customWidth="1"/>
    <col min="9986" max="9986" width="15.42578125" style="141" customWidth="1"/>
    <col min="9987" max="9987" width="14.7109375" style="141" customWidth="1"/>
    <col min="9988" max="9992" width="0" style="141" hidden="1" customWidth="1"/>
    <col min="9993" max="9993" width="13.42578125" style="141" customWidth="1"/>
    <col min="9994" max="9994" width="14.5703125" style="141" customWidth="1"/>
    <col min="9995" max="9995" width="16.140625" style="141" customWidth="1"/>
    <col min="9996" max="9996" width="55" style="141" customWidth="1"/>
    <col min="9997" max="10240" width="9.140625" style="141"/>
    <col min="10241" max="10241" width="45.42578125" style="141" customWidth="1"/>
    <col min="10242" max="10242" width="15.42578125" style="141" customWidth="1"/>
    <col min="10243" max="10243" width="14.7109375" style="141" customWidth="1"/>
    <col min="10244" max="10248" width="0" style="141" hidden="1" customWidth="1"/>
    <col min="10249" max="10249" width="13.42578125" style="141" customWidth="1"/>
    <col min="10250" max="10250" width="14.5703125" style="141" customWidth="1"/>
    <col min="10251" max="10251" width="16.140625" style="141" customWidth="1"/>
    <col min="10252" max="10252" width="55" style="141" customWidth="1"/>
    <col min="10253" max="10496" width="9.140625" style="141"/>
    <col min="10497" max="10497" width="45.42578125" style="141" customWidth="1"/>
    <col min="10498" max="10498" width="15.42578125" style="141" customWidth="1"/>
    <col min="10499" max="10499" width="14.7109375" style="141" customWidth="1"/>
    <col min="10500" max="10504" width="0" style="141" hidden="1" customWidth="1"/>
    <col min="10505" max="10505" width="13.42578125" style="141" customWidth="1"/>
    <col min="10506" max="10506" width="14.5703125" style="141" customWidth="1"/>
    <col min="10507" max="10507" width="16.140625" style="141" customWidth="1"/>
    <col min="10508" max="10508" width="55" style="141" customWidth="1"/>
    <col min="10509" max="10752" width="9.140625" style="141"/>
    <col min="10753" max="10753" width="45.42578125" style="141" customWidth="1"/>
    <col min="10754" max="10754" width="15.42578125" style="141" customWidth="1"/>
    <col min="10755" max="10755" width="14.7109375" style="141" customWidth="1"/>
    <col min="10756" max="10760" width="0" style="141" hidden="1" customWidth="1"/>
    <col min="10761" max="10761" width="13.42578125" style="141" customWidth="1"/>
    <col min="10762" max="10762" width="14.5703125" style="141" customWidth="1"/>
    <col min="10763" max="10763" width="16.140625" style="141" customWidth="1"/>
    <col min="10764" max="10764" width="55" style="141" customWidth="1"/>
    <col min="10765" max="11008" width="9.140625" style="141"/>
    <col min="11009" max="11009" width="45.42578125" style="141" customWidth="1"/>
    <col min="11010" max="11010" width="15.42578125" style="141" customWidth="1"/>
    <col min="11011" max="11011" width="14.7109375" style="141" customWidth="1"/>
    <col min="11012" max="11016" width="0" style="141" hidden="1" customWidth="1"/>
    <col min="11017" max="11017" width="13.42578125" style="141" customWidth="1"/>
    <col min="11018" max="11018" width="14.5703125" style="141" customWidth="1"/>
    <col min="11019" max="11019" width="16.140625" style="141" customWidth="1"/>
    <col min="11020" max="11020" width="55" style="141" customWidth="1"/>
    <col min="11021" max="11264" width="9.140625" style="141"/>
    <col min="11265" max="11265" width="45.42578125" style="141" customWidth="1"/>
    <col min="11266" max="11266" width="15.42578125" style="141" customWidth="1"/>
    <col min="11267" max="11267" width="14.7109375" style="141" customWidth="1"/>
    <col min="11268" max="11272" width="0" style="141" hidden="1" customWidth="1"/>
    <col min="11273" max="11273" width="13.42578125" style="141" customWidth="1"/>
    <col min="11274" max="11274" width="14.5703125" style="141" customWidth="1"/>
    <col min="11275" max="11275" width="16.140625" style="141" customWidth="1"/>
    <col min="11276" max="11276" width="55" style="141" customWidth="1"/>
    <col min="11277" max="11520" width="9.140625" style="141"/>
    <col min="11521" max="11521" width="45.42578125" style="141" customWidth="1"/>
    <col min="11522" max="11522" width="15.42578125" style="141" customWidth="1"/>
    <col min="11523" max="11523" width="14.7109375" style="141" customWidth="1"/>
    <col min="11524" max="11528" width="0" style="141" hidden="1" customWidth="1"/>
    <col min="11529" max="11529" width="13.42578125" style="141" customWidth="1"/>
    <col min="11530" max="11530" width="14.5703125" style="141" customWidth="1"/>
    <col min="11531" max="11531" width="16.140625" style="141" customWidth="1"/>
    <col min="11532" max="11532" width="55" style="141" customWidth="1"/>
    <col min="11533" max="11776" width="9.140625" style="141"/>
    <col min="11777" max="11777" width="45.42578125" style="141" customWidth="1"/>
    <col min="11778" max="11778" width="15.42578125" style="141" customWidth="1"/>
    <col min="11779" max="11779" width="14.7109375" style="141" customWidth="1"/>
    <col min="11780" max="11784" width="0" style="141" hidden="1" customWidth="1"/>
    <col min="11785" max="11785" width="13.42578125" style="141" customWidth="1"/>
    <col min="11786" max="11786" width="14.5703125" style="141" customWidth="1"/>
    <col min="11787" max="11787" width="16.140625" style="141" customWidth="1"/>
    <col min="11788" max="11788" width="55" style="141" customWidth="1"/>
    <col min="11789" max="12032" width="9.140625" style="141"/>
    <col min="12033" max="12033" width="45.42578125" style="141" customWidth="1"/>
    <col min="12034" max="12034" width="15.42578125" style="141" customWidth="1"/>
    <col min="12035" max="12035" width="14.7109375" style="141" customWidth="1"/>
    <col min="12036" max="12040" width="0" style="141" hidden="1" customWidth="1"/>
    <col min="12041" max="12041" width="13.42578125" style="141" customWidth="1"/>
    <col min="12042" max="12042" width="14.5703125" style="141" customWidth="1"/>
    <col min="12043" max="12043" width="16.140625" style="141" customWidth="1"/>
    <col min="12044" max="12044" width="55" style="141" customWidth="1"/>
    <col min="12045" max="12288" width="9.140625" style="141"/>
    <col min="12289" max="12289" width="45.42578125" style="141" customWidth="1"/>
    <col min="12290" max="12290" width="15.42578125" style="141" customWidth="1"/>
    <col min="12291" max="12291" width="14.7109375" style="141" customWidth="1"/>
    <col min="12292" max="12296" width="0" style="141" hidden="1" customWidth="1"/>
    <col min="12297" max="12297" width="13.42578125" style="141" customWidth="1"/>
    <col min="12298" max="12298" width="14.5703125" style="141" customWidth="1"/>
    <col min="12299" max="12299" width="16.140625" style="141" customWidth="1"/>
    <col min="12300" max="12300" width="55" style="141" customWidth="1"/>
    <col min="12301" max="12544" width="9.140625" style="141"/>
    <col min="12545" max="12545" width="45.42578125" style="141" customWidth="1"/>
    <col min="12546" max="12546" width="15.42578125" style="141" customWidth="1"/>
    <col min="12547" max="12547" width="14.7109375" style="141" customWidth="1"/>
    <col min="12548" max="12552" width="0" style="141" hidden="1" customWidth="1"/>
    <col min="12553" max="12553" width="13.42578125" style="141" customWidth="1"/>
    <col min="12554" max="12554" width="14.5703125" style="141" customWidth="1"/>
    <col min="12555" max="12555" width="16.140625" style="141" customWidth="1"/>
    <col min="12556" max="12556" width="55" style="141" customWidth="1"/>
    <col min="12557" max="12800" width="9.140625" style="141"/>
    <col min="12801" max="12801" width="45.42578125" style="141" customWidth="1"/>
    <col min="12802" max="12802" width="15.42578125" style="141" customWidth="1"/>
    <col min="12803" max="12803" width="14.7109375" style="141" customWidth="1"/>
    <col min="12804" max="12808" width="0" style="141" hidden="1" customWidth="1"/>
    <col min="12809" max="12809" width="13.42578125" style="141" customWidth="1"/>
    <col min="12810" max="12810" width="14.5703125" style="141" customWidth="1"/>
    <col min="12811" max="12811" width="16.140625" style="141" customWidth="1"/>
    <col min="12812" max="12812" width="55" style="141" customWidth="1"/>
    <col min="12813" max="13056" width="9.140625" style="141"/>
    <col min="13057" max="13057" width="45.42578125" style="141" customWidth="1"/>
    <col min="13058" max="13058" width="15.42578125" style="141" customWidth="1"/>
    <col min="13059" max="13059" width="14.7109375" style="141" customWidth="1"/>
    <col min="13060" max="13064" width="0" style="141" hidden="1" customWidth="1"/>
    <col min="13065" max="13065" width="13.42578125" style="141" customWidth="1"/>
    <col min="13066" max="13066" width="14.5703125" style="141" customWidth="1"/>
    <col min="13067" max="13067" width="16.140625" style="141" customWidth="1"/>
    <col min="13068" max="13068" width="55" style="141" customWidth="1"/>
    <col min="13069" max="13312" width="9.140625" style="141"/>
    <col min="13313" max="13313" width="45.42578125" style="141" customWidth="1"/>
    <col min="13314" max="13314" width="15.42578125" style="141" customWidth="1"/>
    <col min="13315" max="13315" width="14.7109375" style="141" customWidth="1"/>
    <col min="13316" max="13320" width="0" style="141" hidden="1" customWidth="1"/>
    <col min="13321" max="13321" width="13.42578125" style="141" customWidth="1"/>
    <col min="13322" max="13322" width="14.5703125" style="141" customWidth="1"/>
    <col min="13323" max="13323" width="16.140625" style="141" customWidth="1"/>
    <col min="13324" max="13324" width="55" style="141" customWidth="1"/>
    <col min="13325" max="13568" width="9.140625" style="141"/>
    <col min="13569" max="13569" width="45.42578125" style="141" customWidth="1"/>
    <col min="13570" max="13570" width="15.42578125" style="141" customWidth="1"/>
    <col min="13571" max="13571" width="14.7109375" style="141" customWidth="1"/>
    <col min="13572" max="13576" width="0" style="141" hidden="1" customWidth="1"/>
    <col min="13577" max="13577" width="13.42578125" style="141" customWidth="1"/>
    <col min="13578" max="13578" width="14.5703125" style="141" customWidth="1"/>
    <col min="13579" max="13579" width="16.140625" style="141" customWidth="1"/>
    <col min="13580" max="13580" width="55" style="141" customWidth="1"/>
    <col min="13581" max="13824" width="9.140625" style="141"/>
    <col min="13825" max="13825" width="45.42578125" style="141" customWidth="1"/>
    <col min="13826" max="13826" width="15.42578125" style="141" customWidth="1"/>
    <col min="13827" max="13827" width="14.7109375" style="141" customWidth="1"/>
    <col min="13828" max="13832" width="0" style="141" hidden="1" customWidth="1"/>
    <col min="13833" max="13833" width="13.42578125" style="141" customWidth="1"/>
    <col min="13834" max="13834" width="14.5703125" style="141" customWidth="1"/>
    <col min="13835" max="13835" width="16.140625" style="141" customWidth="1"/>
    <col min="13836" max="13836" width="55" style="141" customWidth="1"/>
    <col min="13837" max="14080" width="9.140625" style="141"/>
    <col min="14081" max="14081" width="45.42578125" style="141" customWidth="1"/>
    <col min="14082" max="14082" width="15.42578125" style="141" customWidth="1"/>
    <col min="14083" max="14083" width="14.7109375" style="141" customWidth="1"/>
    <col min="14084" max="14088" width="0" style="141" hidden="1" customWidth="1"/>
    <col min="14089" max="14089" width="13.42578125" style="141" customWidth="1"/>
    <col min="14090" max="14090" width="14.5703125" style="141" customWidth="1"/>
    <col min="14091" max="14091" width="16.140625" style="141" customWidth="1"/>
    <col min="14092" max="14092" width="55" style="141" customWidth="1"/>
    <col min="14093" max="14336" width="9.140625" style="141"/>
    <col min="14337" max="14337" width="45.42578125" style="141" customWidth="1"/>
    <col min="14338" max="14338" width="15.42578125" style="141" customWidth="1"/>
    <col min="14339" max="14339" width="14.7109375" style="141" customWidth="1"/>
    <col min="14340" max="14344" width="0" style="141" hidden="1" customWidth="1"/>
    <col min="14345" max="14345" width="13.42578125" style="141" customWidth="1"/>
    <col min="14346" max="14346" width="14.5703125" style="141" customWidth="1"/>
    <col min="14347" max="14347" width="16.140625" style="141" customWidth="1"/>
    <col min="14348" max="14348" width="55" style="141" customWidth="1"/>
    <col min="14349" max="14592" width="9.140625" style="141"/>
    <col min="14593" max="14593" width="45.42578125" style="141" customWidth="1"/>
    <col min="14594" max="14594" width="15.42578125" style="141" customWidth="1"/>
    <col min="14595" max="14595" width="14.7109375" style="141" customWidth="1"/>
    <col min="14596" max="14600" width="0" style="141" hidden="1" customWidth="1"/>
    <col min="14601" max="14601" width="13.42578125" style="141" customWidth="1"/>
    <col min="14602" max="14602" width="14.5703125" style="141" customWidth="1"/>
    <col min="14603" max="14603" width="16.140625" style="141" customWidth="1"/>
    <col min="14604" max="14604" width="55" style="141" customWidth="1"/>
    <col min="14605" max="14848" width="9.140625" style="141"/>
    <col min="14849" max="14849" width="45.42578125" style="141" customWidth="1"/>
    <col min="14850" max="14850" width="15.42578125" style="141" customWidth="1"/>
    <col min="14851" max="14851" width="14.7109375" style="141" customWidth="1"/>
    <col min="14852" max="14856" width="0" style="141" hidden="1" customWidth="1"/>
    <col min="14857" max="14857" width="13.42578125" style="141" customWidth="1"/>
    <col min="14858" max="14858" width="14.5703125" style="141" customWidth="1"/>
    <col min="14859" max="14859" width="16.140625" style="141" customWidth="1"/>
    <col min="14860" max="14860" width="55" style="141" customWidth="1"/>
    <col min="14861" max="15104" width="9.140625" style="141"/>
    <col min="15105" max="15105" width="45.42578125" style="141" customWidth="1"/>
    <col min="15106" max="15106" width="15.42578125" style="141" customWidth="1"/>
    <col min="15107" max="15107" width="14.7109375" style="141" customWidth="1"/>
    <col min="15108" max="15112" width="0" style="141" hidden="1" customWidth="1"/>
    <col min="15113" max="15113" width="13.42578125" style="141" customWidth="1"/>
    <col min="15114" max="15114" width="14.5703125" style="141" customWidth="1"/>
    <col min="15115" max="15115" width="16.140625" style="141" customWidth="1"/>
    <col min="15116" max="15116" width="55" style="141" customWidth="1"/>
    <col min="15117" max="15360" width="9.140625" style="141"/>
    <col min="15361" max="15361" width="45.42578125" style="141" customWidth="1"/>
    <col min="15362" max="15362" width="15.42578125" style="141" customWidth="1"/>
    <col min="15363" max="15363" width="14.7109375" style="141" customWidth="1"/>
    <col min="15364" max="15368" width="0" style="141" hidden="1" customWidth="1"/>
    <col min="15369" max="15369" width="13.42578125" style="141" customWidth="1"/>
    <col min="15370" max="15370" width="14.5703125" style="141" customWidth="1"/>
    <col min="15371" max="15371" width="16.140625" style="141" customWidth="1"/>
    <col min="15372" max="15372" width="55" style="141" customWidth="1"/>
    <col min="15373" max="15616" width="9.140625" style="141"/>
    <col min="15617" max="15617" width="45.42578125" style="141" customWidth="1"/>
    <col min="15618" max="15618" width="15.42578125" style="141" customWidth="1"/>
    <col min="15619" max="15619" width="14.7109375" style="141" customWidth="1"/>
    <col min="15620" max="15624" width="0" style="141" hidden="1" customWidth="1"/>
    <col min="15625" max="15625" width="13.42578125" style="141" customWidth="1"/>
    <col min="15626" max="15626" width="14.5703125" style="141" customWidth="1"/>
    <col min="15627" max="15627" width="16.140625" style="141" customWidth="1"/>
    <col min="15628" max="15628" width="55" style="141" customWidth="1"/>
    <col min="15629" max="15872" width="9.140625" style="141"/>
    <col min="15873" max="15873" width="45.42578125" style="141" customWidth="1"/>
    <col min="15874" max="15874" width="15.42578125" style="141" customWidth="1"/>
    <col min="15875" max="15875" width="14.7109375" style="141" customWidth="1"/>
    <col min="15876" max="15880" width="0" style="141" hidden="1" customWidth="1"/>
    <col min="15881" max="15881" width="13.42578125" style="141" customWidth="1"/>
    <col min="15882" max="15882" width="14.5703125" style="141" customWidth="1"/>
    <col min="15883" max="15883" width="16.140625" style="141" customWidth="1"/>
    <col min="15884" max="15884" width="55" style="141" customWidth="1"/>
    <col min="15885" max="16128" width="9.140625" style="141"/>
    <col min="16129" max="16129" width="45.42578125" style="141" customWidth="1"/>
    <col min="16130" max="16130" width="15.42578125" style="141" customWidth="1"/>
    <col min="16131" max="16131" width="14.7109375" style="141" customWidth="1"/>
    <col min="16132" max="16136" width="0" style="141" hidden="1" customWidth="1"/>
    <col min="16137" max="16137" width="13.42578125" style="141" customWidth="1"/>
    <col min="16138" max="16138" width="14.5703125" style="141" customWidth="1"/>
    <col min="16139" max="16139" width="16.140625" style="141" customWidth="1"/>
    <col min="16140" max="16140" width="55" style="141" customWidth="1"/>
    <col min="16141" max="16384" width="9.140625" style="141"/>
  </cols>
  <sheetData>
    <row r="1" spans="1:12">
      <c r="A1" s="140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87.5">
      <c r="A2" s="142" t="s">
        <v>184</v>
      </c>
      <c r="B2" s="143" t="s">
        <v>185</v>
      </c>
      <c r="C2" s="144" t="s">
        <v>4</v>
      </c>
      <c r="D2" s="145" t="s">
        <v>186</v>
      </c>
      <c r="E2" s="146" t="s">
        <v>187</v>
      </c>
      <c r="F2" s="146" t="s">
        <v>188</v>
      </c>
      <c r="G2" s="146" t="s">
        <v>189</v>
      </c>
      <c r="H2" s="146" t="s">
        <v>190</v>
      </c>
      <c r="I2" s="144" t="s">
        <v>5</v>
      </c>
      <c r="J2" s="143" t="s">
        <v>191</v>
      </c>
      <c r="K2" s="147" t="s">
        <v>192</v>
      </c>
      <c r="L2" s="147" t="s">
        <v>193</v>
      </c>
    </row>
    <row r="3" spans="1:12" ht="30" customHeight="1">
      <c r="A3" s="148" t="s">
        <v>194</v>
      </c>
      <c r="B3" s="149">
        <f>SUM(B4:B10)</f>
        <v>179878</v>
      </c>
      <c r="C3" s="149">
        <f t="shared" ref="C3:J3" si="0">SUM(C4:C10)</f>
        <v>185130.5</v>
      </c>
      <c r="D3" s="149">
        <f t="shared" si="0"/>
        <v>144271</v>
      </c>
      <c r="E3" s="149">
        <f t="shared" si="0"/>
        <v>144418.9</v>
      </c>
      <c r="F3" s="149">
        <f t="shared" si="0"/>
        <v>143483.9</v>
      </c>
      <c r="G3" s="149">
        <f t="shared" si="0"/>
        <v>141853.9</v>
      </c>
      <c r="H3" s="149">
        <f t="shared" si="0"/>
        <v>141853.9</v>
      </c>
      <c r="I3" s="149">
        <f t="shared" si="0"/>
        <v>177437.5</v>
      </c>
      <c r="J3" s="149">
        <f t="shared" si="0"/>
        <v>181726.80000000005</v>
      </c>
      <c r="K3" s="150">
        <f>J3/C3</f>
        <v>0.98161459078866009</v>
      </c>
      <c r="L3" s="151"/>
    </row>
    <row r="4" spans="1:12" ht="46.5" customHeight="1">
      <c r="A4" s="152" t="s">
        <v>131</v>
      </c>
      <c r="B4" s="153">
        <v>131743.70000000001</v>
      </c>
      <c r="C4" s="154">
        <v>137342.79999999999</v>
      </c>
      <c r="D4" s="153">
        <v>100500</v>
      </c>
      <c r="E4" s="153">
        <v>100500</v>
      </c>
      <c r="F4" s="153">
        <v>99500</v>
      </c>
      <c r="G4" s="153">
        <v>97870</v>
      </c>
      <c r="H4" s="153">
        <v>97870</v>
      </c>
      <c r="I4" s="153">
        <v>132630.79999999999</v>
      </c>
      <c r="J4" s="153">
        <v>136722.20000000001</v>
      </c>
      <c r="K4" s="155">
        <f>J4/C4</f>
        <v>0.99548137943889325</v>
      </c>
      <c r="L4" s="156"/>
    </row>
    <row r="5" spans="1:12" ht="34.5" customHeight="1">
      <c r="A5" s="152" t="s">
        <v>195</v>
      </c>
      <c r="B5" s="153">
        <v>12965.5</v>
      </c>
      <c r="C5" s="154">
        <v>13306</v>
      </c>
      <c r="D5" s="153">
        <v>10630</v>
      </c>
      <c r="E5" s="153">
        <v>10630</v>
      </c>
      <c r="F5" s="153">
        <v>10630</v>
      </c>
      <c r="G5" s="153">
        <v>10630</v>
      </c>
      <c r="H5" s="153">
        <v>10630</v>
      </c>
      <c r="I5" s="153">
        <v>12535</v>
      </c>
      <c r="J5" s="153">
        <v>12603</v>
      </c>
      <c r="K5" s="155">
        <f>J5/C5</f>
        <v>0.94716669171802192</v>
      </c>
      <c r="L5" s="157" t="s">
        <v>196</v>
      </c>
    </row>
    <row r="6" spans="1:12" ht="76.5" customHeight="1">
      <c r="A6" s="152" t="s">
        <v>133</v>
      </c>
      <c r="B6" s="153">
        <v>18658.400000000001</v>
      </c>
      <c r="C6" s="154">
        <v>17844.7</v>
      </c>
      <c r="D6" s="153">
        <v>10881</v>
      </c>
      <c r="E6" s="153">
        <v>11028.9</v>
      </c>
      <c r="F6" s="153">
        <v>12128.9</v>
      </c>
      <c r="G6" s="153">
        <v>12128.9</v>
      </c>
      <c r="H6" s="153">
        <v>12128.9</v>
      </c>
      <c r="I6" s="153">
        <v>17165.7</v>
      </c>
      <c r="J6" s="153">
        <v>17295.599999999999</v>
      </c>
      <c r="K6" s="155">
        <f>J6/C6</f>
        <v>0.96922895873844883</v>
      </c>
      <c r="L6" s="158" t="s">
        <v>197</v>
      </c>
    </row>
    <row r="7" spans="1:12" ht="31.5" customHeight="1">
      <c r="A7" s="152" t="s">
        <v>198</v>
      </c>
      <c r="B7" s="153">
        <v>30</v>
      </c>
      <c r="C7" s="154">
        <v>15</v>
      </c>
      <c r="D7" s="153">
        <v>42</v>
      </c>
      <c r="E7" s="153">
        <v>42</v>
      </c>
      <c r="F7" s="153"/>
      <c r="G7" s="153"/>
      <c r="H7" s="153"/>
      <c r="I7" s="153">
        <v>56.5</v>
      </c>
      <c r="J7" s="153">
        <v>56.5</v>
      </c>
      <c r="K7" s="155" t="s">
        <v>199</v>
      </c>
      <c r="L7" s="159" t="s">
        <v>200</v>
      </c>
    </row>
    <row r="8" spans="1:12" ht="79.5" customHeight="1">
      <c r="A8" s="152" t="s">
        <v>201</v>
      </c>
      <c r="B8" s="153">
        <v>14369.8</v>
      </c>
      <c r="C8" s="154">
        <v>14362</v>
      </c>
      <c r="D8" s="153">
        <v>19539</v>
      </c>
      <c r="E8" s="153">
        <v>19539</v>
      </c>
      <c r="F8" s="153">
        <v>18370</v>
      </c>
      <c r="G8" s="153">
        <v>18370</v>
      </c>
      <c r="H8" s="153">
        <v>18370</v>
      </c>
      <c r="I8" s="153">
        <v>12520</v>
      </c>
      <c r="J8" s="153">
        <v>12519.1</v>
      </c>
      <c r="K8" s="155">
        <f t="shared" ref="K8:K18" si="1">J8/C8</f>
        <v>0.871682216961426</v>
      </c>
      <c r="L8" s="160" t="s">
        <v>202</v>
      </c>
    </row>
    <row r="9" spans="1:12" ht="31.5" customHeight="1">
      <c r="A9" s="152" t="s">
        <v>203</v>
      </c>
      <c r="B9" s="153">
        <v>618.20000000000005</v>
      </c>
      <c r="C9" s="154">
        <v>760</v>
      </c>
      <c r="D9" s="153">
        <v>679</v>
      </c>
      <c r="E9" s="153">
        <v>679</v>
      </c>
      <c r="F9" s="153">
        <v>555</v>
      </c>
      <c r="G9" s="153">
        <v>555</v>
      </c>
      <c r="H9" s="153">
        <v>555</v>
      </c>
      <c r="I9" s="153">
        <v>620.20000000000005</v>
      </c>
      <c r="J9" s="153">
        <v>620.20000000000005</v>
      </c>
      <c r="K9" s="155">
        <f t="shared" si="1"/>
        <v>0.81605263157894747</v>
      </c>
      <c r="L9" s="156" t="s">
        <v>204</v>
      </c>
    </row>
    <row r="10" spans="1:12" ht="33" customHeight="1">
      <c r="A10" s="152" t="s">
        <v>145</v>
      </c>
      <c r="B10" s="153">
        <v>1492.4</v>
      </c>
      <c r="C10" s="154">
        <v>1500</v>
      </c>
      <c r="D10" s="153">
        <v>2000</v>
      </c>
      <c r="E10" s="153">
        <v>2000</v>
      </c>
      <c r="F10" s="153">
        <v>2300</v>
      </c>
      <c r="G10" s="153">
        <v>2300</v>
      </c>
      <c r="H10" s="153">
        <v>2300</v>
      </c>
      <c r="I10" s="153">
        <v>1909.3</v>
      </c>
      <c r="J10" s="153">
        <v>1910.2</v>
      </c>
      <c r="K10" s="155">
        <f t="shared" si="1"/>
        <v>1.2734666666666667</v>
      </c>
      <c r="L10" s="156" t="s">
        <v>205</v>
      </c>
    </row>
    <row r="11" spans="1:12" ht="30.75" customHeight="1">
      <c r="A11" s="148" t="s">
        <v>206</v>
      </c>
      <c r="B11" s="161">
        <f>SUM(B12:B17)</f>
        <v>9949</v>
      </c>
      <c r="C11" s="162">
        <f t="shared" ref="C11:J11" si="2">SUM(C12:C17)</f>
        <v>8406</v>
      </c>
      <c r="D11" s="149">
        <f t="shared" si="2"/>
        <v>8457</v>
      </c>
      <c r="E11" s="149">
        <f t="shared" si="2"/>
        <v>8309.1</v>
      </c>
      <c r="F11" s="149">
        <f t="shared" si="2"/>
        <v>9244.1</v>
      </c>
      <c r="G11" s="149">
        <f t="shared" si="2"/>
        <v>9244.1</v>
      </c>
      <c r="H11" s="149">
        <f t="shared" si="2"/>
        <v>9244.1</v>
      </c>
      <c r="I11" s="161">
        <f t="shared" si="2"/>
        <v>11805.699999999999</v>
      </c>
      <c r="J11" s="161">
        <f t="shared" si="2"/>
        <v>11833.999999999998</v>
      </c>
      <c r="K11" s="150">
        <f t="shared" si="1"/>
        <v>1.407803949559838</v>
      </c>
      <c r="L11" s="163" t="s">
        <v>193</v>
      </c>
    </row>
    <row r="12" spans="1:12" ht="47.25">
      <c r="A12" s="152" t="s">
        <v>207</v>
      </c>
      <c r="B12" s="153">
        <v>3035.5</v>
      </c>
      <c r="C12" s="153">
        <v>2777</v>
      </c>
      <c r="D12" s="153">
        <v>4007</v>
      </c>
      <c r="E12" s="153">
        <v>3809.1</v>
      </c>
      <c r="F12" s="153">
        <v>4209.1000000000004</v>
      </c>
      <c r="G12" s="153">
        <v>4209.1000000000004</v>
      </c>
      <c r="H12" s="153">
        <v>4209.1000000000004</v>
      </c>
      <c r="I12" s="153">
        <v>3420.9</v>
      </c>
      <c r="J12" s="153">
        <v>3421</v>
      </c>
      <c r="K12" s="155">
        <f t="shared" si="1"/>
        <v>1.2319049333813468</v>
      </c>
      <c r="L12" s="164" t="s">
        <v>208</v>
      </c>
    </row>
    <row r="13" spans="1:12" ht="32.25" customHeight="1">
      <c r="A13" s="152" t="s">
        <v>209</v>
      </c>
      <c r="B13" s="153">
        <v>268.5</v>
      </c>
      <c r="C13" s="153">
        <v>244</v>
      </c>
      <c r="D13" s="153">
        <v>165</v>
      </c>
      <c r="E13" s="153">
        <v>165</v>
      </c>
      <c r="F13" s="153">
        <v>315</v>
      </c>
      <c r="G13" s="153">
        <v>315</v>
      </c>
      <c r="H13" s="153">
        <v>315</v>
      </c>
      <c r="I13" s="153">
        <v>199.1</v>
      </c>
      <c r="J13" s="153">
        <v>199.1</v>
      </c>
      <c r="K13" s="155">
        <f>J13/C13</f>
        <v>0.81598360655737701</v>
      </c>
      <c r="L13" s="156" t="s">
        <v>210</v>
      </c>
    </row>
    <row r="14" spans="1:12" ht="34.5" customHeight="1">
      <c r="A14" s="152" t="s">
        <v>211</v>
      </c>
      <c r="B14" s="153">
        <v>2443.5</v>
      </c>
      <c r="C14" s="153">
        <v>1400</v>
      </c>
      <c r="D14" s="153">
        <v>56</v>
      </c>
      <c r="E14" s="153">
        <v>56</v>
      </c>
      <c r="F14" s="153">
        <v>75</v>
      </c>
      <c r="G14" s="153">
        <v>75</v>
      </c>
      <c r="H14" s="153">
        <v>75</v>
      </c>
      <c r="I14" s="153">
        <v>3371</v>
      </c>
      <c r="J14" s="153">
        <v>3371</v>
      </c>
      <c r="K14" s="155" t="s">
        <v>199</v>
      </c>
      <c r="L14" s="156" t="s">
        <v>212</v>
      </c>
    </row>
    <row r="15" spans="1:12" ht="51" customHeight="1">
      <c r="A15" s="152" t="s">
        <v>213</v>
      </c>
      <c r="B15" s="153">
        <v>386.3</v>
      </c>
      <c r="C15" s="153">
        <v>748</v>
      </c>
      <c r="D15" s="153">
        <v>2427</v>
      </c>
      <c r="E15" s="153">
        <v>2577</v>
      </c>
      <c r="F15" s="153">
        <v>2840</v>
      </c>
      <c r="G15" s="153">
        <v>2840</v>
      </c>
      <c r="H15" s="153">
        <v>2840</v>
      </c>
      <c r="I15" s="153">
        <v>1397.4</v>
      </c>
      <c r="J15" s="153">
        <v>1402.3</v>
      </c>
      <c r="K15" s="155">
        <f t="shared" si="1"/>
        <v>1.8747326203208556</v>
      </c>
      <c r="L15" s="156" t="s">
        <v>214</v>
      </c>
    </row>
    <row r="16" spans="1:12" ht="30" customHeight="1">
      <c r="A16" s="152" t="s">
        <v>215</v>
      </c>
      <c r="B16" s="153">
        <v>3733.1</v>
      </c>
      <c r="C16" s="153">
        <v>3139</v>
      </c>
      <c r="D16" s="153">
        <v>1702</v>
      </c>
      <c r="E16" s="153">
        <v>1702</v>
      </c>
      <c r="F16" s="153">
        <v>1740</v>
      </c>
      <c r="G16" s="153">
        <v>1740</v>
      </c>
      <c r="H16" s="153">
        <v>1740</v>
      </c>
      <c r="I16" s="153">
        <v>3268.4</v>
      </c>
      <c r="J16" s="153">
        <v>3291.7</v>
      </c>
      <c r="K16" s="155">
        <f t="shared" si="1"/>
        <v>1.0486460656259955</v>
      </c>
      <c r="L16" s="156" t="s">
        <v>212</v>
      </c>
    </row>
    <row r="17" spans="1:12" ht="28.5" customHeight="1">
      <c r="A17" s="152" t="s">
        <v>216</v>
      </c>
      <c r="B17" s="153">
        <v>82.1</v>
      </c>
      <c r="C17" s="153">
        <v>98</v>
      </c>
      <c r="D17" s="153">
        <v>100</v>
      </c>
      <c r="E17" s="153">
        <v>0</v>
      </c>
      <c r="F17" s="153">
        <v>65</v>
      </c>
      <c r="G17" s="153">
        <v>65</v>
      </c>
      <c r="H17" s="153">
        <v>65</v>
      </c>
      <c r="I17" s="153">
        <v>148.9</v>
      </c>
      <c r="J17" s="153">
        <v>148.9</v>
      </c>
      <c r="K17" s="155">
        <f t="shared" si="1"/>
        <v>1.5193877551020409</v>
      </c>
      <c r="L17" s="165" t="s">
        <v>212</v>
      </c>
    </row>
    <row r="18" spans="1:12" ht="30" customHeight="1">
      <c r="A18" s="166" t="s">
        <v>217</v>
      </c>
      <c r="B18" s="149">
        <f>B3+B11</f>
        <v>189827</v>
      </c>
      <c r="C18" s="149">
        <f t="shared" ref="C18:J18" si="3">C3+C11</f>
        <v>193536.5</v>
      </c>
      <c r="D18" s="149">
        <f t="shared" si="3"/>
        <v>152728</v>
      </c>
      <c r="E18" s="149">
        <f t="shared" si="3"/>
        <v>152728</v>
      </c>
      <c r="F18" s="149">
        <f t="shared" si="3"/>
        <v>152728</v>
      </c>
      <c r="G18" s="149">
        <f t="shared" si="3"/>
        <v>151098</v>
      </c>
      <c r="H18" s="149">
        <f t="shared" si="3"/>
        <v>151098</v>
      </c>
      <c r="I18" s="149">
        <f t="shared" si="3"/>
        <v>189243.2</v>
      </c>
      <c r="J18" s="149">
        <f t="shared" si="3"/>
        <v>193560.80000000005</v>
      </c>
      <c r="K18" s="150">
        <f t="shared" si="1"/>
        <v>1.0001255577113364</v>
      </c>
      <c r="L18" s="156"/>
    </row>
    <row r="20" spans="1:12">
      <c r="J20" s="169"/>
    </row>
    <row r="21" spans="1:12">
      <c r="J21" s="170"/>
    </row>
  </sheetData>
  <mergeCells count="1">
    <mergeCell ref="A1:L1"/>
  </mergeCells>
  <pageMargins left="0.70866141732283472" right="0.70866141732283472" top="0.39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S60"/>
  <sheetViews>
    <sheetView showGridLines="0" tabSelected="1" view="pageBreakPreview" topLeftCell="E1" zoomScale="73" workbookViewId="0">
      <selection activeCell="J12" sqref="J12:J13"/>
    </sheetView>
  </sheetViews>
  <sheetFormatPr defaultRowHeight="14.25"/>
  <cols>
    <col min="1" max="3" width="9.140625" style="1" hidden="1" customWidth="1"/>
    <col min="4" max="4" width="0.140625" style="1" customWidth="1"/>
    <col min="5" max="5" width="25" style="85" customWidth="1"/>
    <col min="6" max="6" width="62.5703125" style="84" customWidth="1"/>
    <col min="7" max="7" width="20.7109375" style="84" customWidth="1"/>
    <col min="8" max="8" width="17.5703125" style="84" customWidth="1"/>
    <col min="9" max="9" width="17" style="84" customWidth="1"/>
    <col min="10" max="10" width="17.42578125" style="84" customWidth="1"/>
    <col min="11" max="11" width="15.7109375" style="84" customWidth="1"/>
    <col min="12" max="12" width="66.140625" style="5" customWidth="1"/>
    <col min="13" max="13" width="13.7109375" style="1" customWidth="1"/>
    <col min="14" max="256" width="9.140625" style="1"/>
    <col min="257" max="259" width="0" style="1" hidden="1" customWidth="1"/>
    <col min="260" max="260" width="0.140625" style="1" customWidth="1"/>
    <col min="261" max="261" width="25" style="1" customWidth="1"/>
    <col min="262" max="262" width="62.5703125" style="1" customWidth="1"/>
    <col min="263" max="263" width="20.7109375" style="1" customWidth="1"/>
    <col min="264" max="264" width="17.5703125" style="1" customWidth="1"/>
    <col min="265" max="265" width="17" style="1" customWidth="1"/>
    <col min="266" max="266" width="17.42578125" style="1" customWidth="1"/>
    <col min="267" max="267" width="15.7109375" style="1" customWidth="1"/>
    <col min="268" max="268" width="66.140625" style="1" customWidth="1"/>
    <col min="269" max="269" width="13.7109375" style="1" customWidth="1"/>
    <col min="270" max="512" width="9.140625" style="1"/>
    <col min="513" max="515" width="0" style="1" hidden="1" customWidth="1"/>
    <col min="516" max="516" width="0.140625" style="1" customWidth="1"/>
    <col min="517" max="517" width="25" style="1" customWidth="1"/>
    <col min="518" max="518" width="62.5703125" style="1" customWidth="1"/>
    <col min="519" max="519" width="20.7109375" style="1" customWidth="1"/>
    <col min="520" max="520" width="17.5703125" style="1" customWidth="1"/>
    <col min="521" max="521" width="17" style="1" customWidth="1"/>
    <col min="522" max="522" width="17.42578125" style="1" customWidth="1"/>
    <col min="523" max="523" width="15.7109375" style="1" customWidth="1"/>
    <col min="524" max="524" width="66.140625" style="1" customWidth="1"/>
    <col min="525" max="525" width="13.7109375" style="1" customWidth="1"/>
    <col min="526" max="768" width="9.140625" style="1"/>
    <col min="769" max="771" width="0" style="1" hidden="1" customWidth="1"/>
    <col min="772" max="772" width="0.140625" style="1" customWidth="1"/>
    <col min="773" max="773" width="25" style="1" customWidth="1"/>
    <col min="774" max="774" width="62.5703125" style="1" customWidth="1"/>
    <col min="775" max="775" width="20.7109375" style="1" customWidth="1"/>
    <col min="776" max="776" width="17.5703125" style="1" customWidth="1"/>
    <col min="777" max="777" width="17" style="1" customWidth="1"/>
    <col min="778" max="778" width="17.42578125" style="1" customWidth="1"/>
    <col min="779" max="779" width="15.7109375" style="1" customWidth="1"/>
    <col min="780" max="780" width="66.140625" style="1" customWidth="1"/>
    <col min="781" max="781" width="13.7109375" style="1" customWidth="1"/>
    <col min="782" max="1024" width="9.140625" style="1"/>
    <col min="1025" max="1027" width="0" style="1" hidden="1" customWidth="1"/>
    <col min="1028" max="1028" width="0.140625" style="1" customWidth="1"/>
    <col min="1029" max="1029" width="25" style="1" customWidth="1"/>
    <col min="1030" max="1030" width="62.5703125" style="1" customWidth="1"/>
    <col min="1031" max="1031" width="20.7109375" style="1" customWidth="1"/>
    <col min="1032" max="1032" width="17.5703125" style="1" customWidth="1"/>
    <col min="1033" max="1033" width="17" style="1" customWidth="1"/>
    <col min="1034" max="1034" width="17.42578125" style="1" customWidth="1"/>
    <col min="1035" max="1035" width="15.7109375" style="1" customWidth="1"/>
    <col min="1036" max="1036" width="66.140625" style="1" customWidth="1"/>
    <col min="1037" max="1037" width="13.7109375" style="1" customWidth="1"/>
    <col min="1038" max="1280" width="9.140625" style="1"/>
    <col min="1281" max="1283" width="0" style="1" hidden="1" customWidth="1"/>
    <col min="1284" max="1284" width="0.140625" style="1" customWidth="1"/>
    <col min="1285" max="1285" width="25" style="1" customWidth="1"/>
    <col min="1286" max="1286" width="62.5703125" style="1" customWidth="1"/>
    <col min="1287" max="1287" width="20.7109375" style="1" customWidth="1"/>
    <col min="1288" max="1288" width="17.5703125" style="1" customWidth="1"/>
    <col min="1289" max="1289" width="17" style="1" customWidth="1"/>
    <col min="1290" max="1290" width="17.42578125" style="1" customWidth="1"/>
    <col min="1291" max="1291" width="15.7109375" style="1" customWidth="1"/>
    <col min="1292" max="1292" width="66.140625" style="1" customWidth="1"/>
    <col min="1293" max="1293" width="13.7109375" style="1" customWidth="1"/>
    <col min="1294" max="1536" width="9.140625" style="1"/>
    <col min="1537" max="1539" width="0" style="1" hidden="1" customWidth="1"/>
    <col min="1540" max="1540" width="0.140625" style="1" customWidth="1"/>
    <col min="1541" max="1541" width="25" style="1" customWidth="1"/>
    <col min="1542" max="1542" width="62.5703125" style="1" customWidth="1"/>
    <col min="1543" max="1543" width="20.7109375" style="1" customWidth="1"/>
    <col min="1544" max="1544" width="17.5703125" style="1" customWidth="1"/>
    <col min="1545" max="1545" width="17" style="1" customWidth="1"/>
    <col min="1546" max="1546" width="17.42578125" style="1" customWidth="1"/>
    <col min="1547" max="1547" width="15.7109375" style="1" customWidth="1"/>
    <col min="1548" max="1548" width="66.140625" style="1" customWidth="1"/>
    <col min="1549" max="1549" width="13.7109375" style="1" customWidth="1"/>
    <col min="1550" max="1792" width="9.140625" style="1"/>
    <col min="1793" max="1795" width="0" style="1" hidden="1" customWidth="1"/>
    <col min="1796" max="1796" width="0.140625" style="1" customWidth="1"/>
    <col min="1797" max="1797" width="25" style="1" customWidth="1"/>
    <col min="1798" max="1798" width="62.5703125" style="1" customWidth="1"/>
    <col min="1799" max="1799" width="20.7109375" style="1" customWidth="1"/>
    <col min="1800" max="1800" width="17.5703125" style="1" customWidth="1"/>
    <col min="1801" max="1801" width="17" style="1" customWidth="1"/>
    <col min="1802" max="1802" width="17.42578125" style="1" customWidth="1"/>
    <col min="1803" max="1803" width="15.7109375" style="1" customWidth="1"/>
    <col min="1804" max="1804" width="66.140625" style="1" customWidth="1"/>
    <col min="1805" max="1805" width="13.7109375" style="1" customWidth="1"/>
    <col min="1806" max="2048" width="9.140625" style="1"/>
    <col min="2049" max="2051" width="0" style="1" hidden="1" customWidth="1"/>
    <col min="2052" max="2052" width="0.140625" style="1" customWidth="1"/>
    <col min="2053" max="2053" width="25" style="1" customWidth="1"/>
    <col min="2054" max="2054" width="62.5703125" style="1" customWidth="1"/>
    <col min="2055" max="2055" width="20.7109375" style="1" customWidth="1"/>
    <col min="2056" max="2056" width="17.5703125" style="1" customWidth="1"/>
    <col min="2057" max="2057" width="17" style="1" customWidth="1"/>
    <col min="2058" max="2058" width="17.42578125" style="1" customWidth="1"/>
    <col min="2059" max="2059" width="15.7109375" style="1" customWidth="1"/>
    <col min="2060" max="2060" width="66.140625" style="1" customWidth="1"/>
    <col min="2061" max="2061" width="13.7109375" style="1" customWidth="1"/>
    <col min="2062" max="2304" width="9.140625" style="1"/>
    <col min="2305" max="2307" width="0" style="1" hidden="1" customWidth="1"/>
    <col min="2308" max="2308" width="0.140625" style="1" customWidth="1"/>
    <col min="2309" max="2309" width="25" style="1" customWidth="1"/>
    <col min="2310" max="2310" width="62.5703125" style="1" customWidth="1"/>
    <col min="2311" max="2311" width="20.7109375" style="1" customWidth="1"/>
    <col min="2312" max="2312" width="17.5703125" style="1" customWidth="1"/>
    <col min="2313" max="2313" width="17" style="1" customWidth="1"/>
    <col min="2314" max="2314" width="17.42578125" style="1" customWidth="1"/>
    <col min="2315" max="2315" width="15.7109375" style="1" customWidth="1"/>
    <col min="2316" max="2316" width="66.140625" style="1" customWidth="1"/>
    <col min="2317" max="2317" width="13.7109375" style="1" customWidth="1"/>
    <col min="2318" max="2560" width="9.140625" style="1"/>
    <col min="2561" max="2563" width="0" style="1" hidden="1" customWidth="1"/>
    <col min="2564" max="2564" width="0.140625" style="1" customWidth="1"/>
    <col min="2565" max="2565" width="25" style="1" customWidth="1"/>
    <col min="2566" max="2566" width="62.5703125" style="1" customWidth="1"/>
    <col min="2567" max="2567" width="20.7109375" style="1" customWidth="1"/>
    <col min="2568" max="2568" width="17.5703125" style="1" customWidth="1"/>
    <col min="2569" max="2569" width="17" style="1" customWidth="1"/>
    <col min="2570" max="2570" width="17.42578125" style="1" customWidth="1"/>
    <col min="2571" max="2571" width="15.7109375" style="1" customWidth="1"/>
    <col min="2572" max="2572" width="66.140625" style="1" customWidth="1"/>
    <col min="2573" max="2573" width="13.7109375" style="1" customWidth="1"/>
    <col min="2574" max="2816" width="9.140625" style="1"/>
    <col min="2817" max="2819" width="0" style="1" hidden="1" customWidth="1"/>
    <col min="2820" max="2820" width="0.140625" style="1" customWidth="1"/>
    <col min="2821" max="2821" width="25" style="1" customWidth="1"/>
    <col min="2822" max="2822" width="62.5703125" style="1" customWidth="1"/>
    <col min="2823" max="2823" width="20.7109375" style="1" customWidth="1"/>
    <col min="2824" max="2824" width="17.5703125" style="1" customWidth="1"/>
    <col min="2825" max="2825" width="17" style="1" customWidth="1"/>
    <col min="2826" max="2826" width="17.42578125" style="1" customWidth="1"/>
    <col min="2827" max="2827" width="15.7109375" style="1" customWidth="1"/>
    <col min="2828" max="2828" width="66.140625" style="1" customWidth="1"/>
    <col min="2829" max="2829" width="13.7109375" style="1" customWidth="1"/>
    <col min="2830" max="3072" width="9.140625" style="1"/>
    <col min="3073" max="3075" width="0" style="1" hidden="1" customWidth="1"/>
    <col min="3076" max="3076" width="0.140625" style="1" customWidth="1"/>
    <col min="3077" max="3077" width="25" style="1" customWidth="1"/>
    <col min="3078" max="3078" width="62.5703125" style="1" customWidth="1"/>
    <col min="3079" max="3079" width="20.7109375" style="1" customWidth="1"/>
    <col min="3080" max="3080" width="17.5703125" style="1" customWidth="1"/>
    <col min="3081" max="3081" width="17" style="1" customWidth="1"/>
    <col min="3082" max="3082" width="17.42578125" style="1" customWidth="1"/>
    <col min="3083" max="3083" width="15.7109375" style="1" customWidth="1"/>
    <col min="3084" max="3084" width="66.140625" style="1" customWidth="1"/>
    <col min="3085" max="3085" width="13.7109375" style="1" customWidth="1"/>
    <col min="3086" max="3328" width="9.140625" style="1"/>
    <col min="3329" max="3331" width="0" style="1" hidden="1" customWidth="1"/>
    <col min="3332" max="3332" width="0.140625" style="1" customWidth="1"/>
    <col min="3333" max="3333" width="25" style="1" customWidth="1"/>
    <col min="3334" max="3334" width="62.5703125" style="1" customWidth="1"/>
    <col min="3335" max="3335" width="20.7109375" style="1" customWidth="1"/>
    <col min="3336" max="3336" width="17.5703125" style="1" customWidth="1"/>
    <col min="3337" max="3337" width="17" style="1" customWidth="1"/>
    <col min="3338" max="3338" width="17.42578125" style="1" customWidth="1"/>
    <col min="3339" max="3339" width="15.7109375" style="1" customWidth="1"/>
    <col min="3340" max="3340" width="66.140625" style="1" customWidth="1"/>
    <col min="3341" max="3341" width="13.7109375" style="1" customWidth="1"/>
    <col min="3342" max="3584" width="9.140625" style="1"/>
    <col min="3585" max="3587" width="0" style="1" hidden="1" customWidth="1"/>
    <col min="3588" max="3588" width="0.140625" style="1" customWidth="1"/>
    <col min="3589" max="3589" width="25" style="1" customWidth="1"/>
    <col min="3590" max="3590" width="62.5703125" style="1" customWidth="1"/>
    <col min="3591" max="3591" width="20.7109375" style="1" customWidth="1"/>
    <col min="3592" max="3592" width="17.5703125" style="1" customWidth="1"/>
    <col min="3593" max="3593" width="17" style="1" customWidth="1"/>
    <col min="3594" max="3594" width="17.42578125" style="1" customWidth="1"/>
    <col min="3595" max="3595" width="15.7109375" style="1" customWidth="1"/>
    <col min="3596" max="3596" width="66.140625" style="1" customWidth="1"/>
    <col min="3597" max="3597" width="13.7109375" style="1" customWidth="1"/>
    <col min="3598" max="3840" width="9.140625" style="1"/>
    <col min="3841" max="3843" width="0" style="1" hidden="1" customWidth="1"/>
    <col min="3844" max="3844" width="0.140625" style="1" customWidth="1"/>
    <col min="3845" max="3845" width="25" style="1" customWidth="1"/>
    <col min="3846" max="3846" width="62.5703125" style="1" customWidth="1"/>
    <col min="3847" max="3847" width="20.7109375" style="1" customWidth="1"/>
    <col min="3848" max="3848" width="17.5703125" style="1" customWidth="1"/>
    <col min="3849" max="3849" width="17" style="1" customWidth="1"/>
    <col min="3850" max="3850" width="17.42578125" style="1" customWidth="1"/>
    <col min="3851" max="3851" width="15.7109375" style="1" customWidth="1"/>
    <col min="3852" max="3852" width="66.140625" style="1" customWidth="1"/>
    <col min="3853" max="3853" width="13.7109375" style="1" customWidth="1"/>
    <col min="3854" max="4096" width="9.140625" style="1"/>
    <col min="4097" max="4099" width="0" style="1" hidden="1" customWidth="1"/>
    <col min="4100" max="4100" width="0.140625" style="1" customWidth="1"/>
    <col min="4101" max="4101" width="25" style="1" customWidth="1"/>
    <col min="4102" max="4102" width="62.5703125" style="1" customWidth="1"/>
    <col min="4103" max="4103" width="20.7109375" style="1" customWidth="1"/>
    <col min="4104" max="4104" width="17.5703125" style="1" customWidth="1"/>
    <col min="4105" max="4105" width="17" style="1" customWidth="1"/>
    <col min="4106" max="4106" width="17.42578125" style="1" customWidth="1"/>
    <col min="4107" max="4107" width="15.7109375" style="1" customWidth="1"/>
    <col min="4108" max="4108" width="66.140625" style="1" customWidth="1"/>
    <col min="4109" max="4109" width="13.7109375" style="1" customWidth="1"/>
    <col min="4110" max="4352" width="9.140625" style="1"/>
    <col min="4353" max="4355" width="0" style="1" hidden="1" customWidth="1"/>
    <col min="4356" max="4356" width="0.140625" style="1" customWidth="1"/>
    <col min="4357" max="4357" width="25" style="1" customWidth="1"/>
    <col min="4358" max="4358" width="62.5703125" style="1" customWidth="1"/>
    <col min="4359" max="4359" width="20.7109375" style="1" customWidth="1"/>
    <col min="4360" max="4360" width="17.5703125" style="1" customWidth="1"/>
    <col min="4361" max="4361" width="17" style="1" customWidth="1"/>
    <col min="4362" max="4362" width="17.42578125" style="1" customWidth="1"/>
    <col min="4363" max="4363" width="15.7109375" style="1" customWidth="1"/>
    <col min="4364" max="4364" width="66.140625" style="1" customWidth="1"/>
    <col min="4365" max="4365" width="13.7109375" style="1" customWidth="1"/>
    <col min="4366" max="4608" width="9.140625" style="1"/>
    <col min="4609" max="4611" width="0" style="1" hidden="1" customWidth="1"/>
    <col min="4612" max="4612" width="0.140625" style="1" customWidth="1"/>
    <col min="4613" max="4613" width="25" style="1" customWidth="1"/>
    <col min="4614" max="4614" width="62.5703125" style="1" customWidth="1"/>
    <col min="4615" max="4615" width="20.7109375" style="1" customWidth="1"/>
    <col min="4616" max="4616" width="17.5703125" style="1" customWidth="1"/>
    <col min="4617" max="4617" width="17" style="1" customWidth="1"/>
    <col min="4618" max="4618" width="17.42578125" style="1" customWidth="1"/>
    <col min="4619" max="4619" width="15.7109375" style="1" customWidth="1"/>
    <col min="4620" max="4620" width="66.140625" style="1" customWidth="1"/>
    <col min="4621" max="4621" width="13.7109375" style="1" customWidth="1"/>
    <col min="4622" max="4864" width="9.140625" style="1"/>
    <col min="4865" max="4867" width="0" style="1" hidden="1" customWidth="1"/>
    <col min="4868" max="4868" width="0.140625" style="1" customWidth="1"/>
    <col min="4869" max="4869" width="25" style="1" customWidth="1"/>
    <col min="4870" max="4870" width="62.5703125" style="1" customWidth="1"/>
    <col min="4871" max="4871" width="20.7109375" style="1" customWidth="1"/>
    <col min="4872" max="4872" width="17.5703125" style="1" customWidth="1"/>
    <col min="4873" max="4873" width="17" style="1" customWidth="1"/>
    <col min="4874" max="4874" width="17.42578125" style="1" customWidth="1"/>
    <col min="4875" max="4875" width="15.7109375" style="1" customWidth="1"/>
    <col min="4876" max="4876" width="66.140625" style="1" customWidth="1"/>
    <col min="4877" max="4877" width="13.7109375" style="1" customWidth="1"/>
    <col min="4878" max="5120" width="9.140625" style="1"/>
    <col min="5121" max="5123" width="0" style="1" hidden="1" customWidth="1"/>
    <col min="5124" max="5124" width="0.140625" style="1" customWidth="1"/>
    <col min="5125" max="5125" width="25" style="1" customWidth="1"/>
    <col min="5126" max="5126" width="62.5703125" style="1" customWidth="1"/>
    <col min="5127" max="5127" width="20.7109375" style="1" customWidth="1"/>
    <col min="5128" max="5128" width="17.5703125" style="1" customWidth="1"/>
    <col min="5129" max="5129" width="17" style="1" customWidth="1"/>
    <col min="5130" max="5130" width="17.42578125" style="1" customWidth="1"/>
    <col min="5131" max="5131" width="15.7109375" style="1" customWidth="1"/>
    <col min="5132" max="5132" width="66.140625" style="1" customWidth="1"/>
    <col min="5133" max="5133" width="13.7109375" style="1" customWidth="1"/>
    <col min="5134" max="5376" width="9.140625" style="1"/>
    <col min="5377" max="5379" width="0" style="1" hidden="1" customWidth="1"/>
    <col min="5380" max="5380" width="0.140625" style="1" customWidth="1"/>
    <col min="5381" max="5381" width="25" style="1" customWidth="1"/>
    <col min="5382" max="5382" width="62.5703125" style="1" customWidth="1"/>
    <col min="5383" max="5383" width="20.7109375" style="1" customWidth="1"/>
    <col min="5384" max="5384" width="17.5703125" style="1" customWidth="1"/>
    <col min="5385" max="5385" width="17" style="1" customWidth="1"/>
    <col min="5386" max="5386" width="17.42578125" style="1" customWidth="1"/>
    <col min="5387" max="5387" width="15.7109375" style="1" customWidth="1"/>
    <col min="5388" max="5388" width="66.140625" style="1" customWidth="1"/>
    <col min="5389" max="5389" width="13.7109375" style="1" customWidth="1"/>
    <col min="5390" max="5632" width="9.140625" style="1"/>
    <col min="5633" max="5635" width="0" style="1" hidden="1" customWidth="1"/>
    <col min="5636" max="5636" width="0.140625" style="1" customWidth="1"/>
    <col min="5637" max="5637" width="25" style="1" customWidth="1"/>
    <col min="5638" max="5638" width="62.5703125" style="1" customWidth="1"/>
    <col min="5639" max="5639" width="20.7109375" style="1" customWidth="1"/>
    <col min="5640" max="5640" width="17.5703125" style="1" customWidth="1"/>
    <col min="5641" max="5641" width="17" style="1" customWidth="1"/>
    <col min="5642" max="5642" width="17.42578125" style="1" customWidth="1"/>
    <col min="5643" max="5643" width="15.7109375" style="1" customWidth="1"/>
    <col min="5644" max="5644" width="66.140625" style="1" customWidth="1"/>
    <col min="5645" max="5645" width="13.7109375" style="1" customWidth="1"/>
    <col min="5646" max="5888" width="9.140625" style="1"/>
    <col min="5889" max="5891" width="0" style="1" hidden="1" customWidth="1"/>
    <col min="5892" max="5892" width="0.140625" style="1" customWidth="1"/>
    <col min="5893" max="5893" width="25" style="1" customWidth="1"/>
    <col min="5894" max="5894" width="62.5703125" style="1" customWidth="1"/>
    <col min="5895" max="5895" width="20.7109375" style="1" customWidth="1"/>
    <col min="5896" max="5896" width="17.5703125" style="1" customWidth="1"/>
    <col min="5897" max="5897" width="17" style="1" customWidth="1"/>
    <col min="5898" max="5898" width="17.42578125" style="1" customWidth="1"/>
    <col min="5899" max="5899" width="15.7109375" style="1" customWidth="1"/>
    <col min="5900" max="5900" width="66.140625" style="1" customWidth="1"/>
    <col min="5901" max="5901" width="13.7109375" style="1" customWidth="1"/>
    <col min="5902" max="6144" width="9.140625" style="1"/>
    <col min="6145" max="6147" width="0" style="1" hidden="1" customWidth="1"/>
    <col min="6148" max="6148" width="0.140625" style="1" customWidth="1"/>
    <col min="6149" max="6149" width="25" style="1" customWidth="1"/>
    <col min="6150" max="6150" width="62.5703125" style="1" customWidth="1"/>
    <col min="6151" max="6151" width="20.7109375" style="1" customWidth="1"/>
    <col min="6152" max="6152" width="17.5703125" style="1" customWidth="1"/>
    <col min="6153" max="6153" width="17" style="1" customWidth="1"/>
    <col min="6154" max="6154" width="17.42578125" style="1" customWidth="1"/>
    <col min="6155" max="6155" width="15.7109375" style="1" customWidth="1"/>
    <col min="6156" max="6156" width="66.140625" style="1" customWidth="1"/>
    <col min="6157" max="6157" width="13.7109375" style="1" customWidth="1"/>
    <col min="6158" max="6400" width="9.140625" style="1"/>
    <col min="6401" max="6403" width="0" style="1" hidden="1" customWidth="1"/>
    <col min="6404" max="6404" width="0.140625" style="1" customWidth="1"/>
    <col min="6405" max="6405" width="25" style="1" customWidth="1"/>
    <col min="6406" max="6406" width="62.5703125" style="1" customWidth="1"/>
    <col min="6407" max="6407" width="20.7109375" style="1" customWidth="1"/>
    <col min="6408" max="6408" width="17.5703125" style="1" customWidth="1"/>
    <col min="6409" max="6409" width="17" style="1" customWidth="1"/>
    <col min="6410" max="6410" width="17.42578125" style="1" customWidth="1"/>
    <col min="6411" max="6411" width="15.7109375" style="1" customWidth="1"/>
    <col min="6412" max="6412" width="66.140625" style="1" customWidth="1"/>
    <col min="6413" max="6413" width="13.7109375" style="1" customWidth="1"/>
    <col min="6414" max="6656" width="9.140625" style="1"/>
    <col min="6657" max="6659" width="0" style="1" hidden="1" customWidth="1"/>
    <col min="6660" max="6660" width="0.140625" style="1" customWidth="1"/>
    <col min="6661" max="6661" width="25" style="1" customWidth="1"/>
    <col min="6662" max="6662" width="62.5703125" style="1" customWidth="1"/>
    <col min="6663" max="6663" width="20.7109375" style="1" customWidth="1"/>
    <col min="6664" max="6664" width="17.5703125" style="1" customWidth="1"/>
    <col min="6665" max="6665" width="17" style="1" customWidth="1"/>
    <col min="6666" max="6666" width="17.42578125" style="1" customWidth="1"/>
    <col min="6667" max="6667" width="15.7109375" style="1" customWidth="1"/>
    <col min="6668" max="6668" width="66.140625" style="1" customWidth="1"/>
    <col min="6669" max="6669" width="13.7109375" style="1" customWidth="1"/>
    <col min="6670" max="6912" width="9.140625" style="1"/>
    <col min="6913" max="6915" width="0" style="1" hidden="1" customWidth="1"/>
    <col min="6916" max="6916" width="0.140625" style="1" customWidth="1"/>
    <col min="6917" max="6917" width="25" style="1" customWidth="1"/>
    <col min="6918" max="6918" width="62.5703125" style="1" customWidth="1"/>
    <col min="6919" max="6919" width="20.7109375" style="1" customWidth="1"/>
    <col min="6920" max="6920" width="17.5703125" style="1" customWidth="1"/>
    <col min="6921" max="6921" width="17" style="1" customWidth="1"/>
    <col min="6922" max="6922" width="17.42578125" style="1" customWidth="1"/>
    <col min="6923" max="6923" width="15.7109375" style="1" customWidth="1"/>
    <col min="6924" max="6924" width="66.140625" style="1" customWidth="1"/>
    <col min="6925" max="6925" width="13.7109375" style="1" customWidth="1"/>
    <col min="6926" max="7168" width="9.140625" style="1"/>
    <col min="7169" max="7171" width="0" style="1" hidden="1" customWidth="1"/>
    <col min="7172" max="7172" width="0.140625" style="1" customWidth="1"/>
    <col min="7173" max="7173" width="25" style="1" customWidth="1"/>
    <col min="7174" max="7174" width="62.5703125" style="1" customWidth="1"/>
    <col min="7175" max="7175" width="20.7109375" style="1" customWidth="1"/>
    <col min="7176" max="7176" width="17.5703125" style="1" customWidth="1"/>
    <col min="7177" max="7177" width="17" style="1" customWidth="1"/>
    <col min="7178" max="7178" width="17.42578125" style="1" customWidth="1"/>
    <col min="7179" max="7179" width="15.7109375" style="1" customWidth="1"/>
    <col min="7180" max="7180" width="66.140625" style="1" customWidth="1"/>
    <col min="7181" max="7181" width="13.7109375" style="1" customWidth="1"/>
    <col min="7182" max="7424" width="9.140625" style="1"/>
    <col min="7425" max="7427" width="0" style="1" hidden="1" customWidth="1"/>
    <col min="7428" max="7428" width="0.140625" style="1" customWidth="1"/>
    <col min="7429" max="7429" width="25" style="1" customWidth="1"/>
    <col min="7430" max="7430" width="62.5703125" style="1" customWidth="1"/>
    <col min="7431" max="7431" width="20.7109375" style="1" customWidth="1"/>
    <col min="7432" max="7432" width="17.5703125" style="1" customWidth="1"/>
    <col min="7433" max="7433" width="17" style="1" customWidth="1"/>
    <col min="7434" max="7434" width="17.42578125" style="1" customWidth="1"/>
    <col min="7435" max="7435" width="15.7109375" style="1" customWidth="1"/>
    <col min="7436" max="7436" width="66.140625" style="1" customWidth="1"/>
    <col min="7437" max="7437" width="13.7109375" style="1" customWidth="1"/>
    <col min="7438" max="7680" width="9.140625" style="1"/>
    <col min="7681" max="7683" width="0" style="1" hidden="1" customWidth="1"/>
    <col min="7684" max="7684" width="0.140625" style="1" customWidth="1"/>
    <col min="7685" max="7685" width="25" style="1" customWidth="1"/>
    <col min="7686" max="7686" width="62.5703125" style="1" customWidth="1"/>
    <col min="7687" max="7687" width="20.7109375" style="1" customWidth="1"/>
    <col min="7688" max="7688" width="17.5703125" style="1" customWidth="1"/>
    <col min="7689" max="7689" width="17" style="1" customWidth="1"/>
    <col min="7690" max="7690" width="17.42578125" style="1" customWidth="1"/>
    <col min="7691" max="7691" width="15.7109375" style="1" customWidth="1"/>
    <col min="7692" max="7692" width="66.140625" style="1" customWidth="1"/>
    <col min="7693" max="7693" width="13.7109375" style="1" customWidth="1"/>
    <col min="7694" max="7936" width="9.140625" style="1"/>
    <col min="7937" max="7939" width="0" style="1" hidden="1" customWidth="1"/>
    <col min="7940" max="7940" width="0.140625" style="1" customWidth="1"/>
    <col min="7941" max="7941" width="25" style="1" customWidth="1"/>
    <col min="7942" max="7942" width="62.5703125" style="1" customWidth="1"/>
    <col min="7943" max="7943" width="20.7109375" style="1" customWidth="1"/>
    <col min="7944" max="7944" width="17.5703125" style="1" customWidth="1"/>
    <col min="7945" max="7945" width="17" style="1" customWidth="1"/>
    <col min="7946" max="7946" width="17.42578125" style="1" customWidth="1"/>
    <col min="7947" max="7947" width="15.7109375" style="1" customWidth="1"/>
    <col min="7948" max="7948" width="66.140625" style="1" customWidth="1"/>
    <col min="7949" max="7949" width="13.7109375" style="1" customWidth="1"/>
    <col min="7950" max="8192" width="9.140625" style="1"/>
    <col min="8193" max="8195" width="0" style="1" hidden="1" customWidth="1"/>
    <col min="8196" max="8196" width="0.140625" style="1" customWidth="1"/>
    <col min="8197" max="8197" width="25" style="1" customWidth="1"/>
    <col min="8198" max="8198" width="62.5703125" style="1" customWidth="1"/>
    <col min="8199" max="8199" width="20.7109375" style="1" customWidth="1"/>
    <col min="8200" max="8200" width="17.5703125" style="1" customWidth="1"/>
    <col min="8201" max="8201" width="17" style="1" customWidth="1"/>
    <col min="8202" max="8202" width="17.42578125" style="1" customWidth="1"/>
    <col min="8203" max="8203" width="15.7109375" style="1" customWidth="1"/>
    <col min="8204" max="8204" width="66.140625" style="1" customWidth="1"/>
    <col min="8205" max="8205" width="13.7109375" style="1" customWidth="1"/>
    <col min="8206" max="8448" width="9.140625" style="1"/>
    <col min="8449" max="8451" width="0" style="1" hidden="1" customWidth="1"/>
    <col min="8452" max="8452" width="0.140625" style="1" customWidth="1"/>
    <col min="8453" max="8453" width="25" style="1" customWidth="1"/>
    <col min="8454" max="8454" width="62.5703125" style="1" customWidth="1"/>
    <col min="8455" max="8455" width="20.7109375" style="1" customWidth="1"/>
    <col min="8456" max="8456" width="17.5703125" style="1" customWidth="1"/>
    <col min="8457" max="8457" width="17" style="1" customWidth="1"/>
    <col min="8458" max="8458" width="17.42578125" style="1" customWidth="1"/>
    <col min="8459" max="8459" width="15.7109375" style="1" customWidth="1"/>
    <col min="8460" max="8460" width="66.140625" style="1" customWidth="1"/>
    <col min="8461" max="8461" width="13.7109375" style="1" customWidth="1"/>
    <col min="8462" max="8704" width="9.140625" style="1"/>
    <col min="8705" max="8707" width="0" style="1" hidden="1" customWidth="1"/>
    <col min="8708" max="8708" width="0.140625" style="1" customWidth="1"/>
    <col min="8709" max="8709" width="25" style="1" customWidth="1"/>
    <col min="8710" max="8710" width="62.5703125" style="1" customWidth="1"/>
    <col min="8711" max="8711" width="20.7109375" style="1" customWidth="1"/>
    <col min="8712" max="8712" width="17.5703125" style="1" customWidth="1"/>
    <col min="8713" max="8713" width="17" style="1" customWidth="1"/>
    <col min="8714" max="8714" width="17.42578125" style="1" customWidth="1"/>
    <col min="8715" max="8715" width="15.7109375" style="1" customWidth="1"/>
    <col min="8716" max="8716" width="66.140625" style="1" customWidth="1"/>
    <col min="8717" max="8717" width="13.7109375" style="1" customWidth="1"/>
    <col min="8718" max="8960" width="9.140625" style="1"/>
    <col min="8961" max="8963" width="0" style="1" hidden="1" customWidth="1"/>
    <col min="8964" max="8964" width="0.140625" style="1" customWidth="1"/>
    <col min="8965" max="8965" width="25" style="1" customWidth="1"/>
    <col min="8966" max="8966" width="62.5703125" style="1" customWidth="1"/>
    <col min="8967" max="8967" width="20.7109375" style="1" customWidth="1"/>
    <col min="8968" max="8968" width="17.5703125" style="1" customWidth="1"/>
    <col min="8969" max="8969" width="17" style="1" customWidth="1"/>
    <col min="8970" max="8970" width="17.42578125" style="1" customWidth="1"/>
    <col min="8971" max="8971" width="15.7109375" style="1" customWidth="1"/>
    <col min="8972" max="8972" width="66.140625" style="1" customWidth="1"/>
    <col min="8973" max="8973" width="13.7109375" style="1" customWidth="1"/>
    <col min="8974" max="9216" width="9.140625" style="1"/>
    <col min="9217" max="9219" width="0" style="1" hidden="1" customWidth="1"/>
    <col min="9220" max="9220" width="0.140625" style="1" customWidth="1"/>
    <col min="9221" max="9221" width="25" style="1" customWidth="1"/>
    <col min="9222" max="9222" width="62.5703125" style="1" customWidth="1"/>
    <col min="9223" max="9223" width="20.7109375" style="1" customWidth="1"/>
    <col min="9224" max="9224" width="17.5703125" style="1" customWidth="1"/>
    <col min="9225" max="9225" width="17" style="1" customWidth="1"/>
    <col min="9226" max="9226" width="17.42578125" style="1" customWidth="1"/>
    <col min="9227" max="9227" width="15.7109375" style="1" customWidth="1"/>
    <col min="9228" max="9228" width="66.140625" style="1" customWidth="1"/>
    <col min="9229" max="9229" width="13.7109375" style="1" customWidth="1"/>
    <col min="9230" max="9472" width="9.140625" style="1"/>
    <col min="9473" max="9475" width="0" style="1" hidden="1" customWidth="1"/>
    <col min="9476" max="9476" width="0.140625" style="1" customWidth="1"/>
    <col min="9477" max="9477" width="25" style="1" customWidth="1"/>
    <col min="9478" max="9478" width="62.5703125" style="1" customWidth="1"/>
    <col min="9479" max="9479" width="20.7109375" style="1" customWidth="1"/>
    <col min="9480" max="9480" width="17.5703125" style="1" customWidth="1"/>
    <col min="9481" max="9481" width="17" style="1" customWidth="1"/>
    <col min="9482" max="9482" width="17.42578125" style="1" customWidth="1"/>
    <col min="9483" max="9483" width="15.7109375" style="1" customWidth="1"/>
    <col min="9484" max="9484" width="66.140625" style="1" customWidth="1"/>
    <col min="9485" max="9485" width="13.7109375" style="1" customWidth="1"/>
    <col min="9486" max="9728" width="9.140625" style="1"/>
    <col min="9729" max="9731" width="0" style="1" hidden="1" customWidth="1"/>
    <col min="9732" max="9732" width="0.140625" style="1" customWidth="1"/>
    <col min="9733" max="9733" width="25" style="1" customWidth="1"/>
    <col min="9734" max="9734" width="62.5703125" style="1" customWidth="1"/>
    <col min="9735" max="9735" width="20.7109375" style="1" customWidth="1"/>
    <col min="9736" max="9736" width="17.5703125" style="1" customWidth="1"/>
    <col min="9737" max="9737" width="17" style="1" customWidth="1"/>
    <col min="9738" max="9738" width="17.42578125" style="1" customWidth="1"/>
    <col min="9739" max="9739" width="15.7109375" style="1" customWidth="1"/>
    <col min="9740" max="9740" width="66.140625" style="1" customWidth="1"/>
    <col min="9741" max="9741" width="13.7109375" style="1" customWidth="1"/>
    <col min="9742" max="9984" width="9.140625" style="1"/>
    <col min="9985" max="9987" width="0" style="1" hidden="1" customWidth="1"/>
    <col min="9988" max="9988" width="0.140625" style="1" customWidth="1"/>
    <col min="9989" max="9989" width="25" style="1" customWidth="1"/>
    <col min="9990" max="9990" width="62.5703125" style="1" customWidth="1"/>
    <col min="9991" max="9991" width="20.7109375" style="1" customWidth="1"/>
    <col min="9992" max="9992" width="17.5703125" style="1" customWidth="1"/>
    <col min="9993" max="9993" width="17" style="1" customWidth="1"/>
    <col min="9994" max="9994" width="17.42578125" style="1" customWidth="1"/>
    <col min="9995" max="9995" width="15.7109375" style="1" customWidth="1"/>
    <col min="9996" max="9996" width="66.140625" style="1" customWidth="1"/>
    <col min="9997" max="9997" width="13.7109375" style="1" customWidth="1"/>
    <col min="9998" max="10240" width="9.140625" style="1"/>
    <col min="10241" max="10243" width="0" style="1" hidden="1" customWidth="1"/>
    <col min="10244" max="10244" width="0.140625" style="1" customWidth="1"/>
    <col min="10245" max="10245" width="25" style="1" customWidth="1"/>
    <col min="10246" max="10246" width="62.5703125" style="1" customWidth="1"/>
    <col min="10247" max="10247" width="20.7109375" style="1" customWidth="1"/>
    <col min="10248" max="10248" width="17.5703125" style="1" customWidth="1"/>
    <col min="10249" max="10249" width="17" style="1" customWidth="1"/>
    <col min="10250" max="10250" width="17.42578125" style="1" customWidth="1"/>
    <col min="10251" max="10251" width="15.7109375" style="1" customWidth="1"/>
    <col min="10252" max="10252" width="66.140625" style="1" customWidth="1"/>
    <col min="10253" max="10253" width="13.7109375" style="1" customWidth="1"/>
    <col min="10254" max="10496" width="9.140625" style="1"/>
    <col min="10497" max="10499" width="0" style="1" hidden="1" customWidth="1"/>
    <col min="10500" max="10500" width="0.140625" style="1" customWidth="1"/>
    <col min="10501" max="10501" width="25" style="1" customWidth="1"/>
    <col min="10502" max="10502" width="62.5703125" style="1" customWidth="1"/>
    <col min="10503" max="10503" width="20.7109375" style="1" customWidth="1"/>
    <col min="10504" max="10504" width="17.5703125" style="1" customWidth="1"/>
    <col min="10505" max="10505" width="17" style="1" customWidth="1"/>
    <col min="10506" max="10506" width="17.42578125" style="1" customWidth="1"/>
    <col min="10507" max="10507" width="15.7109375" style="1" customWidth="1"/>
    <col min="10508" max="10508" width="66.140625" style="1" customWidth="1"/>
    <col min="10509" max="10509" width="13.7109375" style="1" customWidth="1"/>
    <col min="10510" max="10752" width="9.140625" style="1"/>
    <col min="10753" max="10755" width="0" style="1" hidden="1" customWidth="1"/>
    <col min="10756" max="10756" width="0.140625" style="1" customWidth="1"/>
    <col min="10757" max="10757" width="25" style="1" customWidth="1"/>
    <col min="10758" max="10758" width="62.5703125" style="1" customWidth="1"/>
    <col min="10759" max="10759" width="20.7109375" style="1" customWidth="1"/>
    <col min="10760" max="10760" width="17.5703125" style="1" customWidth="1"/>
    <col min="10761" max="10761" width="17" style="1" customWidth="1"/>
    <col min="10762" max="10762" width="17.42578125" style="1" customWidth="1"/>
    <col min="10763" max="10763" width="15.7109375" style="1" customWidth="1"/>
    <col min="10764" max="10764" width="66.140625" style="1" customWidth="1"/>
    <col min="10765" max="10765" width="13.7109375" style="1" customWidth="1"/>
    <col min="10766" max="11008" width="9.140625" style="1"/>
    <col min="11009" max="11011" width="0" style="1" hidden="1" customWidth="1"/>
    <col min="11012" max="11012" width="0.140625" style="1" customWidth="1"/>
    <col min="11013" max="11013" width="25" style="1" customWidth="1"/>
    <col min="11014" max="11014" width="62.5703125" style="1" customWidth="1"/>
    <col min="11015" max="11015" width="20.7109375" style="1" customWidth="1"/>
    <col min="11016" max="11016" width="17.5703125" style="1" customWidth="1"/>
    <col min="11017" max="11017" width="17" style="1" customWidth="1"/>
    <col min="11018" max="11018" width="17.42578125" style="1" customWidth="1"/>
    <col min="11019" max="11019" width="15.7109375" style="1" customWidth="1"/>
    <col min="11020" max="11020" width="66.140625" style="1" customWidth="1"/>
    <col min="11021" max="11021" width="13.7109375" style="1" customWidth="1"/>
    <col min="11022" max="11264" width="9.140625" style="1"/>
    <col min="11265" max="11267" width="0" style="1" hidden="1" customWidth="1"/>
    <col min="11268" max="11268" width="0.140625" style="1" customWidth="1"/>
    <col min="11269" max="11269" width="25" style="1" customWidth="1"/>
    <col min="11270" max="11270" width="62.5703125" style="1" customWidth="1"/>
    <col min="11271" max="11271" width="20.7109375" style="1" customWidth="1"/>
    <col min="11272" max="11272" width="17.5703125" style="1" customWidth="1"/>
    <col min="11273" max="11273" width="17" style="1" customWidth="1"/>
    <col min="11274" max="11274" width="17.42578125" style="1" customWidth="1"/>
    <col min="11275" max="11275" width="15.7109375" style="1" customWidth="1"/>
    <col min="11276" max="11276" width="66.140625" style="1" customWidth="1"/>
    <col min="11277" max="11277" width="13.7109375" style="1" customWidth="1"/>
    <col min="11278" max="11520" width="9.140625" style="1"/>
    <col min="11521" max="11523" width="0" style="1" hidden="1" customWidth="1"/>
    <col min="11524" max="11524" width="0.140625" style="1" customWidth="1"/>
    <col min="11525" max="11525" width="25" style="1" customWidth="1"/>
    <col min="11526" max="11526" width="62.5703125" style="1" customWidth="1"/>
    <col min="11527" max="11527" width="20.7109375" style="1" customWidth="1"/>
    <col min="11528" max="11528" width="17.5703125" style="1" customWidth="1"/>
    <col min="11529" max="11529" width="17" style="1" customWidth="1"/>
    <col min="11530" max="11530" width="17.42578125" style="1" customWidth="1"/>
    <col min="11531" max="11531" width="15.7109375" style="1" customWidth="1"/>
    <col min="11532" max="11532" width="66.140625" style="1" customWidth="1"/>
    <col min="11533" max="11533" width="13.7109375" style="1" customWidth="1"/>
    <col min="11534" max="11776" width="9.140625" style="1"/>
    <col min="11777" max="11779" width="0" style="1" hidden="1" customWidth="1"/>
    <col min="11780" max="11780" width="0.140625" style="1" customWidth="1"/>
    <col min="11781" max="11781" width="25" style="1" customWidth="1"/>
    <col min="11782" max="11782" width="62.5703125" style="1" customWidth="1"/>
    <col min="11783" max="11783" width="20.7109375" style="1" customWidth="1"/>
    <col min="11784" max="11784" width="17.5703125" style="1" customWidth="1"/>
    <col min="11785" max="11785" width="17" style="1" customWidth="1"/>
    <col min="11786" max="11786" width="17.42578125" style="1" customWidth="1"/>
    <col min="11787" max="11787" width="15.7109375" style="1" customWidth="1"/>
    <col min="11788" max="11788" width="66.140625" style="1" customWidth="1"/>
    <col min="11789" max="11789" width="13.7109375" style="1" customWidth="1"/>
    <col min="11790" max="12032" width="9.140625" style="1"/>
    <col min="12033" max="12035" width="0" style="1" hidden="1" customWidth="1"/>
    <col min="12036" max="12036" width="0.140625" style="1" customWidth="1"/>
    <col min="12037" max="12037" width="25" style="1" customWidth="1"/>
    <col min="12038" max="12038" width="62.5703125" style="1" customWidth="1"/>
    <col min="12039" max="12039" width="20.7109375" style="1" customWidth="1"/>
    <col min="12040" max="12040" width="17.5703125" style="1" customWidth="1"/>
    <col min="12041" max="12041" width="17" style="1" customWidth="1"/>
    <col min="12042" max="12042" width="17.42578125" style="1" customWidth="1"/>
    <col min="12043" max="12043" width="15.7109375" style="1" customWidth="1"/>
    <col min="12044" max="12044" width="66.140625" style="1" customWidth="1"/>
    <col min="12045" max="12045" width="13.7109375" style="1" customWidth="1"/>
    <col min="12046" max="12288" width="9.140625" style="1"/>
    <col min="12289" max="12291" width="0" style="1" hidden="1" customWidth="1"/>
    <col min="12292" max="12292" width="0.140625" style="1" customWidth="1"/>
    <col min="12293" max="12293" width="25" style="1" customWidth="1"/>
    <col min="12294" max="12294" width="62.5703125" style="1" customWidth="1"/>
    <col min="12295" max="12295" width="20.7109375" style="1" customWidth="1"/>
    <col min="12296" max="12296" width="17.5703125" style="1" customWidth="1"/>
    <col min="12297" max="12297" width="17" style="1" customWidth="1"/>
    <col min="12298" max="12298" width="17.42578125" style="1" customWidth="1"/>
    <col min="12299" max="12299" width="15.7109375" style="1" customWidth="1"/>
    <col min="12300" max="12300" width="66.140625" style="1" customWidth="1"/>
    <col min="12301" max="12301" width="13.7109375" style="1" customWidth="1"/>
    <col min="12302" max="12544" width="9.140625" style="1"/>
    <col min="12545" max="12547" width="0" style="1" hidden="1" customWidth="1"/>
    <col min="12548" max="12548" width="0.140625" style="1" customWidth="1"/>
    <col min="12549" max="12549" width="25" style="1" customWidth="1"/>
    <col min="12550" max="12550" width="62.5703125" style="1" customWidth="1"/>
    <col min="12551" max="12551" width="20.7109375" style="1" customWidth="1"/>
    <col min="12552" max="12552" width="17.5703125" style="1" customWidth="1"/>
    <col min="12553" max="12553" width="17" style="1" customWidth="1"/>
    <col min="12554" max="12554" width="17.42578125" style="1" customWidth="1"/>
    <col min="12555" max="12555" width="15.7109375" style="1" customWidth="1"/>
    <col min="12556" max="12556" width="66.140625" style="1" customWidth="1"/>
    <col min="12557" max="12557" width="13.7109375" style="1" customWidth="1"/>
    <col min="12558" max="12800" width="9.140625" style="1"/>
    <col min="12801" max="12803" width="0" style="1" hidden="1" customWidth="1"/>
    <col min="12804" max="12804" width="0.140625" style="1" customWidth="1"/>
    <col min="12805" max="12805" width="25" style="1" customWidth="1"/>
    <col min="12806" max="12806" width="62.5703125" style="1" customWidth="1"/>
    <col min="12807" max="12807" width="20.7109375" style="1" customWidth="1"/>
    <col min="12808" max="12808" width="17.5703125" style="1" customWidth="1"/>
    <col min="12809" max="12809" width="17" style="1" customWidth="1"/>
    <col min="12810" max="12810" width="17.42578125" style="1" customWidth="1"/>
    <col min="12811" max="12811" width="15.7109375" style="1" customWidth="1"/>
    <col min="12812" max="12812" width="66.140625" style="1" customWidth="1"/>
    <col min="12813" max="12813" width="13.7109375" style="1" customWidth="1"/>
    <col min="12814" max="13056" width="9.140625" style="1"/>
    <col min="13057" max="13059" width="0" style="1" hidden="1" customWidth="1"/>
    <col min="13060" max="13060" width="0.140625" style="1" customWidth="1"/>
    <col min="13061" max="13061" width="25" style="1" customWidth="1"/>
    <col min="13062" max="13062" width="62.5703125" style="1" customWidth="1"/>
    <col min="13063" max="13063" width="20.7109375" style="1" customWidth="1"/>
    <col min="13064" max="13064" width="17.5703125" style="1" customWidth="1"/>
    <col min="13065" max="13065" width="17" style="1" customWidth="1"/>
    <col min="13066" max="13066" width="17.42578125" style="1" customWidth="1"/>
    <col min="13067" max="13067" width="15.7109375" style="1" customWidth="1"/>
    <col min="13068" max="13068" width="66.140625" style="1" customWidth="1"/>
    <col min="13069" max="13069" width="13.7109375" style="1" customWidth="1"/>
    <col min="13070" max="13312" width="9.140625" style="1"/>
    <col min="13313" max="13315" width="0" style="1" hidden="1" customWidth="1"/>
    <col min="13316" max="13316" width="0.140625" style="1" customWidth="1"/>
    <col min="13317" max="13317" width="25" style="1" customWidth="1"/>
    <col min="13318" max="13318" width="62.5703125" style="1" customWidth="1"/>
    <col min="13319" max="13319" width="20.7109375" style="1" customWidth="1"/>
    <col min="13320" max="13320" width="17.5703125" style="1" customWidth="1"/>
    <col min="13321" max="13321" width="17" style="1" customWidth="1"/>
    <col min="13322" max="13322" width="17.42578125" style="1" customWidth="1"/>
    <col min="13323" max="13323" width="15.7109375" style="1" customWidth="1"/>
    <col min="13324" max="13324" width="66.140625" style="1" customWidth="1"/>
    <col min="13325" max="13325" width="13.7109375" style="1" customWidth="1"/>
    <col min="13326" max="13568" width="9.140625" style="1"/>
    <col min="13569" max="13571" width="0" style="1" hidden="1" customWidth="1"/>
    <col min="13572" max="13572" width="0.140625" style="1" customWidth="1"/>
    <col min="13573" max="13573" width="25" style="1" customWidth="1"/>
    <col min="13574" max="13574" width="62.5703125" style="1" customWidth="1"/>
    <col min="13575" max="13575" width="20.7109375" style="1" customWidth="1"/>
    <col min="13576" max="13576" width="17.5703125" style="1" customWidth="1"/>
    <col min="13577" max="13577" width="17" style="1" customWidth="1"/>
    <col min="13578" max="13578" width="17.42578125" style="1" customWidth="1"/>
    <col min="13579" max="13579" width="15.7109375" style="1" customWidth="1"/>
    <col min="13580" max="13580" width="66.140625" style="1" customWidth="1"/>
    <col min="13581" max="13581" width="13.7109375" style="1" customWidth="1"/>
    <col min="13582" max="13824" width="9.140625" style="1"/>
    <col min="13825" max="13827" width="0" style="1" hidden="1" customWidth="1"/>
    <col min="13828" max="13828" width="0.140625" style="1" customWidth="1"/>
    <col min="13829" max="13829" width="25" style="1" customWidth="1"/>
    <col min="13830" max="13830" width="62.5703125" style="1" customWidth="1"/>
    <col min="13831" max="13831" width="20.7109375" style="1" customWidth="1"/>
    <col min="13832" max="13832" width="17.5703125" style="1" customWidth="1"/>
    <col min="13833" max="13833" width="17" style="1" customWidth="1"/>
    <col min="13834" max="13834" width="17.42578125" style="1" customWidth="1"/>
    <col min="13835" max="13835" width="15.7109375" style="1" customWidth="1"/>
    <col min="13836" max="13836" width="66.140625" style="1" customWidth="1"/>
    <col min="13837" max="13837" width="13.7109375" style="1" customWidth="1"/>
    <col min="13838" max="14080" width="9.140625" style="1"/>
    <col min="14081" max="14083" width="0" style="1" hidden="1" customWidth="1"/>
    <col min="14084" max="14084" width="0.140625" style="1" customWidth="1"/>
    <col min="14085" max="14085" width="25" style="1" customWidth="1"/>
    <col min="14086" max="14086" width="62.5703125" style="1" customWidth="1"/>
    <col min="14087" max="14087" width="20.7109375" style="1" customWidth="1"/>
    <col min="14088" max="14088" width="17.5703125" style="1" customWidth="1"/>
    <col min="14089" max="14089" width="17" style="1" customWidth="1"/>
    <col min="14090" max="14090" width="17.42578125" style="1" customWidth="1"/>
    <col min="14091" max="14091" width="15.7109375" style="1" customWidth="1"/>
    <col min="14092" max="14092" width="66.140625" style="1" customWidth="1"/>
    <col min="14093" max="14093" width="13.7109375" style="1" customWidth="1"/>
    <col min="14094" max="14336" width="9.140625" style="1"/>
    <col min="14337" max="14339" width="0" style="1" hidden="1" customWidth="1"/>
    <col min="14340" max="14340" width="0.140625" style="1" customWidth="1"/>
    <col min="14341" max="14341" width="25" style="1" customWidth="1"/>
    <col min="14342" max="14342" width="62.5703125" style="1" customWidth="1"/>
    <col min="14343" max="14343" width="20.7109375" style="1" customWidth="1"/>
    <col min="14344" max="14344" width="17.5703125" style="1" customWidth="1"/>
    <col min="14345" max="14345" width="17" style="1" customWidth="1"/>
    <col min="14346" max="14346" width="17.42578125" style="1" customWidth="1"/>
    <col min="14347" max="14347" width="15.7109375" style="1" customWidth="1"/>
    <col min="14348" max="14348" width="66.140625" style="1" customWidth="1"/>
    <col min="14349" max="14349" width="13.7109375" style="1" customWidth="1"/>
    <col min="14350" max="14592" width="9.140625" style="1"/>
    <col min="14593" max="14595" width="0" style="1" hidden="1" customWidth="1"/>
    <col min="14596" max="14596" width="0.140625" style="1" customWidth="1"/>
    <col min="14597" max="14597" width="25" style="1" customWidth="1"/>
    <col min="14598" max="14598" width="62.5703125" style="1" customWidth="1"/>
    <col min="14599" max="14599" width="20.7109375" style="1" customWidth="1"/>
    <col min="14600" max="14600" width="17.5703125" style="1" customWidth="1"/>
    <col min="14601" max="14601" width="17" style="1" customWidth="1"/>
    <col min="14602" max="14602" width="17.42578125" style="1" customWidth="1"/>
    <col min="14603" max="14603" width="15.7109375" style="1" customWidth="1"/>
    <col min="14604" max="14604" width="66.140625" style="1" customWidth="1"/>
    <col min="14605" max="14605" width="13.7109375" style="1" customWidth="1"/>
    <col min="14606" max="14848" width="9.140625" style="1"/>
    <col min="14849" max="14851" width="0" style="1" hidden="1" customWidth="1"/>
    <col min="14852" max="14852" width="0.140625" style="1" customWidth="1"/>
    <col min="14853" max="14853" width="25" style="1" customWidth="1"/>
    <col min="14854" max="14854" width="62.5703125" style="1" customWidth="1"/>
    <col min="14855" max="14855" width="20.7109375" style="1" customWidth="1"/>
    <col min="14856" max="14856" width="17.5703125" style="1" customWidth="1"/>
    <col min="14857" max="14857" width="17" style="1" customWidth="1"/>
    <col min="14858" max="14858" width="17.42578125" style="1" customWidth="1"/>
    <col min="14859" max="14859" width="15.7109375" style="1" customWidth="1"/>
    <col min="14860" max="14860" width="66.140625" style="1" customWidth="1"/>
    <col min="14861" max="14861" width="13.7109375" style="1" customWidth="1"/>
    <col min="14862" max="15104" width="9.140625" style="1"/>
    <col min="15105" max="15107" width="0" style="1" hidden="1" customWidth="1"/>
    <col min="15108" max="15108" width="0.140625" style="1" customWidth="1"/>
    <col min="15109" max="15109" width="25" style="1" customWidth="1"/>
    <col min="15110" max="15110" width="62.5703125" style="1" customWidth="1"/>
    <col min="15111" max="15111" width="20.7109375" style="1" customWidth="1"/>
    <col min="15112" max="15112" width="17.5703125" style="1" customWidth="1"/>
    <col min="15113" max="15113" width="17" style="1" customWidth="1"/>
    <col min="15114" max="15114" width="17.42578125" style="1" customWidth="1"/>
    <col min="15115" max="15115" width="15.7109375" style="1" customWidth="1"/>
    <col min="15116" max="15116" width="66.140625" style="1" customWidth="1"/>
    <col min="15117" max="15117" width="13.7109375" style="1" customWidth="1"/>
    <col min="15118" max="15360" width="9.140625" style="1"/>
    <col min="15361" max="15363" width="0" style="1" hidden="1" customWidth="1"/>
    <col min="15364" max="15364" width="0.140625" style="1" customWidth="1"/>
    <col min="15365" max="15365" width="25" style="1" customWidth="1"/>
    <col min="15366" max="15366" width="62.5703125" style="1" customWidth="1"/>
    <col min="15367" max="15367" width="20.7109375" style="1" customWidth="1"/>
    <col min="15368" max="15368" width="17.5703125" style="1" customWidth="1"/>
    <col min="15369" max="15369" width="17" style="1" customWidth="1"/>
    <col min="15370" max="15370" width="17.42578125" style="1" customWidth="1"/>
    <col min="15371" max="15371" width="15.7109375" style="1" customWidth="1"/>
    <col min="15372" max="15372" width="66.140625" style="1" customWidth="1"/>
    <col min="15373" max="15373" width="13.7109375" style="1" customWidth="1"/>
    <col min="15374" max="15616" width="9.140625" style="1"/>
    <col min="15617" max="15619" width="0" style="1" hidden="1" customWidth="1"/>
    <col min="15620" max="15620" width="0.140625" style="1" customWidth="1"/>
    <col min="15621" max="15621" width="25" style="1" customWidth="1"/>
    <col min="15622" max="15622" width="62.5703125" style="1" customWidth="1"/>
    <col min="15623" max="15623" width="20.7109375" style="1" customWidth="1"/>
    <col min="15624" max="15624" width="17.5703125" style="1" customWidth="1"/>
    <col min="15625" max="15625" width="17" style="1" customWidth="1"/>
    <col min="15626" max="15626" width="17.42578125" style="1" customWidth="1"/>
    <col min="15627" max="15627" width="15.7109375" style="1" customWidth="1"/>
    <col min="15628" max="15628" width="66.140625" style="1" customWidth="1"/>
    <col min="15629" max="15629" width="13.7109375" style="1" customWidth="1"/>
    <col min="15630" max="15872" width="9.140625" style="1"/>
    <col min="15873" max="15875" width="0" style="1" hidden="1" customWidth="1"/>
    <col min="15876" max="15876" width="0.140625" style="1" customWidth="1"/>
    <col min="15877" max="15877" width="25" style="1" customWidth="1"/>
    <col min="15878" max="15878" width="62.5703125" style="1" customWidth="1"/>
    <col min="15879" max="15879" width="20.7109375" style="1" customWidth="1"/>
    <col min="15880" max="15880" width="17.5703125" style="1" customWidth="1"/>
    <col min="15881" max="15881" width="17" style="1" customWidth="1"/>
    <col min="15882" max="15882" width="17.42578125" style="1" customWidth="1"/>
    <col min="15883" max="15883" width="15.7109375" style="1" customWidth="1"/>
    <col min="15884" max="15884" width="66.140625" style="1" customWidth="1"/>
    <col min="15885" max="15885" width="13.7109375" style="1" customWidth="1"/>
    <col min="15886" max="16128" width="9.140625" style="1"/>
    <col min="16129" max="16131" width="0" style="1" hidden="1" customWidth="1"/>
    <col min="16132" max="16132" width="0.140625" style="1" customWidth="1"/>
    <col min="16133" max="16133" width="25" style="1" customWidth="1"/>
    <col min="16134" max="16134" width="62.5703125" style="1" customWidth="1"/>
    <col min="16135" max="16135" width="20.7109375" style="1" customWidth="1"/>
    <col min="16136" max="16136" width="17.5703125" style="1" customWidth="1"/>
    <col min="16137" max="16137" width="17" style="1" customWidth="1"/>
    <col min="16138" max="16138" width="17.42578125" style="1" customWidth="1"/>
    <col min="16139" max="16139" width="15.7109375" style="1" customWidth="1"/>
    <col min="16140" max="16140" width="66.140625" style="1" customWidth="1"/>
    <col min="16141" max="16141" width="13.7109375" style="1" customWidth="1"/>
    <col min="16142" max="16384" width="9.140625" style="1"/>
  </cols>
  <sheetData>
    <row r="2" spans="1:13" ht="38.25" customHeight="1">
      <c r="E2" s="131" t="s">
        <v>0</v>
      </c>
      <c r="F2" s="131"/>
      <c r="G2" s="131"/>
      <c r="H2" s="131"/>
      <c r="I2" s="131"/>
      <c r="J2" s="131"/>
      <c r="K2" s="131"/>
      <c r="L2" s="2"/>
    </row>
    <row r="3" spans="1:13" ht="1.5" customHeight="1">
      <c r="E3" s="3"/>
      <c r="F3" s="4"/>
      <c r="G3" s="4"/>
      <c r="H3" s="4"/>
      <c r="I3" s="4"/>
      <c r="J3" s="4"/>
      <c r="K3" s="4"/>
    </row>
    <row r="4" spans="1:13" ht="18.75">
      <c r="A4" s="6"/>
      <c r="B4" s="6"/>
      <c r="C4" s="6"/>
      <c r="D4" s="6"/>
      <c r="E4" s="132"/>
      <c r="F4" s="132"/>
      <c r="G4" s="132"/>
      <c r="H4" s="132"/>
      <c r="I4" s="4"/>
      <c r="J4" s="4"/>
      <c r="K4" s="4"/>
    </row>
    <row r="5" spans="1:13" ht="18.95" customHeight="1">
      <c r="A5" s="6"/>
      <c r="B5" s="7"/>
      <c r="C5" s="7"/>
      <c r="D5" s="7"/>
      <c r="E5" s="8"/>
      <c r="F5" s="9"/>
      <c r="G5" s="10"/>
      <c r="H5" s="4"/>
      <c r="I5" s="11" t="s">
        <v>1</v>
      </c>
      <c r="J5" s="12"/>
      <c r="K5" s="4"/>
    </row>
    <row r="6" spans="1:13" ht="135.75" customHeight="1">
      <c r="A6" s="13"/>
      <c r="B6" s="14"/>
      <c r="C6" s="15"/>
      <c r="D6" s="15"/>
      <c r="E6" s="16" t="s">
        <v>2</v>
      </c>
      <c r="F6" s="17" t="s">
        <v>3</v>
      </c>
      <c r="G6" s="18" t="s">
        <v>4</v>
      </c>
      <c r="H6" s="18" t="s">
        <v>5</v>
      </c>
      <c r="I6" s="17" t="s">
        <v>6</v>
      </c>
      <c r="J6" s="18" t="s">
        <v>7</v>
      </c>
      <c r="K6" s="17" t="s">
        <v>8</v>
      </c>
      <c r="L6" s="14" t="s">
        <v>9</v>
      </c>
    </row>
    <row r="7" spans="1:13" ht="19.5" customHeight="1">
      <c r="A7" s="13"/>
      <c r="B7" s="14"/>
      <c r="C7" s="19"/>
      <c r="D7" s="19"/>
      <c r="E7" s="16">
        <v>1</v>
      </c>
      <c r="F7" s="17">
        <v>2</v>
      </c>
      <c r="G7" s="17">
        <v>3</v>
      </c>
      <c r="H7" s="17">
        <v>4</v>
      </c>
      <c r="I7" s="17">
        <v>5</v>
      </c>
      <c r="J7" s="17">
        <v>6</v>
      </c>
      <c r="K7" s="17">
        <v>7</v>
      </c>
      <c r="L7" s="20">
        <v>8</v>
      </c>
    </row>
    <row r="8" spans="1:13" ht="37.5" customHeight="1">
      <c r="A8" s="13"/>
      <c r="B8" s="133" t="s">
        <v>10</v>
      </c>
      <c r="C8" s="133"/>
      <c r="D8" s="134"/>
      <c r="E8" s="21" t="s">
        <v>11</v>
      </c>
      <c r="F8" s="22" t="s">
        <v>12</v>
      </c>
      <c r="G8" s="23">
        <f>SUM(G9)</f>
        <v>596089.80000000005</v>
      </c>
      <c r="H8" s="23">
        <f>SUM(H9+H57)</f>
        <v>625663.69999999995</v>
      </c>
      <c r="I8" s="23">
        <f>SUM(I9+I57)</f>
        <v>623505.29999999993</v>
      </c>
      <c r="J8" s="23">
        <f>I8-G8</f>
        <v>27415.499999999884</v>
      </c>
      <c r="K8" s="24">
        <f>IF(G8&gt;0,I8/G8-1,1)</f>
        <v>4.5992231371850156E-2</v>
      </c>
      <c r="L8" s="25"/>
      <c r="M8" s="26">
        <f t="shared" ref="M8:M41" si="0">I8-H8</f>
        <v>-2158.4000000000233</v>
      </c>
    </row>
    <row r="9" spans="1:13" ht="56.25" customHeight="1">
      <c r="A9" s="13"/>
      <c r="B9" s="27"/>
      <c r="C9" s="133" t="s">
        <v>13</v>
      </c>
      <c r="D9" s="134"/>
      <c r="E9" s="28" t="s">
        <v>14</v>
      </c>
      <c r="F9" s="29" t="s">
        <v>15</v>
      </c>
      <c r="G9" s="30">
        <f>SUM(G10+G14+G39+G52)</f>
        <v>596089.80000000005</v>
      </c>
      <c r="H9" s="30">
        <f>SUM(H10+H14+H39+H52)</f>
        <v>625651.69999999995</v>
      </c>
      <c r="I9" s="30">
        <f>SUM(I10+I14+I39+I52)</f>
        <v>623493.6</v>
      </c>
      <c r="J9" s="30">
        <f t="shared" ref="J9:J58" si="1">I9-G9</f>
        <v>27403.79999999993</v>
      </c>
      <c r="K9" s="31">
        <f t="shared" ref="K9:K58" si="2">IF(G9&gt;0,I9/G9-1,1)</f>
        <v>4.5972603456727379E-2</v>
      </c>
      <c r="L9" s="25"/>
      <c r="M9" s="26">
        <f t="shared" si="0"/>
        <v>-2158.0999999999767</v>
      </c>
    </row>
    <row r="10" spans="1:13" ht="37.5" customHeight="1">
      <c r="A10" s="13"/>
      <c r="B10" s="32"/>
      <c r="C10" s="27"/>
      <c r="D10" s="27" t="s">
        <v>16</v>
      </c>
      <c r="E10" s="33" t="s">
        <v>17</v>
      </c>
      <c r="F10" s="34" t="s">
        <v>18</v>
      </c>
      <c r="G10" s="23">
        <f>G11+G12+G13</f>
        <v>139417.60000000001</v>
      </c>
      <c r="H10" s="23">
        <f>H11+H12+H13</f>
        <v>164228</v>
      </c>
      <c r="I10" s="23">
        <f>I11+I12+I13</f>
        <v>164228</v>
      </c>
      <c r="J10" s="23">
        <f t="shared" si="1"/>
        <v>24810.399999999994</v>
      </c>
      <c r="K10" s="24">
        <f t="shared" si="2"/>
        <v>0.17795744583180317</v>
      </c>
      <c r="L10" s="25"/>
      <c r="M10" s="26">
        <f t="shared" si="0"/>
        <v>0</v>
      </c>
    </row>
    <row r="11" spans="1:13" ht="47.25" customHeight="1">
      <c r="A11" s="13"/>
      <c r="B11" s="32"/>
      <c r="C11" s="27"/>
      <c r="D11" s="27"/>
      <c r="E11" s="35" t="s">
        <v>19</v>
      </c>
      <c r="F11" s="36" t="s">
        <v>20</v>
      </c>
      <c r="G11" s="37">
        <v>81056.3</v>
      </c>
      <c r="H11" s="38">
        <v>81056.3</v>
      </c>
      <c r="I11" s="38">
        <v>81056.3</v>
      </c>
      <c r="J11" s="30">
        <f t="shared" si="1"/>
        <v>0</v>
      </c>
      <c r="K11" s="31">
        <f t="shared" si="2"/>
        <v>0</v>
      </c>
      <c r="L11" s="25"/>
      <c r="M11" s="26">
        <f t="shared" si="0"/>
        <v>0</v>
      </c>
    </row>
    <row r="12" spans="1:13" ht="80.25" customHeight="1">
      <c r="A12" s="13"/>
      <c r="B12" s="32"/>
      <c r="C12" s="27"/>
      <c r="D12" s="27"/>
      <c r="E12" s="39" t="s">
        <v>21</v>
      </c>
      <c r="F12" s="36" t="s">
        <v>22</v>
      </c>
      <c r="G12" s="37"/>
      <c r="H12" s="38">
        <v>8500.4</v>
      </c>
      <c r="I12" s="38">
        <v>8500.4</v>
      </c>
      <c r="J12" s="30">
        <f t="shared" si="1"/>
        <v>8500.4</v>
      </c>
      <c r="K12" s="31">
        <f>IF(G12&gt;0,I12/G12-1,1)</f>
        <v>1</v>
      </c>
      <c r="L12" s="40" t="s">
        <v>23</v>
      </c>
      <c r="M12" s="26">
        <f t="shared" si="0"/>
        <v>0</v>
      </c>
    </row>
    <row r="13" spans="1:13" ht="86.25" customHeight="1">
      <c r="A13" s="13"/>
      <c r="B13" s="32"/>
      <c r="C13" s="27"/>
      <c r="D13" s="27"/>
      <c r="E13" s="41" t="s">
        <v>24</v>
      </c>
      <c r="F13" s="42" t="s">
        <v>25</v>
      </c>
      <c r="G13" s="43">
        <v>58361.3</v>
      </c>
      <c r="H13" s="38">
        <v>74671.3</v>
      </c>
      <c r="I13" s="38">
        <v>74671.3</v>
      </c>
      <c r="J13" s="30">
        <f t="shared" si="1"/>
        <v>16310</v>
      </c>
      <c r="K13" s="31">
        <f>IF(G13&gt;0,I13/G13-1,1)</f>
        <v>0.2794660160071829</v>
      </c>
      <c r="L13" s="25" t="s">
        <v>26</v>
      </c>
      <c r="M13" s="26"/>
    </row>
    <row r="14" spans="1:13" ht="63.75" customHeight="1">
      <c r="A14" s="13"/>
      <c r="B14" s="32"/>
      <c r="C14" s="27"/>
      <c r="D14" s="27" t="s">
        <v>27</v>
      </c>
      <c r="E14" s="44" t="s">
        <v>28</v>
      </c>
      <c r="F14" s="45" t="s">
        <v>29</v>
      </c>
      <c r="G14" s="46">
        <f>SUM(G15:G27)</f>
        <v>122800.8</v>
      </c>
      <c r="H14" s="46">
        <f>SUM(H15:H27)</f>
        <v>131293.70000000001</v>
      </c>
      <c r="I14" s="46">
        <f>SUM(I15:I27)</f>
        <v>129136</v>
      </c>
      <c r="J14" s="23">
        <f t="shared" si="1"/>
        <v>6335.1999999999971</v>
      </c>
      <c r="K14" s="24">
        <f>IF(G14&gt;0,I14/G14-1,1)</f>
        <v>5.1589240460974128E-2</v>
      </c>
      <c r="L14" s="25"/>
      <c r="M14" s="26">
        <f t="shared" si="0"/>
        <v>-2157.7000000000116</v>
      </c>
    </row>
    <row r="15" spans="1:13" ht="195.75" customHeight="1">
      <c r="A15" s="13"/>
      <c r="B15" s="32"/>
      <c r="C15" s="27"/>
      <c r="D15" s="27"/>
      <c r="E15" s="41" t="s">
        <v>30</v>
      </c>
      <c r="F15" s="47" t="s">
        <v>31</v>
      </c>
      <c r="G15" s="48">
        <v>63050</v>
      </c>
      <c r="H15" s="48">
        <v>63050</v>
      </c>
      <c r="I15" s="38">
        <v>63049.4</v>
      </c>
      <c r="J15" s="30">
        <f t="shared" si="1"/>
        <v>-0.59999999999854481</v>
      </c>
      <c r="K15" s="31">
        <f>IF(G15&gt;0,I15/G15-1,1)</f>
        <v>-9.5162569389017904E-6</v>
      </c>
      <c r="L15" s="25"/>
      <c r="M15" s="26"/>
    </row>
    <row r="16" spans="1:13" ht="196.5" customHeight="1">
      <c r="A16" s="13"/>
      <c r="B16" s="32"/>
      <c r="C16" s="27"/>
      <c r="D16" s="27"/>
      <c r="E16" s="49" t="s">
        <v>32</v>
      </c>
      <c r="F16" s="50" t="s">
        <v>33</v>
      </c>
      <c r="G16" s="38">
        <v>2234.1999999999998</v>
      </c>
      <c r="H16" s="48">
        <v>2234.1999999999998</v>
      </c>
      <c r="I16" s="48">
        <v>2234.1999999999998</v>
      </c>
      <c r="J16" s="30">
        <f t="shared" si="1"/>
        <v>0</v>
      </c>
      <c r="K16" s="31">
        <f t="shared" si="2"/>
        <v>0</v>
      </c>
      <c r="L16" s="25"/>
      <c r="M16" s="26"/>
    </row>
    <row r="17" spans="1:13" ht="153" customHeight="1">
      <c r="A17" s="13"/>
      <c r="B17" s="32"/>
      <c r="C17" s="27"/>
      <c r="D17" s="27"/>
      <c r="E17" s="41" t="s">
        <v>34</v>
      </c>
      <c r="F17" s="50" t="s">
        <v>35</v>
      </c>
      <c r="G17" s="51">
        <v>2259.1</v>
      </c>
      <c r="H17" s="48">
        <v>2259.1</v>
      </c>
      <c r="I17" s="48">
        <v>2259.1</v>
      </c>
      <c r="J17" s="30">
        <f t="shared" si="1"/>
        <v>0</v>
      </c>
      <c r="K17" s="31">
        <f t="shared" si="2"/>
        <v>0</v>
      </c>
      <c r="L17" s="25"/>
      <c r="M17" s="26"/>
    </row>
    <row r="18" spans="1:13" ht="165" customHeight="1">
      <c r="A18" s="13"/>
      <c r="B18" s="32"/>
      <c r="C18" s="27"/>
      <c r="D18" s="27"/>
      <c r="E18" s="41" t="s">
        <v>36</v>
      </c>
      <c r="F18" s="50" t="s">
        <v>37</v>
      </c>
      <c r="G18" s="38">
        <v>5000</v>
      </c>
      <c r="H18" s="48">
        <v>5000</v>
      </c>
      <c r="I18" s="52">
        <v>3479.1</v>
      </c>
      <c r="J18" s="30">
        <f>I18-G18</f>
        <v>-1520.9</v>
      </c>
      <c r="K18" s="31">
        <f>IF(G18&gt;0,I18/G18-1,1)</f>
        <v>-0.30418000000000001</v>
      </c>
      <c r="L18" s="25" t="s">
        <v>38</v>
      </c>
      <c r="M18" s="26">
        <f t="shared" si="0"/>
        <v>-1520.9</v>
      </c>
    </row>
    <row r="19" spans="1:13" ht="166.5" customHeight="1">
      <c r="A19" s="13"/>
      <c r="B19" s="32"/>
      <c r="C19" s="27"/>
      <c r="D19" s="27"/>
      <c r="E19" s="41" t="s">
        <v>39</v>
      </c>
      <c r="F19" s="53" t="s">
        <v>40</v>
      </c>
      <c r="G19" s="38"/>
      <c r="H19" s="48">
        <v>4308.5</v>
      </c>
      <c r="I19" s="48">
        <v>4308.5</v>
      </c>
      <c r="J19" s="30">
        <f t="shared" si="1"/>
        <v>4308.5</v>
      </c>
      <c r="K19" s="31">
        <f t="shared" si="2"/>
        <v>1</v>
      </c>
      <c r="L19" s="25" t="s">
        <v>41</v>
      </c>
      <c r="M19" s="26">
        <f t="shared" si="0"/>
        <v>0</v>
      </c>
    </row>
    <row r="20" spans="1:13" ht="128.25" customHeight="1">
      <c r="A20" s="13"/>
      <c r="B20" s="32"/>
      <c r="C20" s="27"/>
      <c r="D20" s="27"/>
      <c r="E20" s="41" t="s">
        <v>42</v>
      </c>
      <c r="F20" s="50" t="s">
        <v>43</v>
      </c>
      <c r="G20" s="38">
        <v>728.7</v>
      </c>
      <c r="H20" s="48">
        <v>728.7</v>
      </c>
      <c r="I20" s="48">
        <v>728.7</v>
      </c>
      <c r="J20" s="30">
        <f t="shared" si="1"/>
        <v>0</v>
      </c>
      <c r="K20" s="31">
        <f t="shared" si="2"/>
        <v>0</v>
      </c>
      <c r="L20" s="25"/>
      <c r="M20" s="26">
        <f t="shared" si="0"/>
        <v>0</v>
      </c>
    </row>
    <row r="21" spans="1:13" ht="147.75" customHeight="1">
      <c r="A21" s="13"/>
      <c r="B21" s="32"/>
      <c r="C21" s="27"/>
      <c r="D21" s="27"/>
      <c r="E21" s="54" t="s">
        <v>44</v>
      </c>
      <c r="F21" s="55" t="s">
        <v>45</v>
      </c>
      <c r="G21" s="38">
        <v>771.3</v>
      </c>
      <c r="H21" s="48">
        <v>1200.5</v>
      </c>
      <c r="I21" s="48">
        <v>1200.5</v>
      </c>
      <c r="J21" s="30">
        <f t="shared" si="1"/>
        <v>429.20000000000005</v>
      </c>
      <c r="K21" s="31">
        <f t="shared" si="2"/>
        <v>0.55646311422274097</v>
      </c>
      <c r="L21" s="40" t="s">
        <v>46</v>
      </c>
      <c r="M21" s="26"/>
    </row>
    <row r="22" spans="1:13" ht="177" customHeight="1">
      <c r="A22" s="13"/>
      <c r="B22" s="32"/>
      <c r="C22" s="27"/>
      <c r="D22" s="27"/>
      <c r="E22" s="41" t="s">
        <v>47</v>
      </c>
      <c r="F22" s="50" t="s">
        <v>48</v>
      </c>
      <c r="G22" s="38">
        <v>357.8</v>
      </c>
      <c r="H22" s="48">
        <v>202.3</v>
      </c>
      <c r="I22" s="48">
        <v>202.3</v>
      </c>
      <c r="J22" s="30">
        <f t="shared" si="1"/>
        <v>-155.5</v>
      </c>
      <c r="K22" s="31">
        <f t="shared" si="2"/>
        <v>-0.43460033538289544</v>
      </c>
      <c r="L22" s="25" t="s">
        <v>38</v>
      </c>
      <c r="M22" s="26"/>
    </row>
    <row r="23" spans="1:13" ht="174" customHeight="1">
      <c r="A23" s="13"/>
      <c r="B23" s="32"/>
      <c r="C23" s="27"/>
      <c r="D23" s="27"/>
      <c r="E23" s="41" t="s">
        <v>49</v>
      </c>
      <c r="F23" s="50" t="s">
        <v>50</v>
      </c>
      <c r="G23" s="38">
        <v>1525</v>
      </c>
      <c r="H23" s="48">
        <v>5993.6</v>
      </c>
      <c r="I23" s="48">
        <v>5993.6</v>
      </c>
      <c r="J23" s="30">
        <f t="shared" si="1"/>
        <v>4468.6000000000004</v>
      </c>
      <c r="K23" s="31">
        <f t="shared" si="2"/>
        <v>2.9302295081967213</v>
      </c>
      <c r="L23" s="40" t="s">
        <v>51</v>
      </c>
      <c r="M23" s="26"/>
    </row>
    <row r="24" spans="1:13" ht="138.75" customHeight="1">
      <c r="A24" s="13"/>
      <c r="B24" s="32"/>
      <c r="C24" s="27"/>
      <c r="D24" s="27"/>
      <c r="E24" s="41" t="s">
        <v>52</v>
      </c>
      <c r="F24" s="50" t="s">
        <v>53</v>
      </c>
      <c r="G24" s="38">
        <v>1763.2</v>
      </c>
      <c r="H24" s="48">
        <v>1386.4</v>
      </c>
      <c r="I24" s="48">
        <v>1386.4</v>
      </c>
      <c r="J24" s="30">
        <f t="shared" si="1"/>
        <v>-376.79999999999995</v>
      </c>
      <c r="K24" s="31">
        <f t="shared" si="2"/>
        <v>-0.21370235934664239</v>
      </c>
      <c r="L24" s="25" t="s">
        <v>38</v>
      </c>
      <c r="M24" s="26"/>
    </row>
    <row r="25" spans="1:13" ht="150" customHeight="1">
      <c r="A25" s="13"/>
      <c r="B25" s="32"/>
      <c r="C25" s="27"/>
      <c r="D25" s="27"/>
      <c r="E25" s="41" t="s">
        <v>54</v>
      </c>
      <c r="F25" s="50" t="s">
        <v>55</v>
      </c>
      <c r="G25" s="38">
        <v>3276.6</v>
      </c>
      <c r="H25" s="48">
        <v>3255.6</v>
      </c>
      <c r="I25" s="48">
        <v>3255.6</v>
      </c>
      <c r="J25" s="30">
        <f t="shared" si="1"/>
        <v>-21</v>
      </c>
      <c r="K25" s="31">
        <f t="shared" si="2"/>
        <v>-6.4090825856070177E-3</v>
      </c>
      <c r="L25" s="25"/>
      <c r="M25" s="26"/>
    </row>
    <row r="26" spans="1:13" ht="103.5" customHeight="1">
      <c r="A26" s="13"/>
      <c r="B26" s="32"/>
      <c r="C26" s="27"/>
      <c r="D26" s="27"/>
      <c r="E26" s="41" t="s">
        <v>56</v>
      </c>
      <c r="F26" s="56" t="s">
        <v>57</v>
      </c>
      <c r="G26" s="38">
        <v>18197.2</v>
      </c>
      <c r="H26" s="48">
        <v>12206.7</v>
      </c>
      <c r="I26" s="48">
        <v>12206.7</v>
      </c>
      <c r="J26" s="30">
        <f t="shared" si="1"/>
        <v>-5990.5</v>
      </c>
      <c r="K26" s="31">
        <f t="shared" si="2"/>
        <v>-0.32919899764798977</v>
      </c>
      <c r="L26" s="25" t="s">
        <v>38</v>
      </c>
      <c r="M26" s="26"/>
    </row>
    <row r="27" spans="1:13" ht="50.25" customHeight="1">
      <c r="A27" s="13"/>
      <c r="B27" s="32"/>
      <c r="C27" s="27"/>
      <c r="D27" s="27"/>
      <c r="E27" s="44" t="s">
        <v>58</v>
      </c>
      <c r="F27" s="57" t="s">
        <v>59</v>
      </c>
      <c r="G27" s="58">
        <f>SUM(G28:G34)</f>
        <v>23637.7</v>
      </c>
      <c r="H27" s="58">
        <f>SUM(H28:H38)</f>
        <v>29468.1</v>
      </c>
      <c r="I27" s="58">
        <f>SUM(I28:I38)</f>
        <v>28831.9</v>
      </c>
      <c r="J27" s="23">
        <f t="shared" si="1"/>
        <v>5194.2000000000007</v>
      </c>
      <c r="K27" s="24">
        <f t="shared" si="2"/>
        <v>0.21974219149917285</v>
      </c>
      <c r="L27" s="40"/>
      <c r="M27" s="26">
        <f t="shared" si="0"/>
        <v>-636.19999999999709</v>
      </c>
    </row>
    <row r="28" spans="1:13" ht="177.75" customHeight="1">
      <c r="A28" s="13"/>
      <c r="B28" s="32"/>
      <c r="C28" s="27"/>
      <c r="D28" s="27"/>
      <c r="E28" s="41" t="s">
        <v>58</v>
      </c>
      <c r="F28" s="50" t="s">
        <v>60</v>
      </c>
      <c r="G28" s="38">
        <v>9797</v>
      </c>
      <c r="H28" s="48">
        <v>9797</v>
      </c>
      <c r="I28" s="48">
        <v>9170.2999999999993</v>
      </c>
      <c r="J28" s="30">
        <f t="shared" si="1"/>
        <v>-626.70000000000073</v>
      </c>
      <c r="K28" s="31">
        <f t="shared" si="2"/>
        <v>-6.3968561804634172E-2</v>
      </c>
      <c r="L28" s="25"/>
      <c r="M28" s="26">
        <f t="shared" si="0"/>
        <v>-626.70000000000073</v>
      </c>
    </row>
    <row r="29" spans="1:13" ht="180" customHeight="1">
      <c r="A29" s="13"/>
      <c r="B29" s="32"/>
      <c r="C29" s="27"/>
      <c r="D29" s="27"/>
      <c r="E29" s="41" t="s">
        <v>58</v>
      </c>
      <c r="F29" s="50" t="s">
        <v>61</v>
      </c>
      <c r="G29" s="38">
        <v>1033.5999999999999</v>
      </c>
      <c r="H29" s="48">
        <v>494.4</v>
      </c>
      <c r="I29" s="48">
        <v>494.4</v>
      </c>
      <c r="J29" s="30">
        <f t="shared" si="1"/>
        <v>-539.19999999999993</v>
      </c>
      <c r="K29" s="31">
        <f t="shared" si="2"/>
        <v>-0.52167182662538703</v>
      </c>
      <c r="L29" s="25" t="s">
        <v>38</v>
      </c>
      <c r="M29" s="26">
        <f t="shared" si="0"/>
        <v>0</v>
      </c>
    </row>
    <row r="30" spans="1:13" ht="174.75" customHeight="1">
      <c r="A30" s="13"/>
      <c r="B30" s="32"/>
      <c r="C30" s="27"/>
      <c r="D30" s="27"/>
      <c r="E30" s="41" t="s">
        <v>58</v>
      </c>
      <c r="F30" s="53" t="s">
        <v>62</v>
      </c>
      <c r="G30" s="38">
        <v>276.60000000000002</v>
      </c>
      <c r="H30" s="38">
        <v>276.60000000000002</v>
      </c>
      <c r="I30" s="38">
        <v>276.60000000000002</v>
      </c>
      <c r="J30" s="30">
        <f t="shared" si="1"/>
        <v>0</v>
      </c>
      <c r="K30" s="31">
        <f t="shared" si="2"/>
        <v>0</v>
      </c>
      <c r="L30" s="25"/>
      <c r="M30" s="26">
        <f t="shared" si="0"/>
        <v>0</v>
      </c>
    </row>
    <row r="31" spans="1:13" ht="160.5" customHeight="1">
      <c r="A31" s="13"/>
      <c r="B31" s="32"/>
      <c r="C31" s="27"/>
      <c r="D31" s="27"/>
      <c r="E31" s="39" t="s">
        <v>58</v>
      </c>
      <c r="F31" s="59" t="s">
        <v>63</v>
      </c>
      <c r="G31" s="38">
        <v>7788.6</v>
      </c>
      <c r="H31" s="38">
        <v>8492.5</v>
      </c>
      <c r="I31" s="38">
        <v>8492.5</v>
      </c>
      <c r="J31" s="30">
        <f t="shared" si="1"/>
        <v>703.89999999999964</v>
      </c>
      <c r="K31" s="31">
        <f t="shared" si="2"/>
        <v>9.0375677271910204E-2</v>
      </c>
      <c r="L31" s="60"/>
      <c r="M31" s="26">
        <f t="shared" si="0"/>
        <v>0</v>
      </c>
    </row>
    <row r="32" spans="1:13" ht="207.75" customHeight="1">
      <c r="A32" s="13"/>
      <c r="B32" s="32"/>
      <c r="C32" s="27"/>
      <c r="D32" s="27"/>
      <c r="E32" s="39" t="s">
        <v>58</v>
      </c>
      <c r="F32" s="59" t="s">
        <v>64</v>
      </c>
      <c r="G32" s="38">
        <v>1436.1</v>
      </c>
      <c r="H32" s="38">
        <v>1436.1</v>
      </c>
      <c r="I32" s="52">
        <v>1428.9</v>
      </c>
      <c r="J32" s="30">
        <f t="shared" si="1"/>
        <v>-7.1999999999998181</v>
      </c>
      <c r="K32" s="31">
        <f t="shared" si="2"/>
        <v>-5.0135784416125428E-3</v>
      </c>
      <c r="L32" s="25"/>
      <c r="M32" s="26">
        <f t="shared" si="0"/>
        <v>-7.1999999999998181</v>
      </c>
    </row>
    <row r="33" spans="1:19" ht="187.5" customHeight="1">
      <c r="A33" s="13"/>
      <c r="B33" s="32"/>
      <c r="C33" s="27"/>
      <c r="D33" s="27"/>
      <c r="E33" s="39" t="s">
        <v>58</v>
      </c>
      <c r="F33" s="61" t="s">
        <v>65</v>
      </c>
      <c r="G33" s="38">
        <v>2000</v>
      </c>
      <c r="H33" s="48">
        <v>2000</v>
      </c>
      <c r="I33" s="48">
        <v>2000</v>
      </c>
      <c r="J33" s="30">
        <f t="shared" si="1"/>
        <v>0</v>
      </c>
      <c r="K33" s="31">
        <f t="shared" si="2"/>
        <v>0</v>
      </c>
      <c r="L33" s="25"/>
      <c r="M33" s="26"/>
    </row>
    <row r="34" spans="1:19" ht="118.5" customHeight="1">
      <c r="A34" s="13"/>
      <c r="B34" s="32"/>
      <c r="C34" s="27"/>
      <c r="D34" s="27"/>
      <c r="E34" s="41" t="s">
        <v>58</v>
      </c>
      <c r="F34" s="59" t="s">
        <v>66</v>
      </c>
      <c r="G34" s="38">
        <v>1305.8</v>
      </c>
      <c r="H34" s="38">
        <v>799.5</v>
      </c>
      <c r="I34" s="38">
        <v>799.5</v>
      </c>
      <c r="J34" s="30">
        <f t="shared" si="1"/>
        <v>-506.29999999999995</v>
      </c>
      <c r="K34" s="31">
        <f t="shared" si="2"/>
        <v>-0.38773165875325466</v>
      </c>
      <c r="L34" s="25" t="s">
        <v>67</v>
      </c>
      <c r="M34" s="26"/>
    </row>
    <row r="35" spans="1:19" ht="177.75" customHeight="1">
      <c r="A35" s="13"/>
      <c r="B35" s="32"/>
      <c r="C35" s="27"/>
      <c r="D35" s="27"/>
      <c r="E35" s="41" t="s">
        <v>58</v>
      </c>
      <c r="F35" s="50" t="s">
        <v>68</v>
      </c>
      <c r="G35" s="38">
        <v>1525</v>
      </c>
      <c r="H35" s="38">
        <v>1525</v>
      </c>
      <c r="I35" s="38">
        <v>1525</v>
      </c>
      <c r="J35" s="30">
        <f t="shared" si="1"/>
        <v>0</v>
      </c>
      <c r="K35" s="31">
        <f t="shared" si="2"/>
        <v>0</v>
      </c>
      <c r="L35" s="40"/>
      <c r="M35" s="26"/>
    </row>
    <row r="36" spans="1:19" ht="153.75" customHeight="1">
      <c r="A36" s="13"/>
      <c r="B36" s="32"/>
      <c r="C36" s="27"/>
      <c r="D36" s="27"/>
      <c r="E36" s="41" t="s">
        <v>58</v>
      </c>
      <c r="F36" s="53" t="s">
        <v>69</v>
      </c>
      <c r="G36" s="38"/>
      <c r="H36" s="38">
        <v>1080</v>
      </c>
      <c r="I36" s="38">
        <v>1080</v>
      </c>
      <c r="J36" s="30">
        <f t="shared" si="1"/>
        <v>1080</v>
      </c>
      <c r="K36" s="31">
        <f t="shared" si="2"/>
        <v>1</v>
      </c>
      <c r="L36" s="25" t="s">
        <v>70</v>
      </c>
      <c r="M36" s="26"/>
    </row>
    <row r="37" spans="1:19" ht="44.25" customHeight="1">
      <c r="A37" s="13"/>
      <c r="B37" s="32"/>
      <c r="C37" s="27"/>
      <c r="D37" s="27"/>
      <c r="E37" s="41" t="s">
        <v>58</v>
      </c>
      <c r="F37" s="53" t="s">
        <v>71</v>
      </c>
      <c r="G37" s="38"/>
      <c r="H37" s="38">
        <v>140</v>
      </c>
      <c r="I37" s="37">
        <v>137.69999999999999</v>
      </c>
      <c r="J37" s="30">
        <f t="shared" si="1"/>
        <v>137.69999999999999</v>
      </c>
      <c r="K37" s="31">
        <f t="shared" si="2"/>
        <v>1</v>
      </c>
      <c r="L37" s="25" t="s">
        <v>70</v>
      </c>
      <c r="M37" s="26"/>
    </row>
    <row r="38" spans="1:19" ht="121.5" customHeight="1">
      <c r="A38" s="13"/>
      <c r="B38" s="32"/>
      <c r="C38" s="27"/>
      <c r="D38" s="27"/>
      <c r="E38" s="41" t="s">
        <v>58</v>
      </c>
      <c r="F38" s="53" t="s">
        <v>72</v>
      </c>
      <c r="G38" s="38"/>
      <c r="H38" s="38">
        <v>3427</v>
      </c>
      <c r="I38" s="38">
        <v>3427</v>
      </c>
      <c r="J38" s="30">
        <f t="shared" si="1"/>
        <v>3427</v>
      </c>
      <c r="K38" s="31">
        <f t="shared" si="2"/>
        <v>1</v>
      </c>
      <c r="L38" s="25" t="s">
        <v>70</v>
      </c>
      <c r="M38" s="26"/>
    </row>
    <row r="39" spans="1:19" ht="45" customHeight="1">
      <c r="A39" s="13"/>
      <c r="B39" s="32"/>
      <c r="C39" s="27"/>
      <c r="D39" s="27"/>
      <c r="E39" s="62" t="s">
        <v>73</v>
      </c>
      <c r="F39" s="57" t="s">
        <v>74</v>
      </c>
      <c r="G39" s="46">
        <f>SUM(G40+G41+G49+G50+G51)</f>
        <v>329689.7</v>
      </c>
      <c r="H39" s="46">
        <f>SUM(H40+H41+H49+H50+H51)</f>
        <v>325603.19999999995</v>
      </c>
      <c r="I39" s="46">
        <f>SUM(I40+I41+I49+I50+I51)</f>
        <v>325602.79999999993</v>
      </c>
      <c r="J39" s="23">
        <f t="shared" si="1"/>
        <v>-4086.9000000000815</v>
      </c>
      <c r="K39" s="24">
        <f t="shared" si="2"/>
        <v>-1.2396201640512472E-2</v>
      </c>
      <c r="L39" s="60"/>
      <c r="M39" s="26">
        <f t="shared" si="0"/>
        <v>-0.40000000002328306</v>
      </c>
    </row>
    <row r="40" spans="1:19" ht="66" customHeight="1">
      <c r="A40" s="13"/>
      <c r="B40" s="32"/>
      <c r="C40" s="27"/>
      <c r="D40" s="27"/>
      <c r="E40" s="41" t="s">
        <v>75</v>
      </c>
      <c r="F40" s="50" t="s">
        <v>76</v>
      </c>
      <c r="G40" s="38"/>
      <c r="H40" s="38">
        <v>5510.1</v>
      </c>
      <c r="I40" s="38">
        <v>5510.1</v>
      </c>
      <c r="J40" s="30">
        <f t="shared" si="1"/>
        <v>5510.1</v>
      </c>
      <c r="K40" s="31">
        <f t="shared" si="2"/>
        <v>1</v>
      </c>
      <c r="L40" s="25" t="s">
        <v>70</v>
      </c>
      <c r="M40" s="26"/>
    </row>
    <row r="41" spans="1:19" ht="84.75" customHeight="1">
      <c r="A41" s="13"/>
      <c r="B41" s="32"/>
      <c r="C41" s="27"/>
      <c r="D41" s="27" t="s">
        <v>77</v>
      </c>
      <c r="E41" s="62" t="s">
        <v>78</v>
      </c>
      <c r="F41" s="57" t="s">
        <v>79</v>
      </c>
      <c r="G41" s="38">
        <f>SUM(G42:G48)</f>
        <v>327307.10000000003</v>
      </c>
      <c r="H41" s="38">
        <f>SUM(H42:H48)</f>
        <v>316660.39999999997</v>
      </c>
      <c r="I41" s="38">
        <f>SUM(I42:I48)</f>
        <v>316660.39999999997</v>
      </c>
      <c r="J41" s="30">
        <f t="shared" si="1"/>
        <v>-10646.70000000007</v>
      </c>
      <c r="K41" s="31">
        <f t="shared" si="2"/>
        <v>-3.2528166972241257E-2</v>
      </c>
      <c r="L41" s="25"/>
      <c r="M41" s="26">
        <f t="shared" si="0"/>
        <v>0</v>
      </c>
    </row>
    <row r="42" spans="1:19" ht="130.5" customHeight="1">
      <c r="E42" s="63" t="s">
        <v>78</v>
      </c>
      <c r="F42" s="50" t="s">
        <v>80</v>
      </c>
      <c r="G42" s="38">
        <v>26576.5</v>
      </c>
      <c r="H42" s="38">
        <v>19272.599999999999</v>
      </c>
      <c r="I42" s="38">
        <v>19272.599999999999</v>
      </c>
      <c r="J42" s="30">
        <f t="shared" si="1"/>
        <v>-7303.9000000000015</v>
      </c>
      <c r="K42" s="31">
        <f t="shared" si="2"/>
        <v>-0.27482550373450232</v>
      </c>
      <c r="L42" s="25" t="s">
        <v>81</v>
      </c>
      <c r="M42" s="64" t="e">
        <f>L42+K42</f>
        <v>#VALUE!</v>
      </c>
      <c r="N42" s="64">
        <v>431</v>
      </c>
      <c r="O42" s="65" t="e">
        <f>N42+M42</f>
        <v>#VALUE!</v>
      </c>
      <c r="P42" s="64">
        <v>-109.4</v>
      </c>
      <c r="Q42" s="65" t="e">
        <f>P42+O42</f>
        <v>#VALUE!</v>
      </c>
      <c r="R42" s="66">
        <f>SUM(R44:R45)</f>
        <v>0</v>
      </c>
      <c r="S42" s="65">
        <f>SUM(S44:S45)</f>
        <v>0</v>
      </c>
    </row>
    <row r="43" spans="1:19" ht="160.5" customHeight="1">
      <c r="E43" s="63" t="s">
        <v>78</v>
      </c>
      <c r="F43" s="53" t="s">
        <v>82</v>
      </c>
      <c r="G43" s="38">
        <v>294</v>
      </c>
      <c r="H43" s="38"/>
      <c r="I43" s="37"/>
      <c r="J43" s="30">
        <f t="shared" si="1"/>
        <v>-294</v>
      </c>
      <c r="K43" s="31">
        <f t="shared" si="2"/>
        <v>-1</v>
      </c>
      <c r="L43" s="25" t="s">
        <v>83</v>
      </c>
      <c r="M43" s="67"/>
      <c r="N43" s="67"/>
      <c r="O43" s="68"/>
      <c r="P43" s="67"/>
      <c r="Q43" s="68"/>
      <c r="R43" s="69"/>
      <c r="S43" s="68"/>
    </row>
    <row r="44" spans="1:19" s="4" customFormat="1" ht="162.75" customHeight="1">
      <c r="E44" s="63" t="s">
        <v>78</v>
      </c>
      <c r="F44" s="50" t="s">
        <v>84</v>
      </c>
      <c r="G44" s="38">
        <v>277848.2</v>
      </c>
      <c r="H44" s="38">
        <v>273500.3</v>
      </c>
      <c r="I44" s="38">
        <v>273500.3</v>
      </c>
      <c r="J44" s="30">
        <f t="shared" si="1"/>
        <v>-4347.9000000000233</v>
      </c>
      <c r="K44" s="31">
        <f t="shared" si="2"/>
        <v>-1.5648472799176028E-2</v>
      </c>
      <c r="L44" s="25" t="s">
        <v>85</v>
      </c>
    </row>
    <row r="45" spans="1:19" s="4" customFormat="1" ht="160.5" customHeight="1">
      <c r="E45" s="63" t="s">
        <v>78</v>
      </c>
      <c r="F45" s="53" t="s">
        <v>86</v>
      </c>
      <c r="G45" s="38">
        <v>3618.4</v>
      </c>
      <c r="H45" s="38">
        <v>4951.8</v>
      </c>
      <c r="I45" s="38">
        <v>4951.8</v>
      </c>
      <c r="J45" s="30">
        <f t="shared" si="1"/>
        <v>1333.4</v>
      </c>
      <c r="K45" s="31">
        <f t="shared" si="2"/>
        <v>0.36850541675878845</v>
      </c>
      <c r="L45" s="40" t="s">
        <v>87</v>
      </c>
    </row>
    <row r="46" spans="1:19" s="4" customFormat="1" ht="140.25" customHeight="1">
      <c r="E46" s="63" t="s">
        <v>78</v>
      </c>
      <c r="F46" s="50" t="s">
        <v>88</v>
      </c>
      <c r="G46" s="38">
        <v>343.3</v>
      </c>
      <c r="H46" s="38">
        <v>309</v>
      </c>
      <c r="I46" s="38">
        <v>309</v>
      </c>
      <c r="J46" s="30">
        <f t="shared" si="1"/>
        <v>-34.300000000000011</v>
      </c>
      <c r="K46" s="31">
        <f t="shared" si="2"/>
        <v>-9.9912612875036388E-2</v>
      </c>
      <c r="L46" s="25" t="s">
        <v>89</v>
      </c>
    </row>
    <row r="47" spans="1:19" s="4" customFormat="1" ht="175.5" customHeight="1">
      <c r="E47" s="63" t="s">
        <v>78</v>
      </c>
      <c r="F47" s="50" t="s">
        <v>90</v>
      </c>
      <c r="G47" s="38">
        <v>3434.4</v>
      </c>
      <c r="H47" s="38">
        <v>3434.4</v>
      </c>
      <c r="I47" s="38">
        <v>3434.4</v>
      </c>
      <c r="J47" s="30">
        <f t="shared" si="1"/>
        <v>0</v>
      </c>
      <c r="K47" s="31">
        <f t="shared" si="2"/>
        <v>0</v>
      </c>
      <c r="L47" s="25"/>
    </row>
    <row r="48" spans="1:19" s="4" customFormat="1" ht="181.5" customHeight="1">
      <c r="E48" s="63" t="s">
        <v>78</v>
      </c>
      <c r="F48" s="70" t="s">
        <v>91</v>
      </c>
      <c r="G48" s="38">
        <v>15192.3</v>
      </c>
      <c r="H48" s="48">
        <v>15192.3</v>
      </c>
      <c r="I48" s="48">
        <v>15192.3</v>
      </c>
      <c r="J48" s="30">
        <f t="shared" si="1"/>
        <v>0</v>
      </c>
      <c r="K48" s="31">
        <f t="shared" si="2"/>
        <v>0</v>
      </c>
      <c r="L48" s="25"/>
    </row>
    <row r="49" spans="5:12" s="4" customFormat="1" ht="105" customHeight="1">
      <c r="E49" s="71" t="s">
        <v>92</v>
      </c>
      <c r="F49" s="50" t="s">
        <v>93</v>
      </c>
      <c r="G49" s="38">
        <v>10</v>
      </c>
      <c r="H49" s="38">
        <v>10</v>
      </c>
      <c r="I49" s="38">
        <v>10</v>
      </c>
      <c r="J49" s="30">
        <f t="shared" si="1"/>
        <v>0</v>
      </c>
      <c r="K49" s="31">
        <f t="shared" si="2"/>
        <v>0</v>
      </c>
      <c r="L49" s="25"/>
    </row>
    <row r="50" spans="5:12" s="4" customFormat="1" ht="93.75">
      <c r="E50" s="71" t="s">
        <v>94</v>
      </c>
      <c r="F50" s="50" t="s">
        <v>95</v>
      </c>
      <c r="G50" s="38"/>
      <c r="H50" s="38">
        <v>652</v>
      </c>
      <c r="I50" s="37">
        <v>651.6</v>
      </c>
      <c r="J50" s="30">
        <f t="shared" si="1"/>
        <v>651.6</v>
      </c>
      <c r="K50" s="31">
        <f t="shared" si="2"/>
        <v>1</v>
      </c>
      <c r="L50" s="25" t="s">
        <v>96</v>
      </c>
    </row>
    <row r="51" spans="5:12" s="4" customFormat="1" ht="37.5">
      <c r="E51" s="72" t="s">
        <v>97</v>
      </c>
      <c r="F51" s="73" t="s">
        <v>98</v>
      </c>
      <c r="G51" s="38">
        <v>2372.6</v>
      </c>
      <c r="H51" s="38">
        <v>2770.7</v>
      </c>
      <c r="I51" s="38">
        <v>2770.7</v>
      </c>
      <c r="J51" s="30">
        <f t="shared" si="1"/>
        <v>398.09999999999991</v>
      </c>
      <c r="K51" s="31">
        <f t="shared" si="2"/>
        <v>0.16779060945797863</v>
      </c>
      <c r="L51" s="25" t="s">
        <v>99</v>
      </c>
    </row>
    <row r="52" spans="5:12" ht="18.75">
      <c r="E52" s="62" t="s">
        <v>100</v>
      </c>
      <c r="F52" s="57" t="s">
        <v>101</v>
      </c>
      <c r="G52" s="74">
        <f>SUM(G53+G54+G55+G56)</f>
        <v>4181.7</v>
      </c>
      <c r="H52" s="74">
        <f>SUM(H53+H54+H55+H56)</f>
        <v>4526.8</v>
      </c>
      <c r="I52" s="74">
        <f>SUM(I53+I54+I55+I56)</f>
        <v>4526.8</v>
      </c>
      <c r="J52" s="23">
        <f t="shared" si="1"/>
        <v>345.10000000000036</v>
      </c>
      <c r="K52" s="24">
        <f t="shared" si="2"/>
        <v>8.2526245306932644E-2</v>
      </c>
      <c r="L52" s="75"/>
    </row>
    <row r="53" spans="5:12" ht="102" customHeight="1">
      <c r="E53" s="41" t="s">
        <v>102</v>
      </c>
      <c r="F53" s="50" t="s">
        <v>103</v>
      </c>
      <c r="G53" s="43">
        <v>3841.7</v>
      </c>
      <c r="H53" s="38">
        <v>3811.9</v>
      </c>
      <c r="I53" s="38">
        <v>3811.9</v>
      </c>
      <c r="J53" s="30">
        <f t="shared" si="1"/>
        <v>-29.799999999999727</v>
      </c>
      <c r="K53" s="31">
        <f t="shared" si="2"/>
        <v>-7.7569825858343489E-3</v>
      </c>
      <c r="L53" s="25"/>
    </row>
    <row r="54" spans="5:12" ht="76.5" customHeight="1">
      <c r="E54" s="41" t="s">
        <v>104</v>
      </c>
      <c r="F54" s="50" t="s">
        <v>105</v>
      </c>
      <c r="G54" s="43"/>
      <c r="H54" s="38">
        <v>50</v>
      </c>
      <c r="I54" s="38">
        <v>50</v>
      </c>
      <c r="J54" s="30">
        <f t="shared" si="1"/>
        <v>50</v>
      </c>
      <c r="K54" s="31">
        <f t="shared" si="2"/>
        <v>1</v>
      </c>
      <c r="L54" s="25" t="s">
        <v>70</v>
      </c>
    </row>
    <row r="55" spans="5:12" ht="89.25" customHeight="1">
      <c r="E55" s="63" t="s">
        <v>106</v>
      </c>
      <c r="F55" s="76" t="s">
        <v>107</v>
      </c>
      <c r="G55" s="43"/>
      <c r="H55" s="38">
        <v>324.89999999999998</v>
      </c>
      <c r="I55" s="38">
        <v>324.89999999999998</v>
      </c>
      <c r="J55" s="30">
        <f t="shared" si="1"/>
        <v>324.89999999999998</v>
      </c>
      <c r="K55" s="31">
        <f t="shared" si="2"/>
        <v>1</v>
      </c>
      <c r="L55" s="77" t="s">
        <v>108</v>
      </c>
    </row>
    <row r="56" spans="5:12" ht="176.25" customHeight="1">
      <c r="E56" s="41" t="s">
        <v>109</v>
      </c>
      <c r="F56" s="78" t="s">
        <v>110</v>
      </c>
      <c r="G56" s="43">
        <v>340</v>
      </c>
      <c r="H56" s="38">
        <v>340</v>
      </c>
      <c r="I56" s="38">
        <v>340</v>
      </c>
      <c r="J56" s="30">
        <f t="shared" si="1"/>
        <v>0</v>
      </c>
      <c r="K56" s="31">
        <f t="shared" si="2"/>
        <v>0</v>
      </c>
      <c r="L56" s="75"/>
    </row>
    <row r="57" spans="5:12" ht="42" customHeight="1">
      <c r="E57" s="44" t="s">
        <v>111</v>
      </c>
      <c r="F57" s="79" t="s">
        <v>112</v>
      </c>
      <c r="G57" s="80"/>
      <c r="H57" s="74">
        <f>SUM(H58)</f>
        <v>12</v>
      </c>
      <c r="I57" s="74">
        <f>SUM(I58)</f>
        <v>11.7</v>
      </c>
      <c r="J57" s="23">
        <f t="shared" si="1"/>
        <v>11.7</v>
      </c>
      <c r="K57" s="24">
        <f t="shared" si="2"/>
        <v>1</v>
      </c>
      <c r="L57" s="81"/>
    </row>
    <row r="58" spans="5:12" ht="37.5">
      <c r="E58" s="82" t="s">
        <v>113</v>
      </c>
      <c r="F58" s="78" t="s">
        <v>114</v>
      </c>
      <c r="G58" s="43"/>
      <c r="H58" s="38">
        <v>12</v>
      </c>
      <c r="I58" s="38">
        <v>11.7</v>
      </c>
      <c r="J58" s="30">
        <f t="shared" si="1"/>
        <v>11.7</v>
      </c>
      <c r="K58" s="31">
        <f t="shared" si="2"/>
        <v>1</v>
      </c>
      <c r="L58" s="76" t="s">
        <v>115</v>
      </c>
    </row>
    <row r="59" spans="5:12" ht="15">
      <c r="E59" s="83"/>
    </row>
    <row r="60" spans="5:12" ht="15">
      <c r="E60" s="83"/>
    </row>
  </sheetData>
  <mergeCells count="4">
    <mergeCell ref="E2:K2"/>
    <mergeCell ref="E4:H4"/>
    <mergeCell ref="B8:D8"/>
    <mergeCell ref="C9:D9"/>
  </mergeCells>
  <pageMargins left="0.74803149606299213" right="0.31496062992125984" top="0.6692913385826772" bottom="0.31496062992125984" header="0.31496062992125984" footer="0.31496062992125984"/>
  <pageSetup paperSize="9" scale="55" fitToHeight="0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1"/>
  <sheetViews>
    <sheetView workbookViewId="0">
      <selection activeCell="D15" sqref="D15"/>
    </sheetView>
  </sheetViews>
  <sheetFormatPr defaultRowHeight="12.75"/>
  <cols>
    <col min="1" max="1" width="6" style="122" customWidth="1"/>
    <col min="2" max="2" width="39.140625" style="123" customWidth="1"/>
    <col min="3" max="3" width="14" style="123" customWidth="1"/>
    <col min="4" max="5" width="12.85546875" style="87" customWidth="1"/>
    <col min="6" max="6" width="13.140625" style="87" customWidth="1"/>
    <col min="7" max="7" width="13.5703125" style="87" customWidth="1"/>
    <col min="8" max="8" width="10.85546875" style="87" customWidth="1"/>
    <col min="9" max="9" width="12.7109375" style="87" customWidth="1"/>
    <col min="10" max="256" width="9.140625" style="87"/>
    <col min="257" max="257" width="6" style="87" customWidth="1"/>
    <col min="258" max="258" width="39.140625" style="87" customWidth="1"/>
    <col min="259" max="259" width="14" style="87" customWidth="1"/>
    <col min="260" max="261" width="12.85546875" style="87" customWidth="1"/>
    <col min="262" max="262" width="13.140625" style="87" customWidth="1"/>
    <col min="263" max="263" width="13.5703125" style="87" customWidth="1"/>
    <col min="264" max="264" width="10.85546875" style="87" customWidth="1"/>
    <col min="265" max="265" width="12.7109375" style="87" customWidth="1"/>
    <col min="266" max="512" width="9.140625" style="87"/>
    <col min="513" max="513" width="6" style="87" customWidth="1"/>
    <col min="514" max="514" width="39.140625" style="87" customWidth="1"/>
    <col min="515" max="515" width="14" style="87" customWidth="1"/>
    <col min="516" max="517" width="12.85546875" style="87" customWidth="1"/>
    <col min="518" max="518" width="13.140625" style="87" customWidth="1"/>
    <col min="519" max="519" width="13.5703125" style="87" customWidth="1"/>
    <col min="520" max="520" width="10.85546875" style="87" customWidth="1"/>
    <col min="521" max="521" width="12.7109375" style="87" customWidth="1"/>
    <col min="522" max="768" width="9.140625" style="87"/>
    <col min="769" max="769" width="6" style="87" customWidth="1"/>
    <col min="770" max="770" width="39.140625" style="87" customWidth="1"/>
    <col min="771" max="771" width="14" style="87" customWidth="1"/>
    <col min="772" max="773" width="12.85546875" style="87" customWidth="1"/>
    <col min="774" max="774" width="13.140625" style="87" customWidth="1"/>
    <col min="775" max="775" width="13.5703125" style="87" customWidth="1"/>
    <col min="776" max="776" width="10.85546875" style="87" customWidth="1"/>
    <col min="777" max="777" width="12.7109375" style="87" customWidth="1"/>
    <col min="778" max="1024" width="9.140625" style="87"/>
    <col min="1025" max="1025" width="6" style="87" customWidth="1"/>
    <col min="1026" max="1026" width="39.140625" style="87" customWidth="1"/>
    <col min="1027" max="1027" width="14" style="87" customWidth="1"/>
    <col min="1028" max="1029" width="12.85546875" style="87" customWidth="1"/>
    <col min="1030" max="1030" width="13.140625" style="87" customWidth="1"/>
    <col min="1031" max="1031" width="13.5703125" style="87" customWidth="1"/>
    <col min="1032" max="1032" width="10.85546875" style="87" customWidth="1"/>
    <col min="1033" max="1033" width="12.7109375" style="87" customWidth="1"/>
    <col min="1034" max="1280" width="9.140625" style="87"/>
    <col min="1281" max="1281" width="6" style="87" customWidth="1"/>
    <col min="1282" max="1282" width="39.140625" style="87" customWidth="1"/>
    <col min="1283" max="1283" width="14" style="87" customWidth="1"/>
    <col min="1284" max="1285" width="12.85546875" style="87" customWidth="1"/>
    <col min="1286" max="1286" width="13.140625" style="87" customWidth="1"/>
    <col min="1287" max="1287" width="13.5703125" style="87" customWidth="1"/>
    <col min="1288" max="1288" width="10.85546875" style="87" customWidth="1"/>
    <col min="1289" max="1289" width="12.7109375" style="87" customWidth="1"/>
    <col min="1290" max="1536" width="9.140625" style="87"/>
    <col min="1537" max="1537" width="6" style="87" customWidth="1"/>
    <col min="1538" max="1538" width="39.140625" style="87" customWidth="1"/>
    <col min="1539" max="1539" width="14" style="87" customWidth="1"/>
    <col min="1540" max="1541" width="12.85546875" style="87" customWidth="1"/>
    <col min="1542" max="1542" width="13.140625" style="87" customWidth="1"/>
    <col min="1543" max="1543" width="13.5703125" style="87" customWidth="1"/>
    <col min="1544" max="1544" width="10.85546875" style="87" customWidth="1"/>
    <col min="1545" max="1545" width="12.7109375" style="87" customWidth="1"/>
    <col min="1546" max="1792" width="9.140625" style="87"/>
    <col min="1793" max="1793" width="6" style="87" customWidth="1"/>
    <col min="1794" max="1794" width="39.140625" style="87" customWidth="1"/>
    <col min="1795" max="1795" width="14" style="87" customWidth="1"/>
    <col min="1796" max="1797" width="12.85546875" style="87" customWidth="1"/>
    <col min="1798" max="1798" width="13.140625" style="87" customWidth="1"/>
    <col min="1799" max="1799" width="13.5703125" style="87" customWidth="1"/>
    <col min="1800" max="1800" width="10.85546875" style="87" customWidth="1"/>
    <col min="1801" max="1801" width="12.7109375" style="87" customWidth="1"/>
    <col min="1802" max="2048" width="9.140625" style="87"/>
    <col min="2049" max="2049" width="6" style="87" customWidth="1"/>
    <col min="2050" max="2050" width="39.140625" style="87" customWidth="1"/>
    <col min="2051" max="2051" width="14" style="87" customWidth="1"/>
    <col min="2052" max="2053" width="12.85546875" style="87" customWidth="1"/>
    <col min="2054" max="2054" width="13.140625" style="87" customWidth="1"/>
    <col min="2055" max="2055" width="13.5703125" style="87" customWidth="1"/>
    <col min="2056" max="2056" width="10.85546875" style="87" customWidth="1"/>
    <col min="2057" max="2057" width="12.7109375" style="87" customWidth="1"/>
    <col min="2058" max="2304" width="9.140625" style="87"/>
    <col min="2305" max="2305" width="6" style="87" customWidth="1"/>
    <col min="2306" max="2306" width="39.140625" style="87" customWidth="1"/>
    <col min="2307" max="2307" width="14" style="87" customWidth="1"/>
    <col min="2308" max="2309" width="12.85546875" style="87" customWidth="1"/>
    <col min="2310" max="2310" width="13.140625" style="87" customWidth="1"/>
    <col min="2311" max="2311" width="13.5703125" style="87" customWidth="1"/>
    <col min="2312" max="2312" width="10.85546875" style="87" customWidth="1"/>
    <col min="2313" max="2313" width="12.7109375" style="87" customWidth="1"/>
    <col min="2314" max="2560" width="9.140625" style="87"/>
    <col min="2561" max="2561" width="6" style="87" customWidth="1"/>
    <col min="2562" max="2562" width="39.140625" style="87" customWidth="1"/>
    <col min="2563" max="2563" width="14" style="87" customWidth="1"/>
    <col min="2564" max="2565" width="12.85546875" style="87" customWidth="1"/>
    <col min="2566" max="2566" width="13.140625" style="87" customWidth="1"/>
    <col min="2567" max="2567" width="13.5703125" style="87" customWidth="1"/>
    <col min="2568" max="2568" width="10.85546875" style="87" customWidth="1"/>
    <col min="2569" max="2569" width="12.7109375" style="87" customWidth="1"/>
    <col min="2570" max="2816" width="9.140625" style="87"/>
    <col min="2817" max="2817" width="6" style="87" customWidth="1"/>
    <col min="2818" max="2818" width="39.140625" style="87" customWidth="1"/>
    <col min="2819" max="2819" width="14" style="87" customWidth="1"/>
    <col min="2820" max="2821" width="12.85546875" style="87" customWidth="1"/>
    <col min="2822" max="2822" width="13.140625" style="87" customWidth="1"/>
    <col min="2823" max="2823" width="13.5703125" style="87" customWidth="1"/>
    <col min="2824" max="2824" width="10.85546875" style="87" customWidth="1"/>
    <col min="2825" max="2825" width="12.7109375" style="87" customWidth="1"/>
    <col min="2826" max="3072" width="9.140625" style="87"/>
    <col min="3073" max="3073" width="6" style="87" customWidth="1"/>
    <col min="3074" max="3074" width="39.140625" style="87" customWidth="1"/>
    <col min="3075" max="3075" width="14" style="87" customWidth="1"/>
    <col min="3076" max="3077" width="12.85546875" style="87" customWidth="1"/>
    <col min="3078" max="3078" width="13.140625" style="87" customWidth="1"/>
    <col min="3079" max="3079" width="13.5703125" style="87" customWidth="1"/>
    <col min="3080" max="3080" width="10.85546875" style="87" customWidth="1"/>
    <col min="3081" max="3081" width="12.7109375" style="87" customWidth="1"/>
    <col min="3082" max="3328" width="9.140625" style="87"/>
    <col min="3329" max="3329" width="6" style="87" customWidth="1"/>
    <col min="3330" max="3330" width="39.140625" style="87" customWidth="1"/>
    <col min="3331" max="3331" width="14" style="87" customWidth="1"/>
    <col min="3332" max="3333" width="12.85546875" style="87" customWidth="1"/>
    <col min="3334" max="3334" width="13.140625" style="87" customWidth="1"/>
    <col min="3335" max="3335" width="13.5703125" style="87" customWidth="1"/>
    <col min="3336" max="3336" width="10.85546875" style="87" customWidth="1"/>
    <col min="3337" max="3337" width="12.7109375" style="87" customWidth="1"/>
    <col min="3338" max="3584" width="9.140625" style="87"/>
    <col min="3585" max="3585" width="6" style="87" customWidth="1"/>
    <col min="3586" max="3586" width="39.140625" style="87" customWidth="1"/>
    <col min="3587" max="3587" width="14" style="87" customWidth="1"/>
    <col min="3588" max="3589" width="12.85546875" style="87" customWidth="1"/>
    <col min="3590" max="3590" width="13.140625" style="87" customWidth="1"/>
    <col min="3591" max="3591" width="13.5703125" style="87" customWidth="1"/>
    <col min="3592" max="3592" width="10.85546875" style="87" customWidth="1"/>
    <col min="3593" max="3593" width="12.7109375" style="87" customWidth="1"/>
    <col min="3594" max="3840" width="9.140625" style="87"/>
    <col min="3841" max="3841" width="6" style="87" customWidth="1"/>
    <col min="3842" max="3842" width="39.140625" style="87" customWidth="1"/>
    <col min="3843" max="3843" width="14" style="87" customWidth="1"/>
    <col min="3844" max="3845" width="12.85546875" style="87" customWidth="1"/>
    <col min="3846" max="3846" width="13.140625" style="87" customWidth="1"/>
    <col min="3847" max="3847" width="13.5703125" style="87" customWidth="1"/>
    <col min="3848" max="3848" width="10.85546875" style="87" customWidth="1"/>
    <col min="3849" max="3849" width="12.7109375" style="87" customWidth="1"/>
    <col min="3850" max="4096" width="9.140625" style="87"/>
    <col min="4097" max="4097" width="6" style="87" customWidth="1"/>
    <col min="4098" max="4098" width="39.140625" style="87" customWidth="1"/>
    <col min="4099" max="4099" width="14" style="87" customWidth="1"/>
    <col min="4100" max="4101" width="12.85546875" style="87" customWidth="1"/>
    <col min="4102" max="4102" width="13.140625" style="87" customWidth="1"/>
    <col min="4103" max="4103" width="13.5703125" style="87" customWidth="1"/>
    <col min="4104" max="4104" width="10.85546875" style="87" customWidth="1"/>
    <col min="4105" max="4105" width="12.7109375" style="87" customWidth="1"/>
    <col min="4106" max="4352" width="9.140625" style="87"/>
    <col min="4353" max="4353" width="6" style="87" customWidth="1"/>
    <col min="4354" max="4354" width="39.140625" style="87" customWidth="1"/>
    <col min="4355" max="4355" width="14" style="87" customWidth="1"/>
    <col min="4356" max="4357" width="12.85546875" style="87" customWidth="1"/>
    <col min="4358" max="4358" width="13.140625" style="87" customWidth="1"/>
    <col min="4359" max="4359" width="13.5703125" style="87" customWidth="1"/>
    <col min="4360" max="4360" width="10.85546875" style="87" customWidth="1"/>
    <col min="4361" max="4361" width="12.7109375" style="87" customWidth="1"/>
    <col min="4362" max="4608" width="9.140625" style="87"/>
    <col min="4609" max="4609" width="6" style="87" customWidth="1"/>
    <col min="4610" max="4610" width="39.140625" style="87" customWidth="1"/>
    <col min="4611" max="4611" width="14" style="87" customWidth="1"/>
    <col min="4612" max="4613" width="12.85546875" style="87" customWidth="1"/>
    <col min="4614" max="4614" width="13.140625" style="87" customWidth="1"/>
    <col min="4615" max="4615" width="13.5703125" style="87" customWidth="1"/>
    <col min="4616" max="4616" width="10.85546875" style="87" customWidth="1"/>
    <col min="4617" max="4617" width="12.7109375" style="87" customWidth="1"/>
    <col min="4618" max="4864" width="9.140625" style="87"/>
    <col min="4865" max="4865" width="6" style="87" customWidth="1"/>
    <col min="4866" max="4866" width="39.140625" style="87" customWidth="1"/>
    <col min="4867" max="4867" width="14" style="87" customWidth="1"/>
    <col min="4868" max="4869" width="12.85546875" style="87" customWidth="1"/>
    <col min="4870" max="4870" width="13.140625" style="87" customWidth="1"/>
    <col min="4871" max="4871" width="13.5703125" style="87" customWidth="1"/>
    <col min="4872" max="4872" width="10.85546875" style="87" customWidth="1"/>
    <col min="4873" max="4873" width="12.7109375" style="87" customWidth="1"/>
    <col min="4874" max="5120" width="9.140625" style="87"/>
    <col min="5121" max="5121" width="6" style="87" customWidth="1"/>
    <col min="5122" max="5122" width="39.140625" style="87" customWidth="1"/>
    <col min="5123" max="5123" width="14" style="87" customWidth="1"/>
    <col min="5124" max="5125" width="12.85546875" style="87" customWidth="1"/>
    <col min="5126" max="5126" width="13.140625" style="87" customWidth="1"/>
    <col min="5127" max="5127" width="13.5703125" style="87" customWidth="1"/>
    <col min="5128" max="5128" width="10.85546875" style="87" customWidth="1"/>
    <col min="5129" max="5129" width="12.7109375" style="87" customWidth="1"/>
    <col min="5130" max="5376" width="9.140625" style="87"/>
    <col min="5377" max="5377" width="6" style="87" customWidth="1"/>
    <col min="5378" max="5378" width="39.140625" style="87" customWidth="1"/>
    <col min="5379" max="5379" width="14" style="87" customWidth="1"/>
    <col min="5380" max="5381" width="12.85546875" style="87" customWidth="1"/>
    <col min="5382" max="5382" width="13.140625" style="87" customWidth="1"/>
    <col min="5383" max="5383" width="13.5703125" style="87" customWidth="1"/>
    <col min="5384" max="5384" width="10.85546875" style="87" customWidth="1"/>
    <col min="5385" max="5385" width="12.7109375" style="87" customWidth="1"/>
    <col min="5386" max="5632" width="9.140625" style="87"/>
    <col min="5633" max="5633" width="6" style="87" customWidth="1"/>
    <col min="5634" max="5634" width="39.140625" style="87" customWidth="1"/>
    <col min="5635" max="5635" width="14" style="87" customWidth="1"/>
    <col min="5636" max="5637" width="12.85546875" style="87" customWidth="1"/>
    <col min="5638" max="5638" width="13.140625" style="87" customWidth="1"/>
    <col min="5639" max="5639" width="13.5703125" style="87" customWidth="1"/>
    <col min="5640" max="5640" width="10.85546875" style="87" customWidth="1"/>
    <col min="5641" max="5641" width="12.7109375" style="87" customWidth="1"/>
    <col min="5642" max="5888" width="9.140625" style="87"/>
    <col min="5889" max="5889" width="6" style="87" customWidth="1"/>
    <col min="5890" max="5890" width="39.140625" style="87" customWidth="1"/>
    <col min="5891" max="5891" width="14" style="87" customWidth="1"/>
    <col min="5892" max="5893" width="12.85546875" style="87" customWidth="1"/>
    <col min="5894" max="5894" width="13.140625" style="87" customWidth="1"/>
    <col min="5895" max="5895" width="13.5703125" style="87" customWidth="1"/>
    <col min="5896" max="5896" width="10.85546875" style="87" customWidth="1"/>
    <col min="5897" max="5897" width="12.7109375" style="87" customWidth="1"/>
    <col min="5898" max="6144" width="9.140625" style="87"/>
    <col min="6145" max="6145" width="6" style="87" customWidth="1"/>
    <col min="6146" max="6146" width="39.140625" style="87" customWidth="1"/>
    <col min="6147" max="6147" width="14" style="87" customWidth="1"/>
    <col min="6148" max="6149" width="12.85546875" style="87" customWidth="1"/>
    <col min="6150" max="6150" width="13.140625" style="87" customWidth="1"/>
    <col min="6151" max="6151" width="13.5703125" style="87" customWidth="1"/>
    <col min="6152" max="6152" width="10.85546875" style="87" customWidth="1"/>
    <col min="6153" max="6153" width="12.7109375" style="87" customWidth="1"/>
    <col min="6154" max="6400" width="9.140625" style="87"/>
    <col min="6401" max="6401" width="6" style="87" customWidth="1"/>
    <col min="6402" max="6402" width="39.140625" style="87" customWidth="1"/>
    <col min="6403" max="6403" width="14" style="87" customWidth="1"/>
    <col min="6404" max="6405" width="12.85546875" style="87" customWidth="1"/>
    <col min="6406" max="6406" width="13.140625" style="87" customWidth="1"/>
    <col min="6407" max="6407" width="13.5703125" style="87" customWidth="1"/>
    <col min="6408" max="6408" width="10.85546875" style="87" customWidth="1"/>
    <col min="6409" max="6409" width="12.7109375" style="87" customWidth="1"/>
    <col min="6410" max="6656" width="9.140625" style="87"/>
    <col min="6657" max="6657" width="6" style="87" customWidth="1"/>
    <col min="6658" max="6658" width="39.140625" style="87" customWidth="1"/>
    <col min="6659" max="6659" width="14" style="87" customWidth="1"/>
    <col min="6660" max="6661" width="12.85546875" style="87" customWidth="1"/>
    <col min="6662" max="6662" width="13.140625" style="87" customWidth="1"/>
    <col min="6663" max="6663" width="13.5703125" style="87" customWidth="1"/>
    <col min="6664" max="6664" width="10.85546875" style="87" customWidth="1"/>
    <col min="6665" max="6665" width="12.7109375" style="87" customWidth="1"/>
    <col min="6666" max="6912" width="9.140625" style="87"/>
    <col min="6913" max="6913" width="6" style="87" customWidth="1"/>
    <col min="6914" max="6914" width="39.140625" style="87" customWidth="1"/>
    <col min="6915" max="6915" width="14" style="87" customWidth="1"/>
    <col min="6916" max="6917" width="12.85546875" style="87" customWidth="1"/>
    <col min="6918" max="6918" width="13.140625" style="87" customWidth="1"/>
    <col min="6919" max="6919" width="13.5703125" style="87" customWidth="1"/>
    <col min="6920" max="6920" width="10.85546875" style="87" customWidth="1"/>
    <col min="6921" max="6921" width="12.7109375" style="87" customWidth="1"/>
    <col min="6922" max="7168" width="9.140625" style="87"/>
    <col min="7169" max="7169" width="6" style="87" customWidth="1"/>
    <col min="7170" max="7170" width="39.140625" style="87" customWidth="1"/>
    <col min="7171" max="7171" width="14" style="87" customWidth="1"/>
    <col min="7172" max="7173" width="12.85546875" style="87" customWidth="1"/>
    <col min="7174" max="7174" width="13.140625" style="87" customWidth="1"/>
    <col min="7175" max="7175" width="13.5703125" style="87" customWidth="1"/>
    <col min="7176" max="7176" width="10.85546875" style="87" customWidth="1"/>
    <col min="7177" max="7177" width="12.7109375" style="87" customWidth="1"/>
    <col min="7178" max="7424" width="9.140625" style="87"/>
    <col min="7425" max="7425" width="6" style="87" customWidth="1"/>
    <col min="7426" max="7426" width="39.140625" style="87" customWidth="1"/>
    <col min="7427" max="7427" width="14" style="87" customWidth="1"/>
    <col min="7428" max="7429" width="12.85546875" style="87" customWidth="1"/>
    <col min="7430" max="7430" width="13.140625" style="87" customWidth="1"/>
    <col min="7431" max="7431" width="13.5703125" style="87" customWidth="1"/>
    <col min="7432" max="7432" width="10.85546875" style="87" customWidth="1"/>
    <col min="7433" max="7433" width="12.7109375" style="87" customWidth="1"/>
    <col min="7434" max="7680" width="9.140625" style="87"/>
    <col min="7681" max="7681" width="6" style="87" customWidth="1"/>
    <col min="7682" max="7682" width="39.140625" style="87" customWidth="1"/>
    <col min="7683" max="7683" width="14" style="87" customWidth="1"/>
    <col min="7684" max="7685" width="12.85546875" style="87" customWidth="1"/>
    <col min="7686" max="7686" width="13.140625" style="87" customWidth="1"/>
    <col min="7687" max="7687" width="13.5703125" style="87" customWidth="1"/>
    <col min="7688" max="7688" width="10.85546875" style="87" customWidth="1"/>
    <col min="7689" max="7689" width="12.7109375" style="87" customWidth="1"/>
    <col min="7690" max="7936" width="9.140625" style="87"/>
    <col min="7937" max="7937" width="6" style="87" customWidth="1"/>
    <col min="7938" max="7938" width="39.140625" style="87" customWidth="1"/>
    <col min="7939" max="7939" width="14" style="87" customWidth="1"/>
    <col min="7940" max="7941" width="12.85546875" style="87" customWidth="1"/>
    <col min="7942" max="7942" width="13.140625" style="87" customWidth="1"/>
    <col min="7943" max="7943" width="13.5703125" style="87" customWidth="1"/>
    <col min="7944" max="7944" width="10.85546875" style="87" customWidth="1"/>
    <col min="7945" max="7945" width="12.7109375" style="87" customWidth="1"/>
    <col min="7946" max="8192" width="9.140625" style="87"/>
    <col min="8193" max="8193" width="6" style="87" customWidth="1"/>
    <col min="8194" max="8194" width="39.140625" style="87" customWidth="1"/>
    <col min="8195" max="8195" width="14" style="87" customWidth="1"/>
    <col min="8196" max="8197" width="12.85546875" style="87" customWidth="1"/>
    <col min="8198" max="8198" width="13.140625" style="87" customWidth="1"/>
    <col min="8199" max="8199" width="13.5703125" style="87" customWidth="1"/>
    <col min="8200" max="8200" width="10.85546875" style="87" customWidth="1"/>
    <col min="8201" max="8201" width="12.7109375" style="87" customWidth="1"/>
    <col min="8202" max="8448" width="9.140625" style="87"/>
    <col min="8449" max="8449" width="6" style="87" customWidth="1"/>
    <col min="8450" max="8450" width="39.140625" style="87" customWidth="1"/>
    <col min="8451" max="8451" width="14" style="87" customWidth="1"/>
    <col min="8452" max="8453" width="12.85546875" style="87" customWidth="1"/>
    <col min="8454" max="8454" width="13.140625" style="87" customWidth="1"/>
    <col min="8455" max="8455" width="13.5703125" style="87" customWidth="1"/>
    <col min="8456" max="8456" width="10.85546875" style="87" customWidth="1"/>
    <col min="8457" max="8457" width="12.7109375" style="87" customWidth="1"/>
    <col min="8458" max="8704" width="9.140625" style="87"/>
    <col min="8705" max="8705" width="6" style="87" customWidth="1"/>
    <col min="8706" max="8706" width="39.140625" style="87" customWidth="1"/>
    <col min="8707" max="8707" width="14" style="87" customWidth="1"/>
    <col min="8708" max="8709" width="12.85546875" style="87" customWidth="1"/>
    <col min="8710" max="8710" width="13.140625" style="87" customWidth="1"/>
    <col min="8711" max="8711" width="13.5703125" style="87" customWidth="1"/>
    <col min="8712" max="8712" width="10.85546875" style="87" customWidth="1"/>
    <col min="8713" max="8713" width="12.7109375" style="87" customWidth="1"/>
    <col min="8714" max="8960" width="9.140625" style="87"/>
    <col min="8961" max="8961" width="6" style="87" customWidth="1"/>
    <col min="8962" max="8962" width="39.140625" style="87" customWidth="1"/>
    <col min="8963" max="8963" width="14" style="87" customWidth="1"/>
    <col min="8964" max="8965" width="12.85546875" style="87" customWidth="1"/>
    <col min="8966" max="8966" width="13.140625" style="87" customWidth="1"/>
    <col min="8967" max="8967" width="13.5703125" style="87" customWidth="1"/>
    <col min="8968" max="8968" width="10.85546875" style="87" customWidth="1"/>
    <col min="8969" max="8969" width="12.7109375" style="87" customWidth="1"/>
    <col min="8970" max="9216" width="9.140625" style="87"/>
    <col min="9217" max="9217" width="6" style="87" customWidth="1"/>
    <col min="9218" max="9218" width="39.140625" style="87" customWidth="1"/>
    <col min="9219" max="9219" width="14" style="87" customWidth="1"/>
    <col min="9220" max="9221" width="12.85546875" style="87" customWidth="1"/>
    <col min="9222" max="9222" width="13.140625" style="87" customWidth="1"/>
    <col min="9223" max="9223" width="13.5703125" style="87" customWidth="1"/>
    <col min="9224" max="9224" width="10.85546875" style="87" customWidth="1"/>
    <col min="9225" max="9225" width="12.7109375" style="87" customWidth="1"/>
    <col min="9226" max="9472" width="9.140625" style="87"/>
    <col min="9473" max="9473" width="6" style="87" customWidth="1"/>
    <col min="9474" max="9474" width="39.140625" style="87" customWidth="1"/>
    <col min="9475" max="9475" width="14" style="87" customWidth="1"/>
    <col min="9476" max="9477" width="12.85546875" style="87" customWidth="1"/>
    <col min="9478" max="9478" width="13.140625" style="87" customWidth="1"/>
    <col min="9479" max="9479" width="13.5703125" style="87" customWidth="1"/>
    <col min="9480" max="9480" width="10.85546875" style="87" customWidth="1"/>
    <col min="9481" max="9481" width="12.7109375" style="87" customWidth="1"/>
    <col min="9482" max="9728" width="9.140625" style="87"/>
    <col min="9729" max="9729" width="6" style="87" customWidth="1"/>
    <col min="9730" max="9730" width="39.140625" style="87" customWidth="1"/>
    <col min="9731" max="9731" width="14" style="87" customWidth="1"/>
    <col min="9732" max="9733" width="12.85546875" style="87" customWidth="1"/>
    <col min="9734" max="9734" width="13.140625" style="87" customWidth="1"/>
    <col min="9735" max="9735" width="13.5703125" style="87" customWidth="1"/>
    <col min="9736" max="9736" width="10.85546875" style="87" customWidth="1"/>
    <col min="9737" max="9737" width="12.7109375" style="87" customWidth="1"/>
    <col min="9738" max="9984" width="9.140625" style="87"/>
    <col min="9985" max="9985" width="6" style="87" customWidth="1"/>
    <col min="9986" max="9986" width="39.140625" style="87" customWidth="1"/>
    <col min="9987" max="9987" width="14" style="87" customWidth="1"/>
    <col min="9988" max="9989" width="12.85546875" style="87" customWidth="1"/>
    <col min="9990" max="9990" width="13.140625" style="87" customWidth="1"/>
    <col min="9991" max="9991" width="13.5703125" style="87" customWidth="1"/>
    <col min="9992" max="9992" width="10.85546875" style="87" customWidth="1"/>
    <col min="9993" max="9993" width="12.7109375" style="87" customWidth="1"/>
    <col min="9994" max="10240" width="9.140625" style="87"/>
    <col min="10241" max="10241" width="6" style="87" customWidth="1"/>
    <col min="10242" max="10242" width="39.140625" style="87" customWidth="1"/>
    <col min="10243" max="10243" width="14" style="87" customWidth="1"/>
    <col min="10244" max="10245" width="12.85546875" style="87" customWidth="1"/>
    <col min="10246" max="10246" width="13.140625" style="87" customWidth="1"/>
    <col min="10247" max="10247" width="13.5703125" style="87" customWidth="1"/>
    <col min="10248" max="10248" width="10.85546875" style="87" customWidth="1"/>
    <col min="10249" max="10249" width="12.7109375" style="87" customWidth="1"/>
    <col min="10250" max="10496" width="9.140625" style="87"/>
    <col min="10497" max="10497" width="6" style="87" customWidth="1"/>
    <col min="10498" max="10498" width="39.140625" style="87" customWidth="1"/>
    <col min="10499" max="10499" width="14" style="87" customWidth="1"/>
    <col min="10500" max="10501" width="12.85546875" style="87" customWidth="1"/>
    <col min="10502" max="10502" width="13.140625" style="87" customWidth="1"/>
    <col min="10503" max="10503" width="13.5703125" style="87" customWidth="1"/>
    <col min="10504" max="10504" width="10.85546875" style="87" customWidth="1"/>
    <col min="10505" max="10505" width="12.7109375" style="87" customWidth="1"/>
    <col min="10506" max="10752" width="9.140625" style="87"/>
    <col min="10753" max="10753" width="6" style="87" customWidth="1"/>
    <col min="10754" max="10754" width="39.140625" style="87" customWidth="1"/>
    <col min="10755" max="10755" width="14" style="87" customWidth="1"/>
    <col min="10756" max="10757" width="12.85546875" style="87" customWidth="1"/>
    <col min="10758" max="10758" width="13.140625" style="87" customWidth="1"/>
    <col min="10759" max="10759" width="13.5703125" style="87" customWidth="1"/>
    <col min="10760" max="10760" width="10.85546875" style="87" customWidth="1"/>
    <col min="10761" max="10761" width="12.7109375" style="87" customWidth="1"/>
    <col min="10762" max="11008" width="9.140625" style="87"/>
    <col min="11009" max="11009" width="6" style="87" customWidth="1"/>
    <col min="11010" max="11010" width="39.140625" style="87" customWidth="1"/>
    <col min="11011" max="11011" width="14" style="87" customWidth="1"/>
    <col min="11012" max="11013" width="12.85546875" style="87" customWidth="1"/>
    <col min="11014" max="11014" width="13.140625" style="87" customWidth="1"/>
    <col min="11015" max="11015" width="13.5703125" style="87" customWidth="1"/>
    <col min="11016" max="11016" width="10.85546875" style="87" customWidth="1"/>
    <col min="11017" max="11017" width="12.7109375" style="87" customWidth="1"/>
    <col min="11018" max="11264" width="9.140625" style="87"/>
    <col min="11265" max="11265" width="6" style="87" customWidth="1"/>
    <col min="11266" max="11266" width="39.140625" style="87" customWidth="1"/>
    <col min="11267" max="11267" width="14" style="87" customWidth="1"/>
    <col min="11268" max="11269" width="12.85546875" style="87" customWidth="1"/>
    <col min="11270" max="11270" width="13.140625" style="87" customWidth="1"/>
    <col min="11271" max="11271" width="13.5703125" style="87" customWidth="1"/>
    <col min="11272" max="11272" width="10.85546875" style="87" customWidth="1"/>
    <col min="11273" max="11273" width="12.7109375" style="87" customWidth="1"/>
    <col min="11274" max="11520" width="9.140625" style="87"/>
    <col min="11521" max="11521" width="6" style="87" customWidth="1"/>
    <col min="11522" max="11522" width="39.140625" style="87" customWidth="1"/>
    <col min="11523" max="11523" width="14" style="87" customWidth="1"/>
    <col min="11524" max="11525" width="12.85546875" style="87" customWidth="1"/>
    <col min="11526" max="11526" width="13.140625" style="87" customWidth="1"/>
    <col min="11527" max="11527" width="13.5703125" style="87" customWidth="1"/>
    <col min="11528" max="11528" width="10.85546875" style="87" customWidth="1"/>
    <col min="11529" max="11529" width="12.7109375" style="87" customWidth="1"/>
    <col min="11530" max="11776" width="9.140625" style="87"/>
    <col min="11777" max="11777" width="6" style="87" customWidth="1"/>
    <col min="11778" max="11778" width="39.140625" style="87" customWidth="1"/>
    <col min="11779" max="11779" width="14" style="87" customWidth="1"/>
    <col min="11780" max="11781" width="12.85546875" style="87" customWidth="1"/>
    <col min="11782" max="11782" width="13.140625" style="87" customWidth="1"/>
    <col min="11783" max="11783" width="13.5703125" style="87" customWidth="1"/>
    <col min="11784" max="11784" width="10.85546875" style="87" customWidth="1"/>
    <col min="11785" max="11785" width="12.7109375" style="87" customWidth="1"/>
    <col min="11786" max="12032" width="9.140625" style="87"/>
    <col min="12033" max="12033" width="6" style="87" customWidth="1"/>
    <col min="12034" max="12034" width="39.140625" style="87" customWidth="1"/>
    <col min="12035" max="12035" width="14" style="87" customWidth="1"/>
    <col min="12036" max="12037" width="12.85546875" style="87" customWidth="1"/>
    <col min="12038" max="12038" width="13.140625" style="87" customWidth="1"/>
    <col min="12039" max="12039" width="13.5703125" style="87" customWidth="1"/>
    <col min="12040" max="12040" width="10.85546875" style="87" customWidth="1"/>
    <col min="12041" max="12041" width="12.7109375" style="87" customWidth="1"/>
    <col min="12042" max="12288" width="9.140625" style="87"/>
    <col min="12289" max="12289" width="6" style="87" customWidth="1"/>
    <col min="12290" max="12290" width="39.140625" style="87" customWidth="1"/>
    <col min="12291" max="12291" width="14" style="87" customWidth="1"/>
    <col min="12292" max="12293" width="12.85546875" style="87" customWidth="1"/>
    <col min="12294" max="12294" width="13.140625" style="87" customWidth="1"/>
    <col min="12295" max="12295" width="13.5703125" style="87" customWidth="1"/>
    <col min="12296" max="12296" width="10.85546875" style="87" customWidth="1"/>
    <col min="12297" max="12297" width="12.7109375" style="87" customWidth="1"/>
    <col min="12298" max="12544" width="9.140625" style="87"/>
    <col min="12545" max="12545" width="6" style="87" customWidth="1"/>
    <col min="12546" max="12546" width="39.140625" style="87" customWidth="1"/>
    <col min="12547" max="12547" width="14" style="87" customWidth="1"/>
    <col min="12548" max="12549" width="12.85546875" style="87" customWidth="1"/>
    <col min="12550" max="12550" width="13.140625" style="87" customWidth="1"/>
    <col min="12551" max="12551" width="13.5703125" style="87" customWidth="1"/>
    <col min="12552" max="12552" width="10.85546875" style="87" customWidth="1"/>
    <col min="12553" max="12553" width="12.7109375" style="87" customWidth="1"/>
    <col min="12554" max="12800" width="9.140625" style="87"/>
    <col min="12801" max="12801" width="6" style="87" customWidth="1"/>
    <col min="12802" max="12802" width="39.140625" style="87" customWidth="1"/>
    <col min="12803" max="12803" width="14" style="87" customWidth="1"/>
    <col min="12804" max="12805" width="12.85546875" style="87" customWidth="1"/>
    <col min="12806" max="12806" width="13.140625" style="87" customWidth="1"/>
    <col min="12807" max="12807" width="13.5703125" style="87" customWidth="1"/>
    <col min="12808" max="12808" width="10.85546875" style="87" customWidth="1"/>
    <col min="12809" max="12809" width="12.7109375" style="87" customWidth="1"/>
    <col min="12810" max="13056" width="9.140625" style="87"/>
    <col min="13057" max="13057" width="6" style="87" customWidth="1"/>
    <col min="13058" max="13058" width="39.140625" style="87" customWidth="1"/>
    <col min="13059" max="13059" width="14" style="87" customWidth="1"/>
    <col min="13060" max="13061" width="12.85546875" style="87" customWidth="1"/>
    <col min="13062" max="13062" width="13.140625" style="87" customWidth="1"/>
    <col min="13063" max="13063" width="13.5703125" style="87" customWidth="1"/>
    <col min="13064" max="13064" width="10.85546875" style="87" customWidth="1"/>
    <col min="13065" max="13065" width="12.7109375" style="87" customWidth="1"/>
    <col min="13066" max="13312" width="9.140625" style="87"/>
    <col min="13313" max="13313" width="6" style="87" customWidth="1"/>
    <col min="13314" max="13314" width="39.140625" style="87" customWidth="1"/>
    <col min="13315" max="13315" width="14" style="87" customWidth="1"/>
    <col min="13316" max="13317" width="12.85546875" style="87" customWidth="1"/>
    <col min="13318" max="13318" width="13.140625" style="87" customWidth="1"/>
    <col min="13319" max="13319" width="13.5703125" style="87" customWidth="1"/>
    <col min="13320" max="13320" width="10.85546875" style="87" customWidth="1"/>
    <col min="13321" max="13321" width="12.7109375" style="87" customWidth="1"/>
    <col min="13322" max="13568" width="9.140625" style="87"/>
    <col min="13569" max="13569" width="6" style="87" customWidth="1"/>
    <col min="13570" max="13570" width="39.140625" style="87" customWidth="1"/>
    <col min="13571" max="13571" width="14" style="87" customWidth="1"/>
    <col min="13572" max="13573" width="12.85546875" style="87" customWidth="1"/>
    <col min="13574" max="13574" width="13.140625" style="87" customWidth="1"/>
    <col min="13575" max="13575" width="13.5703125" style="87" customWidth="1"/>
    <col min="13576" max="13576" width="10.85546875" style="87" customWidth="1"/>
    <col min="13577" max="13577" width="12.7109375" style="87" customWidth="1"/>
    <col min="13578" max="13824" width="9.140625" style="87"/>
    <col min="13825" max="13825" width="6" style="87" customWidth="1"/>
    <col min="13826" max="13826" width="39.140625" style="87" customWidth="1"/>
    <col min="13827" max="13827" width="14" style="87" customWidth="1"/>
    <col min="13828" max="13829" width="12.85546875" style="87" customWidth="1"/>
    <col min="13830" max="13830" width="13.140625" style="87" customWidth="1"/>
    <col min="13831" max="13831" width="13.5703125" style="87" customWidth="1"/>
    <col min="13832" max="13832" width="10.85546875" style="87" customWidth="1"/>
    <col min="13833" max="13833" width="12.7109375" style="87" customWidth="1"/>
    <col min="13834" max="14080" width="9.140625" style="87"/>
    <col min="14081" max="14081" width="6" style="87" customWidth="1"/>
    <col min="14082" max="14082" width="39.140625" style="87" customWidth="1"/>
    <col min="14083" max="14083" width="14" style="87" customWidth="1"/>
    <col min="14084" max="14085" width="12.85546875" style="87" customWidth="1"/>
    <col min="14086" max="14086" width="13.140625" style="87" customWidth="1"/>
    <col min="14087" max="14087" width="13.5703125" style="87" customWidth="1"/>
    <col min="14088" max="14088" width="10.85546875" style="87" customWidth="1"/>
    <col min="14089" max="14089" width="12.7109375" style="87" customWidth="1"/>
    <col min="14090" max="14336" width="9.140625" style="87"/>
    <col min="14337" max="14337" width="6" style="87" customWidth="1"/>
    <col min="14338" max="14338" width="39.140625" style="87" customWidth="1"/>
    <col min="14339" max="14339" width="14" style="87" customWidth="1"/>
    <col min="14340" max="14341" width="12.85546875" style="87" customWidth="1"/>
    <col min="14342" max="14342" width="13.140625" style="87" customWidth="1"/>
    <col min="14343" max="14343" width="13.5703125" style="87" customWidth="1"/>
    <col min="14344" max="14344" width="10.85546875" style="87" customWidth="1"/>
    <col min="14345" max="14345" width="12.7109375" style="87" customWidth="1"/>
    <col min="14346" max="14592" width="9.140625" style="87"/>
    <col min="14593" max="14593" width="6" style="87" customWidth="1"/>
    <col min="14594" max="14594" width="39.140625" style="87" customWidth="1"/>
    <col min="14595" max="14595" width="14" style="87" customWidth="1"/>
    <col min="14596" max="14597" width="12.85546875" style="87" customWidth="1"/>
    <col min="14598" max="14598" width="13.140625" style="87" customWidth="1"/>
    <col min="14599" max="14599" width="13.5703125" style="87" customWidth="1"/>
    <col min="14600" max="14600" width="10.85546875" style="87" customWidth="1"/>
    <col min="14601" max="14601" width="12.7109375" style="87" customWidth="1"/>
    <col min="14602" max="14848" width="9.140625" style="87"/>
    <col min="14849" max="14849" width="6" style="87" customWidth="1"/>
    <col min="14850" max="14850" width="39.140625" style="87" customWidth="1"/>
    <col min="14851" max="14851" width="14" style="87" customWidth="1"/>
    <col min="14852" max="14853" width="12.85546875" style="87" customWidth="1"/>
    <col min="14854" max="14854" width="13.140625" style="87" customWidth="1"/>
    <col min="14855" max="14855" width="13.5703125" style="87" customWidth="1"/>
    <col min="14856" max="14856" width="10.85546875" style="87" customWidth="1"/>
    <col min="14857" max="14857" width="12.7109375" style="87" customWidth="1"/>
    <col min="14858" max="15104" width="9.140625" style="87"/>
    <col min="15105" max="15105" width="6" style="87" customWidth="1"/>
    <col min="15106" max="15106" width="39.140625" style="87" customWidth="1"/>
    <col min="15107" max="15107" width="14" style="87" customWidth="1"/>
    <col min="15108" max="15109" width="12.85546875" style="87" customWidth="1"/>
    <col min="15110" max="15110" width="13.140625" style="87" customWidth="1"/>
    <col min="15111" max="15111" width="13.5703125" style="87" customWidth="1"/>
    <col min="15112" max="15112" width="10.85546875" style="87" customWidth="1"/>
    <col min="15113" max="15113" width="12.7109375" style="87" customWidth="1"/>
    <col min="15114" max="15360" width="9.140625" style="87"/>
    <col min="15361" max="15361" width="6" style="87" customWidth="1"/>
    <col min="15362" max="15362" width="39.140625" style="87" customWidth="1"/>
    <col min="15363" max="15363" width="14" style="87" customWidth="1"/>
    <col min="15364" max="15365" width="12.85546875" style="87" customWidth="1"/>
    <col min="15366" max="15366" width="13.140625" style="87" customWidth="1"/>
    <col min="15367" max="15367" width="13.5703125" style="87" customWidth="1"/>
    <col min="15368" max="15368" width="10.85546875" style="87" customWidth="1"/>
    <col min="15369" max="15369" width="12.7109375" style="87" customWidth="1"/>
    <col min="15370" max="15616" width="9.140625" style="87"/>
    <col min="15617" max="15617" width="6" style="87" customWidth="1"/>
    <col min="15618" max="15618" width="39.140625" style="87" customWidth="1"/>
    <col min="15619" max="15619" width="14" style="87" customWidth="1"/>
    <col min="15620" max="15621" width="12.85546875" style="87" customWidth="1"/>
    <col min="15622" max="15622" width="13.140625" style="87" customWidth="1"/>
    <col min="15623" max="15623" width="13.5703125" style="87" customWidth="1"/>
    <col min="15624" max="15624" width="10.85546875" style="87" customWidth="1"/>
    <col min="15625" max="15625" width="12.7109375" style="87" customWidth="1"/>
    <col min="15626" max="15872" width="9.140625" style="87"/>
    <col min="15873" max="15873" width="6" style="87" customWidth="1"/>
    <col min="15874" max="15874" width="39.140625" style="87" customWidth="1"/>
    <col min="15875" max="15875" width="14" style="87" customWidth="1"/>
    <col min="15876" max="15877" width="12.85546875" style="87" customWidth="1"/>
    <col min="15878" max="15878" width="13.140625" style="87" customWidth="1"/>
    <col min="15879" max="15879" width="13.5703125" style="87" customWidth="1"/>
    <col min="15880" max="15880" width="10.85546875" style="87" customWidth="1"/>
    <col min="15881" max="15881" width="12.7109375" style="87" customWidth="1"/>
    <col min="15882" max="16128" width="9.140625" style="87"/>
    <col min="16129" max="16129" width="6" style="87" customWidth="1"/>
    <col min="16130" max="16130" width="39.140625" style="87" customWidth="1"/>
    <col min="16131" max="16131" width="14" style="87" customWidth="1"/>
    <col min="16132" max="16133" width="12.85546875" style="87" customWidth="1"/>
    <col min="16134" max="16134" width="13.140625" style="87" customWidth="1"/>
    <col min="16135" max="16135" width="13.5703125" style="87" customWidth="1"/>
    <col min="16136" max="16136" width="10.85546875" style="87" customWidth="1"/>
    <col min="16137" max="16137" width="12.7109375" style="87" customWidth="1"/>
    <col min="16138" max="16384" width="9.140625" style="87"/>
  </cols>
  <sheetData>
    <row r="1" spans="1:10">
      <c r="A1" s="135"/>
      <c r="B1" s="135"/>
      <c r="C1" s="135"/>
      <c r="D1" s="135"/>
      <c r="E1" s="135"/>
      <c r="F1" s="135"/>
      <c r="G1" s="86"/>
      <c r="H1" s="86"/>
      <c r="I1" s="86" t="s">
        <v>116</v>
      </c>
    </row>
    <row r="2" spans="1:10" ht="41.25" customHeight="1">
      <c r="A2" s="136" t="s">
        <v>117</v>
      </c>
      <c r="B2" s="136"/>
      <c r="C2" s="136"/>
      <c r="D2" s="136"/>
      <c r="E2" s="136"/>
      <c r="F2" s="136"/>
      <c r="G2" s="136"/>
      <c r="H2" s="136"/>
      <c r="I2" s="136"/>
    </row>
    <row r="3" spans="1:10" ht="76.5">
      <c r="A3" s="88"/>
      <c r="B3" s="89" t="s">
        <v>118</v>
      </c>
      <c r="C3" s="90" t="s">
        <v>119</v>
      </c>
      <c r="D3" s="89" t="s">
        <v>120</v>
      </c>
      <c r="E3" s="89" t="s">
        <v>121</v>
      </c>
      <c r="F3" s="89" t="s">
        <v>122</v>
      </c>
      <c r="G3" s="89" t="s">
        <v>123</v>
      </c>
      <c r="H3" s="91" t="s">
        <v>124</v>
      </c>
      <c r="I3" s="91" t="s">
        <v>125</v>
      </c>
    </row>
    <row r="4" spans="1:10" s="97" customFormat="1" ht="25.5">
      <c r="A4" s="92" t="s">
        <v>126</v>
      </c>
      <c r="B4" s="93" t="s">
        <v>127</v>
      </c>
      <c r="C4" s="94">
        <f>C5+C14</f>
        <v>193536.5</v>
      </c>
      <c r="D4" s="94">
        <f>D5+D14</f>
        <v>189243.2</v>
      </c>
      <c r="E4" s="95">
        <f>D4-C4</f>
        <v>-4293.2999999999884</v>
      </c>
      <c r="F4" s="95">
        <f>E4/C4*100</f>
        <v>-2.2183412431246761</v>
      </c>
      <c r="G4" s="94">
        <f>G5+G14</f>
        <v>193560.80000000005</v>
      </c>
      <c r="H4" s="95">
        <f>G4/D4*100</f>
        <v>102.28150866187002</v>
      </c>
      <c r="I4" s="95">
        <f>G4/G31*100</f>
        <v>23.689735750877443</v>
      </c>
      <c r="J4" s="96"/>
    </row>
    <row r="5" spans="1:10" s="97" customFormat="1">
      <c r="A5" s="92" t="s">
        <v>128</v>
      </c>
      <c r="B5" s="93" t="s">
        <v>129</v>
      </c>
      <c r="C5" s="94">
        <f>SUM(C6:C13)</f>
        <v>185130.5</v>
      </c>
      <c r="D5" s="94">
        <f>SUM(D6:D13)</f>
        <v>177437.5</v>
      </c>
      <c r="E5" s="95">
        <f t="shared" ref="E5:E31" si="0">D5-C5</f>
        <v>-7693</v>
      </c>
      <c r="F5" s="95">
        <f t="shared" ref="F5:F31" si="1">E5/C5*100</f>
        <v>-4.1554471035296725</v>
      </c>
      <c r="G5" s="94">
        <f>SUM(G6:G13)</f>
        <v>181726.80000000005</v>
      </c>
      <c r="H5" s="95">
        <f t="shared" ref="H5:H31" si="2">G5/D5*100</f>
        <v>102.41735822472704</v>
      </c>
      <c r="I5" s="95">
        <f>G5/G31*100</f>
        <v>22.241382918713679</v>
      </c>
      <c r="J5" s="96"/>
    </row>
    <row r="6" spans="1:10">
      <c r="A6" s="98" t="s">
        <v>130</v>
      </c>
      <c r="B6" s="99" t="s">
        <v>131</v>
      </c>
      <c r="C6" s="100">
        <v>137342.79999999999</v>
      </c>
      <c r="D6" s="100">
        <v>132630.79999999999</v>
      </c>
      <c r="E6" s="101">
        <f t="shared" si="0"/>
        <v>-4712</v>
      </c>
      <c r="F6" s="101">
        <f t="shared" si="1"/>
        <v>-3.430831466957132</v>
      </c>
      <c r="G6" s="100">
        <v>136722.1</v>
      </c>
      <c r="H6" s="101">
        <f t="shared" si="2"/>
        <v>103.0847284341194</v>
      </c>
      <c r="I6" s="101">
        <f>G6/G31*100</f>
        <v>16.733297342773124</v>
      </c>
      <c r="J6" s="102"/>
    </row>
    <row r="7" spans="1:10" ht="25.5">
      <c r="A7" s="98" t="s">
        <v>132</v>
      </c>
      <c r="B7" s="103" t="s">
        <v>133</v>
      </c>
      <c r="C7" s="100">
        <v>17844.7</v>
      </c>
      <c r="D7" s="100">
        <v>17165.7</v>
      </c>
      <c r="E7" s="101">
        <f t="shared" si="0"/>
        <v>-679</v>
      </c>
      <c r="F7" s="101">
        <f t="shared" si="1"/>
        <v>-3.8050513597875</v>
      </c>
      <c r="G7" s="100">
        <v>17295.599999999999</v>
      </c>
      <c r="H7" s="101">
        <f t="shared" si="2"/>
        <v>100.75674164176233</v>
      </c>
      <c r="I7" s="101">
        <f>G7/G31*100</f>
        <v>2.1167932435331727</v>
      </c>
      <c r="J7" s="102"/>
    </row>
    <row r="8" spans="1:10" ht="24.75" customHeight="1">
      <c r="A8" s="98" t="s">
        <v>134</v>
      </c>
      <c r="B8" s="99" t="s">
        <v>135</v>
      </c>
      <c r="C8" s="100">
        <v>14362</v>
      </c>
      <c r="D8" s="100">
        <v>12520</v>
      </c>
      <c r="E8" s="101">
        <f t="shared" si="0"/>
        <v>-1842</v>
      </c>
      <c r="F8" s="101">
        <f t="shared" si="1"/>
        <v>-12.825511767163347</v>
      </c>
      <c r="G8" s="100">
        <v>12519.1</v>
      </c>
      <c r="H8" s="101">
        <f t="shared" si="2"/>
        <v>99.992811501597444</v>
      </c>
      <c r="I8" s="101">
        <f>G8/G31*100</f>
        <v>1.5322016174701165</v>
      </c>
      <c r="J8" s="102"/>
    </row>
    <row r="9" spans="1:10" ht="25.5" customHeight="1">
      <c r="A9" s="98" t="s">
        <v>136</v>
      </c>
      <c r="B9" s="99" t="s">
        <v>137</v>
      </c>
      <c r="C9" s="100">
        <v>13306</v>
      </c>
      <c r="D9" s="100">
        <v>12535</v>
      </c>
      <c r="E9" s="101">
        <f t="shared" si="0"/>
        <v>-771</v>
      </c>
      <c r="F9" s="101">
        <f t="shared" si="1"/>
        <v>-5.7943784758755443</v>
      </c>
      <c r="G9" s="100">
        <v>12603</v>
      </c>
      <c r="H9" s="101">
        <f t="shared" si="2"/>
        <v>100.54248105305146</v>
      </c>
      <c r="I9" s="101">
        <f>G9/G31*100</f>
        <v>1.5424700645394538</v>
      </c>
      <c r="J9" s="102"/>
    </row>
    <row r="10" spans="1:10" ht="16.5" customHeight="1">
      <c r="A10" s="104" t="s">
        <v>138</v>
      </c>
      <c r="B10" s="99" t="s">
        <v>139</v>
      </c>
      <c r="C10" s="100">
        <v>760</v>
      </c>
      <c r="D10" s="100">
        <v>620.20000000000005</v>
      </c>
      <c r="E10" s="101">
        <f t="shared" si="0"/>
        <v>-139.79999999999995</v>
      </c>
      <c r="F10" s="101">
        <f t="shared" si="1"/>
        <v>-18.394736842105257</v>
      </c>
      <c r="G10" s="100">
        <v>620.20000000000005</v>
      </c>
      <c r="H10" s="101">
        <f t="shared" si="2"/>
        <v>100</v>
      </c>
      <c r="I10" s="101">
        <f>G10/G31*100</f>
        <v>7.5905731494673445E-2</v>
      </c>
      <c r="J10" s="102"/>
    </row>
    <row r="11" spans="1:10" ht="28.5" customHeight="1">
      <c r="A11" s="98" t="s">
        <v>140</v>
      </c>
      <c r="B11" s="99" t="s">
        <v>141</v>
      </c>
      <c r="C11" s="100">
        <v>15</v>
      </c>
      <c r="D11" s="100">
        <v>56.5</v>
      </c>
      <c r="E11" s="101">
        <f t="shared" si="0"/>
        <v>41.5</v>
      </c>
      <c r="F11" s="101">
        <f t="shared" si="1"/>
        <v>276.66666666666669</v>
      </c>
      <c r="G11" s="100">
        <v>56.6</v>
      </c>
      <c r="H11" s="101">
        <f t="shared" si="2"/>
        <v>100.17699115044248</v>
      </c>
      <c r="I11" s="101">
        <f>G11/G31*100</f>
        <v>6.9272241254410135E-3</v>
      </c>
      <c r="J11" s="102"/>
    </row>
    <row r="12" spans="1:10">
      <c r="A12" s="98" t="s">
        <v>142</v>
      </c>
      <c r="B12" s="103" t="s">
        <v>143</v>
      </c>
      <c r="C12" s="100">
        <v>0</v>
      </c>
      <c r="D12" s="100">
        <v>0</v>
      </c>
      <c r="E12" s="101">
        <f t="shared" si="0"/>
        <v>0</v>
      </c>
      <c r="F12" s="101"/>
      <c r="G12" s="100">
        <v>0</v>
      </c>
      <c r="H12" s="101"/>
      <c r="I12" s="101">
        <f>G12/G31*100</f>
        <v>0</v>
      </c>
      <c r="J12" s="102"/>
    </row>
    <row r="13" spans="1:10">
      <c r="A13" s="98" t="s">
        <v>144</v>
      </c>
      <c r="B13" s="99" t="s">
        <v>145</v>
      </c>
      <c r="C13" s="100">
        <v>1500</v>
      </c>
      <c r="D13" s="100">
        <v>1909.3</v>
      </c>
      <c r="E13" s="101">
        <f t="shared" si="0"/>
        <v>409.29999999999995</v>
      </c>
      <c r="F13" s="101">
        <f t="shared" si="1"/>
        <v>27.286666666666665</v>
      </c>
      <c r="G13" s="100">
        <v>1910.2</v>
      </c>
      <c r="H13" s="101">
        <f t="shared" si="2"/>
        <v>100.04713769444299</v>
      </c>
      <c r="I13" s="101">
        <f>G13/G31*100</f>
        <v>0.23378769477769298</v>
      </c>
      <c r="J13" s="102"/>
    </row>
    <row r="14" spans="1:10" s="97" customFormat="1" ht="18.75" customHeight="1">
      <c r="A14" s="105" t="s">
        <v>146</v>
      </c>
      <c r="B14" s="93" t="s">
        <v>147</v>
      </c>
      <c r="C14" s="94">
        <f>SUM(C15:C20)</f>
        <v>8406</v>
      </c>
      <c r="D14" s="94">
        <f>SUM(D15:D20)</f>
        <v>11805.699999999999</v>
      </c>
      <c r="E14" s="95">
        <f t="shared" si="0"/>
        <v>3399.6999999999989</v>
      </c>
      <c r="F14" s="95">
        <f t="shared" si="1"/>
        <v>40.443730668570055</v>
      </c>
      <c r="G14" s="94">
        <f>SUM(G15:G20)</f>
        <v>11833.999999999998</v>
      </c>
      <c r="H14" s="95">
        <f t="shared" si="2"/>
        <v>100.23971471407877</v>
      </c>
      <c r="I14" s="95">
        <f>G14/G31*100</f>
        <v>1.4483528321637622</v>
      </c>
      <c r="J14" s="96"/>
    </row>
    <row r="15" spans="1:10" ht="38.25" customHeight="1">
      <c r="A15" s="106" t="s">
        <v>148</v>
      </c>
      <c r="B15" s="107" t="s">
        <v>149</v>
      </c>
      <c r="C15" s="100">
        <v>2777</v>
      </c>
      <c r="D15" s="100">
        <v>3420.9</v>
      </c>
      <c r="E15" s="101">
        <f t="shared" si="0"/>
        <v>643.90000000000009</v>
      </c>
      <c r="F15" s="101">
        <f t="shared" si="1"/>
        <v>23.186892329852363</v>
      </c>
      <c r="G15" s="100">
        <v>3421</v>
      </c>
      <c r="H15" s="101">
        <f t="shared" si="2"/>
        <v>100.0029232073431</v>
      </c>
      <c r="I15" s="101">
        <f>G15/G31*100</f>
        <v>0.41869317549706198</v>
      </c>
      <c r="J15" s="102"/>
    </row>
    <row r="16" spans="1:10" ht="24">
      <c r="A16" s="106" t="s">
        <v>150</v>
      </c>
      <c r="B16" s="107" t="s">
        <v>151</v>
      </c>
      <c r="C16" s="100">
        <v>244</v>
      </c>
      <c r="D16" s="100">
        <v>199.1</v>
      </c>
      <c r="E16" s="101">
        <f t="shared" si="0"/>
        <v>-44.900000000000006</v>
      </c>
      <c r="F16" s="101">
        <f t="shared" si="1"/>
        <v>-18.401639344262296</v>
      </c>
      <c r="G16" s="100">
        <v>199.1</v>
      </c>
      <c r="H16" s="101">
        <f t="shared" si="2"/>
        <v>100</v>
      </c>
      <c r="I16" s="101">
        <f>G16/G31*100</f>
        <v>2.4367673557867592E-2</v>
      </c>
      <c r="J16" s="102"/>
    </row>
    <row r="17" spans="1:10" s="110" customFormat="1" ht="36">
      <c r="A17" s="108" t="s">
        <v>152</v>
      </c>
      <c r="B17" s="109" t="s">
        <v>153</v>
      </c>
      <c r="C17" s="100">
        <v>1400</v>
      </c>
      <c r="D17" s="100">
        <v>3371</v>
      </c>
      <c r="E17" s="101">
        <f t="shared" si="0"/>
        <v>1971</v>
      </c>
      <c r="F17" s="101">
        <f t="shared" si="1"/>
        <v>140.78571428571428</v>
      </c>
      <c r="G17" s="100">
        <v>3371</v>
      </c>
      <c r="H17" s="101">
        <f t="shared" si="2"/>
        <v>100</v>
      </c>
      <c r="I17" s="101">
        <f>G17/G31*100</f>
        <v>0.41257371955585964</v>
      </c>
      <c r="J17" s="102"/>
    </row>
    <row r="18" spans="1:10" ht="24">
      <c r="A18" s="111" t="s">
        <v>154</v>
      </c>
      <c r="B18" s="109" t="s">
        <v>155</v>
      </c>
      <c r="C18" s="100">
        <v>748</v>
      </c>
      <c r="D18" s="100">
        <v>1397.4</v>
      </c>
      <c r="E18" s="101">
        <f t="shared" si="0"/>
        <v>649.40000000000009</v>
      </c>
      <c r="F18" s="101">
        <f t="shared" si="1"/>
        <v>86.818181818181827</v>
      </c>
      <c r="G18" s="100">
        <v>1402.3</v>
      </c>
      <c r="H18" s="101">
        <f t="shared" si="2"/>
        <v>100.35065120938886</v>
      </c>
      <c r="I18" s="101">
        <f>G18/G31*100</f>
        <v>0.17162626132695993</v>
      </c>
      <c r="J18" s="102"/>
    </row>
    <row r="19" spans="1:10" s="96" customFormat="1" ht="15" customHeight="1">
      <c r="A19" s="108" t="s">
        <v>156</v>
      </c>
      <c r="B19" s="109" t="s">
        <v>157</v>
      </c>
      <c r="C19" s="100">
        <v>3139</v>
      </c>
      <c r="D19" s="100">
        <v>3268.4</v>
      </c>
      <c r="E19" s="101">
        <f t="shared" si="0"/>
        <v>129.40000000000009</v>
      </c>
      <c r="F19" s="101">
        <f t="shared" si="1"/>
        <v>4.122331952851229</v>
      </c>
      <c r="G19" s="100">
        <v>3291.7</v>
      </c>
      <c r="H19" s="101">
        <f t="shared" si="2"/>
        <v>100.71288703953003</v>
      </c>
      <c r="I19" s="101">
        <f>G19/G31*100</f>
        <v>0.40286826243311269</v>
      </c>
    </row>
    <row r="20" spans="1:10">
      <c r="A20" s="106" t="s">
        <v>158</v>
      </c>
      <c r="B20" s="99" t="s">
        <v>159</v>
      </c>
      <c r="C20" s="100">
        <v>98</v>
      </c>
      <c r="D20" s="100">
        <v>148.9</v>
      </c>
      <c r="E20" s="101">
        <f t="shared" si="0"/>
        <v>50.900000000000006</v>
      </c>
      <c r="F20" s="101">
        <f t="shared" si="1"/>
        <v>51.938775510204081</v>
      </c>
      <c r="G20" s="100">
        <v>148.9</v>
      </c>
      <c r="H20" s="101">
        <f t="shared" si="2"/>
        <v>100</v>
      </c>
      <c r="I20" s="101">
        <f>G20/G31*100</f>
        <v>1.8223739792900474E-2</v>
      </c>
      <c r="J20" s="102"/>
    </row>
    <row r="21" spans="1:10" s="97" customFormat="1">
      <c r="A21" s="105">
        <v>2</v>
      </c>
      <c r="B21" s="93" t="s">
        <v>12</v>
      </c>
      <c r="C21" s="94">
        <f>SUM(C22:C30)</f>
        <v>596097.79999999993</v>
      </c>
      <c r="D21" s="94">
        <f>SUM(D22:D30)</f>
        <v>625663.70000000007</v>
      </c>
      <c r="E21" s="95">
        <f t="shared" si="0"/>
        <v>29565.90000000014</v>
      </c>
      <c r="F21" s="95">
        <f t="shared" si="1"/>
        <v>4.9599075856344621</v>
      </c>
      <c r="G21" s="94">
        <f>SUM(G22:G30)</f>
        <v>623505.30000000005</v>
      </c>
      <c r="H21" s="95">
        <f t="shared" si="2"/>
        <v>99.655022338678108</v>
      </c>
      <c r="I21" s="95">
        <f>G21/G31*100</f>
        <v>76.310264249122568</v>
      </c>
      <c r="J21" s="96"/>
    </row>
    <row r="22" spans="1:10" ht="25.5">
      <c r="A22" s="106" t="s">
        <v>160</v>
      </c>
      <c r="B22" s="99" t="s">
        <v>161</v>
      </c>
      <c r="C22" s="100">
        <v>81056.3</v>
      </c>
      <c r="D22" s="100">
        <v>81056.3</v>
      </c>
      <c r="E22" s="101">
        <f t="shared" si="0"/>
        <v>0</v>
      </c>
      <c r="F22" s="101">
        <f t="shared" si="1"/>
        <v>0</v>
      </c>
      <c r="G22" s="100">
        <v>81056.3</v>
      </c>
      <c r="H22" s="101">
        <f t="shared" si="2"/>
        <v>100</v>
      </c>
      <c r="I22" s="101">
        <f>G22/G31*100</f>
        <v>9.9204091321375341</v>
      </c>
      <c r="J22" s="102"/>
    </row>
    <row r="23" spans="1:10" ht="25.5">
      <c r="A23" s="106" t="s">
        <v>162</v>
      </c>
      <c r="B23" s="99" t="s">
        <v>163</v>
      </c>
      <c r="C23" s="100">
        <v>58361.3</v>
      </c>
      <c r="D23" s="112">
        <v>83171.7</v>
      </c>
      <c r="E23" s="113">
        <f t="shared" si="0"/>
        <v>24810.399999999994</v>
      </c>
      <c r="F23" s="113">
        <f t="shared" si="1"/>
        <v>42.511732946318872</v>
      </c>
      <c r="G23" s="112">
        <v>83171.7</v>
      </c>
      <c r="H23" s="113">
        <f t="shared" si="2"/>
        <v>100</v>
      </c>
      <c r="I23" s="101">
        <f>G23/G31*100</f>
        <v>10.179311074097921</v>
      </c>
      <c r="J23" s="102"/>
    </row>
    <row r="24" spans="1:10">
      <c r="A24" s="106" t="s">
        <v>164</v>
      </c>
      <c r="B24" s="99" t="s">
        <v>165</v>
      </c>
      <c r="C24" s="100">
        <v>122800.9</v>
      </c>
      <c r="D24" s="112">
        <v>131293.70000000001</v>
      </c>
      <c r="E24" s="113">
        <f t="shared" si="0"/>
        <v>8492.8000000000175</v>
      </c>
      <c r="F24" s="113">
        <f t="shared" si="1"/>
        <v>6.9159102254136728</v>
      </c>
      <c r="G24" s="112">
        <v>129135.9</v>
      </c>
      <c r="H24" s="113">
        <f t="shared" si="2"/>
        <v>98.356509108967145</v>
      </c>
      <c r="I24" s="101">
        <f>G24/G31*100</f>
        <v>15.804829009550142</v>
      </c>
      <c r="J24" s="102"/>
    </row>
    <row r="25" spans="1:10" hidden="1">
      <c r="A25" s="114" t="s">
        <v>166</v>
      </c>
      <c r="B25" s="99" t="s">
        <v>167</v>
      </c>
      <c r="C25" s="100"/>
      <c r="D25" s="100"/>
      <c r="E25" s="101">
        <f t="shared" si="0"/>
        <v>0</v>
      </c>
      <c r="F25" s="101"/>
      <c r="G25" s="100"/>
      <c r="H25" s="101"/>
      <c r="I25" s="101">
        <f>G25/G31*100</f>
        <v>0</v>
      </c>
      <c r="J25" s="102"/>
    </row>
    <row r="26" spans="1:10" ht="24">
      <c r="A26" s="106" t="s">
        <v>168</v>
      </c>
      <c r="B26" s="107" t="s">
        <v>74</v>
      </c>
      <c r="C26" s="100">
        <v>329689.7</v>
      </c>
      <c r="D26" s="100">
        <v>325603.20000000001</v>
      </c>
      <c r="E26" s="101">
        <f t="shared" si="0"/>
        <v>-4086.5</v>
      </c>
      <c r="F26" s="101">
        <f t="shared" si="1"/>
        <v>-1.2394988378466176</v>
      </c>
      <c r="G26" s="100">
        <v>325602.8</v>
      </c>
      <c r="H26" s="101">
        <f t="shared" si="2"/>
        <v>99.999877151084505</v>
      </c>
      <c r="I26" s="101">
        <f>G26/G31*100</f>
        <v>39.850239778642141</v>
      </c>
      <c r="J26" s="102"/>
    </row>
    <row r="27" spans="1:10">
      <c r="A27" s="106" t="s">
        <v>169</v>
      </c>
      <c r="B27" s="115" t="s">
        <v>170</v>
      </c>
      <c r="C27" s="100">
        <v>4189.6000000000004</v>
      </c>
      <c r="D27" s="100">
        <v>4526.8</v>
      </c>
      <c r="E27" s="101">
        <f t="shared" si="0"/>
        <v>337.19999999999982</v>
      </c>
      <c r="F27" s="101">
        <f t="shared" si="1"/>
        <v>8.0485010502195866</v>
      </c>
      <c r="G27" s="100">
        <v>4526.8</v>
      </c>
      <c r="H27" s="101">
        <f t="shared" si="2"/>
        <v>100</v>
      </c>
      <c r="I27" s="101">
        <f>G27/G31*100</f>
        <v>0.55403106309269223</v>
      </c>
    </row>
    <row r="28" spans="1:10" ht="24">
      <c r="A28" s="106" t="s">
        <v>171</v>
      </c>
      <c r="B28" s="116" t="s">
        <v>172</v>
      </c>
      <c r="C28" s="100">
        <v>0</v>
      </c>
      <c r="D28" s="100">
        <v>12</v>
      </c>
      <c r="E28" s="101">
        <f t="shared" si="0"/>
        <v>12</v>
      </c>
      <c r="F28" s="101"/>
      <c r="G28" s="100">
        <v>11.8</v>
      </c>
      <c r="H28" s="101"/>
      <c r="I28" s="101">
        <f>G28/G31*100</f>
        <v>1.4441916021237448E-3</v>
      </c>
    </row>
    <row r="29" spans="1:10" ht="75" hidden="1" customHeight="1">
      <c r="A29" s="106" t="s">
        <v>173</v>
      </c>
      <c r="B29" s="116" t="s">
        <v>174</v>
      </c>
      <c r="C29" s="100">
        <v>0</v>
      </c>
      <c r="D29" s="100">
        <v>0</v>
      </c>
      <c r="E29" s="101">
        <f t="shared" si="0"/>
        <v>0</v>
      </c>
      <c r="F29" s="101"/>
      <c r="G29" s="100"/>
      <c r="H29" s="101"/>
      <c r="I29" s="101">
        <f>G29/G31*100</f>
        <v>0</v>
      </c>
    </row>
    <row r="30" spans="1:10" ht="51" hidden="1">
      <c r="A30" s="106" t="s">
        <v>175</v>
      </c>
      <c r="B30" s="117" t="s">
        <v>176</v>
      </c>
      <c r="C30" s="118">
        <v>0</v>
      </c>
      <c r="D30" s="119">
        <v>0</v>
      </c>
      <c r="E30" s="120">
        <f t="shared" si="0"/>
        <v>0</v>
      </c>
      <c r="F30" s="120"/>
      <c r="G30" s="119"/>
      <c r="H30" s="120"/>
      <c r="I30" s="120">
        <f>G30/G31*100</f>
        <v>0</v>
      </c>
    </row>
    <row r="31" spans="1:10">
      <c r="A31" s="137" t="s">
        <v>177</v>
      </c>
      <c r="B31" s="138"/>
      <c r="C31" s="121">
        <f>C21+C4</f>
        <v>789634.29999999993</v>
      </c>
      <c r="D31" s="121">
        <f>D21+D4</f>
        <v>814906.90000000014</v>
      </c>
      <c r="E31" s="95">
        <f t="shared" si="0"/>
        <v>25272.60000000021</v>
      </c>
      <c r="F31" s="95">
        <f t="shared" si="1"/>
        <v>3.2005448598167798</v>
      </c>
      <c r="G31" s="121">
        <f>G21+G4</f>
        <v>817066.10000000009</v>
      </c>
      <c r="H31" s="95">
        <f t="shared" si="2"/>
        <v>100.26496278286513</v>
      </c>
      <c r="I31" s="95">
        <f>G31/G31*100</f>
        <v>100</v>
      </c>
    </row>
  </sheetData>
  <mergeCells count="3">
    <mergeCell ref="A1:F1"/>
    <mergeCell ref="A2:I2"/>
    <mergeCell ref="A31:B31"/>
  </mergeCells>
  <printOptions horizontalCentered="1"/>
  <pageMargins left="0.35433070866141736" right="0.35433070866141736" top="0.59055118110236227" bottom="0.59055118110236227" header="0.31496062992125984" footer="0.31496062992125984"/>
  <pageSetup paperSize="9" fitToHeight="2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5"/>
  <sheetViews>
    <sheetView workbookViewId="0">
      <selection activeCell="E15" sqref="A15:E15"/>
    </sheetView>
  </sheetViews>
  <sheetFormatPr defaultRowHeight="12.75"/>
  <cols>
    <col min="1" max="1" width="4.85546875" style="87" customWidth="1"/>
    <col min="2" max="2" width="44.140625" style="123" customWidth="1"/>
    <col min="3" max="3" width="17.85546875" style="87" customWidth="1"/>
    <col min="4" max="4" width="14.85546875" style="87" customWidth="1"/>
    <col min="5" max="5" width="15.7109375" style="87" customWidth="1"/>
    <col min="6" max="6" width="16.140625" style="87" customWidth="1"/>
    <col min="7" max="256" width="9.140625" style="87"/>
    <col min="257" max="257" width="4.85546875" style="87" customWidth="1"/>
    <col min="258" max="258" width="44.140625" style="87" customWidth="1"/>
    <col min="259" max="259" width="17.85546875" style="87" customWidth="1"/>
    <col min="260" max="260" width="14.85546875" style="87" customWidth="1"/>
    <col min="261" max="261" width="15.7109375" style="87" customWidth="1"/>
    <col min="262" max="262" width="16.140625" style="87" customWidth="1"/>
    <col min="263" max="512" width="9.140625" style="87"/>
    <col min="513" max="513" width="4.85546875" style="87" customWidth="1"/>
    <col min="514" max="514" width="44.140625" style="87" customWidth="1"/>
    <col min="515" max="515" width="17.85546875" style="87" customWidth="1"/>
    <col min="516" max="516" width="14.85546875" style="87" customWidth="1"/>
    <col min="517" max="517" width="15.7109375" style="87" customWidth="1"/>
    <col min="518" max="518" width="16.140625" style="87" customWidth="1"/>
    <col min="519" max="768" width="9.140625" style="87"/>
    <col min="769" max="769" width="4.85546875" style="87" customWidth="1"/>
    <col min="770" max="770" width="44.140625" style="87" customWidth="1"/>
    <col min="771" max="771" width="17.85546875" style="87" customWidth="1"/>
    <col min="772" max="772" width="14.85546875" style="87" customWidth="1"/>
    <col min="773" max="773" width="15.7109375" style="87" customWidth="1"/>
    <col min="774" max="774" width="16.140625" style="87" customWidth="1"/>
    <col min="775" max="1024" width="9.140625" style="87"/>
    <col min="1025" max="1025" width="4.85546875" style="87" customWidth="1"/>
    <col min="1026" max="1026" width="44.140625" style="87" customWidth="1"/>
    <col min="1027" max="1027" width="17.85546875" style="87" customWidth="1"/>
    <col min="1028" max="1028" width="14.85546875" style="87" customWidth="1"/>
    <col min="1029" max="1029" width="15.7109375" style="87" customWidth="1"/>
    <col min="1030" max="1030" width="16.140625" style="87" customWidth="1"/>
    <col min="1031" max="1280" width="9.140625" style="87"/>
    <col min="1281" max="1281" width="4.85546875" style="87" customWidth="1"/>
    <col min="1282" max="1282" width="44.140625" style="87" customWidth="1"/>
    <col min="1283" max="1283" width="17.85546875" style="87" customWidth="1"/>
    <col min="1284" max="1284" width="14.85546875" style="87" customWidth="1"/>
    <col min="1285" max="1285" width="15.7109375" style="87" customWidth="1"/>
    <col min="1286" max="1286" width="16.140625" style="87" customWidth="1"/>
    <col min="1287" max="1536" width="9.140625" style="87"/>
    <col min="1537" max="1537" width="4.85546875" style="87" customWidth="1"/>
    <col min="1538" max="1538" width="44.140625" style="87" customWidth="1"/>
    <col min="1539" max="1539" width="17.85546875" style="87" customWidth="1"/>
    <col min="1540" max="1540" width="14.85546875" style="87" customWidth="1"/>
    <col min="1541" max="1541" width="15.7109375" style="87" customWidth="1"/>
    <col min="1542" max="1542" width="16.140625" style="87" customWidth="1"/>
    <col min="1543" max="1792" width="9.140625" style="87"/>
    <col min="1793" max="1793" width="4.85546875" style="87" customWidth="1"/>
    <col min="1794" max="1794" width="44.140625" style="87" customWidth="1"/>
    <col min="1795" max="1795" width="17.85546875" style="87" customWidth="1"/>
    <col min="1796" max="1796" width="14.85546875" style="87" customWidth="1"/>
    <col min="1797" max="1797" width="15.7109375" style="87" customWidth="1"/>
    <col min="1798" max="1798" width="16.140625" style="87" customWidth="1"/>
    <col min="1799" max="2048" width="9.140625" style="87"/>
    <col min="2049" max="2049" width="4.85546875" style="87" customWidth="1"/>
    <col min="2050" max="2050" width="44.140625" style="87" customWidth="1"/>
    <col min="2051" max="2051" width="17.85546875" style="87" customWidth="1"/>
    <col min="2052" max="2052" width="14.85546875" style="87" customWidth="1"/>
    <col min="2053" max="2053" width="15.7109375" style="87" customWidth="1"/>
    <col min="2054" max="2054" width="16.140625" style="87" customWidth="1"/>
    <col min="2055" max="2304" width="9.140625" style="87"/>
    <col min="2305" max="2305" width="4.85546875" style="87" customWidth="1"/>
    <col min="2306" max="2306" width="44.140625" style="87" customWidth="1"/>
    <col min="2307" max="2307" width="17.85546875" style="87" customWidth="1"/>
    <col min="2308" max="2308" width="14.85546875" style="87" customWidth="1"/>
    <col min="2309" max="2309" width="15.7109375" style="87" customWidth="1"/>
    <col min="2310" max="2310" width="16.140625" style="87" customWidth="1"/>
    <col min="2311" max="2560" width="9.140625" style="87"/>
    <col min="2561" max="2561" width="4.85546875" style="87" customWidth="1"/>
    <col min="2562" max="2562" width="44.140625" style="87" customWidth="1"/>
    <col min="2563" max="2563" width="17.85546875" style="87" customWidth="1"/>
    <col min="2564" max="2564" width="14.85546875" style="87" customWidth="1"/>
    <col min="2565" max="2565" width="15.7109375" style="87" customWidth="1"/>
    <col min="2566" max="2566" width="16.140625" style="87" customWidth="1"/>
    <col min="2567" max="2816" width="9.140625" style="87"/>
    <col min="2817" max="2817" width="4.85546875" style="87" customWidth="1"/>
    <col min="2818" max="2818" width="44.140625" style="87" customWidth="1"/>
    <col min="2819" max="2819" width="17.85546875" style="87" customWidth="1"/>
    <col min="2820" max="2820" width="14.85546875" style="87" customWidth="1"/>
    <col min="2821" max="2821" width="15.7109375" style="87" customWidth="1"/>
    <col min="2822" max="2822" width="16.140625" style="87" customWidth="1"/>
    <col min="2823" max="3072" width="9.140625" style="87"/>
    <col min="3073" max="3073" width="4.85546875" style="87" customWidth="1"/>
    <col min="3074" max="3074" width="44.140625" style="87" customWidth="1"/>
    <col min="3075" max="3075" width="17.85546875" style="87" customWidth="1"/>
    <col min="3076" max="3076" width="14.85546875" style="87" customWidth="1"/>
    <col min="3077" max="3077" width="15.7109375" style="87" customWidth="1"/>
    <col min="3078" max="3078" width="16.140625" style="87" customWidth="1"/>
    <col min="3079" max="3328" width="9.140625" style="87"/>
    <col min="3329" max="3329" width="4.85546875" style="87" customWidth="1"/>
    <col min="3330" max="3330" width="44.140625" style="87" customWidth="1"/>
    <col min="3331" max="3331" width="17.85546875" style="87" customWidth="1"/>
    <col min="3332" max="3332" width="14.85546875" style="87" customWidth="1"/>
    <col min="3333" max="3333" width="15.7109375" style="87" customWidth="1"/>
    <col min="3334" max="3334" width="16.140625" style="87" customWidth="1"/>
    <col min="3335" max="3584" width="9.140625" style="87"/>
    <col min="3585" max="3585" width="4.85546875" style="87" customWidth="1"/>
    <col min="3586" max="3586" width="44.140625" style="87" customWidth="1"/>
    <col min="3587" max="3587" width="17.85546875" style="87" customWidth="1"/>
    <col min="3588" max="3588" width="14.85546875" style="87" customWidth="1"/>
    <col min="3589" max="3589" width="15.7109375" style="87" customWidth="1"/>
    <col min="3590" max="3590" width="16.140625" style="87" customWidth="1"/>
    <col min="3591" max="3840" width="9.140625" style="87"/>
    <col min="3841" max="3841" width="4.85546875" style="87" customWidth="1"/>
    <col min="3842" max="3842" width="44.140625" style="87" customWidth="1"/>
    <col min="3843" max="3843" width="17.85546875" style="87" customWidth="1"/>
    <col min="3844" max="3844" width="14.85546875" style="87" customWidth="1"/>
    <col min="3845" max="3845" width="15.7109375" style="87" customWidth="1"/>
    <col min="3846" max="3846" width="16.140625" style="87" customWidth="1"/>
    <col min="3847" max="4096" width="9.140625" style="87"/>
    <col min="4097" max="4097" width="4.85546875" style="87" customWidth="1"/>
    <col min="4098" max="4098" width="44.140625" style="87" customWidth="1"/>
    <col min="4099" max="4099" width="17.85546875" style="87" customWidth="1"/>
    <col min="4100" max="4100" width="14.85546875" style="87" customWidth="1"/>
    <col min="4101" max="4101" width="15.7109375" style="87" customWidth="1"/>
    <col min="4102" max="4102" width="16.140625" style="87" customWidth="1"/>
    <col min="4103" max="4352" width="9.140625" style="87"/>
    <col min="4353" max="4353" width="4.85546875" style="87" customWidth="1"/>
    <col min="4354" max="4354" width="44.140625" style="87" customWidth="1"/>
    <col min="4355" max="4355" width="17.85546875" style="87" customWidth="1"/>
    <col min="4356" max="4356" width="14.85546875" style="87" customWidth="1"/>
    <col min="4357" max="4357" width="15.7109375" style="87" customWidth="1"/>
    <col min="4358" max="4358" width="16.140625" style="87" customWidth="1"/>
    <col min="4359" max="4608" width="9.140625" style="87"/>
    <col min="4609" max="4609" width="4.85546875" style="87" customWidth="1"/>
    <col min="4610" max="4610" width="44.140625" style="87" customWidth="1"/>
    <col min="4611" max="4611" width="17.85546875" style="87" customWidth="1"/>
    <col min="4612" max="4612" width="14.85546875" style="87" customWidth="1"/>
    <col min="4613" max="4613" width="15.7109375" style="87" customWidth="1"/>
    <col min="4614" max="4614" width="16.140625" style="87" customWidth="1"/>
    <col min="4615" max="4864" width="9.140625" style="87"/>
    <col min="4865" max="4865" width="4.85546875" style="87" customWidth="1"/>
    <col min="4866" max="4866" width="44.140625" style="87" customWidth="1"/>
    <col min="4867" max="4867" width="17.85546875" style="87" customWidth="1"/>
    <col min="4868" max="4868" width="14.85546875" style="87" customWidth="1"/>
    <col min="4869" max="4869" width="15.7109375" style="87" customWidth="1"/>
    <col min="4870" max="4870" width="16.140625" style="87" customWidth="1"/>
    <col min="4871" max="5120" width="9.140625" style="87"/>
    <col min="5121" max="5121" width="4.85546875" style="87" customWidth="1"/>
    <col min="5122" max="5122" width="44.140625" style="87" customWidth="1"/>
    <col min="5123" max="5123" width="17.85546875" style="87" customWidth="1"/>
    <col min="5124" max="5124" width="14.85546875" style="87" customWidth="1"/>
    <col min="5125" max="5125" width="15.7109375" style="87" customWidth="1"/>
    <col min="5126" max="5126" width="16.140625" style="87" customWidth="1"/>
    <col min="5127" max="5376" width="9.140625" style="87"/>
    <col min="5377" max="5377" width="4.85546875" style="87" customWidth="1"/>
    <col min="5378" max="5378" width="44.140625" style="87" customWidth="1"/>
    <col min="5379" max="5379" width="17.85546875" style="87" customWidth="1"/>
    <col min="5380" max="5380" width="14.85546875" style="87" customWidth="1"/>
    <col min="5381" max="5381" width="15.7109375" style="87" customWidth="1"/>
    <col min="5382" max="5382" width="16.140625" style="87" customWidth="1"/>
    <col min="5383" max="5632" width="9.140625" style="87"/>
    <col min="5633" max="5633" width="4.85546875" style="87" customWidth="1"/>
    <col min="5634" max="5634" width="44.140625" style="87" customWidth="1"/>
    <col min="5635" max="5635" width="17.85546875" style="87" customWidth="1"/>
    <col min="5636" max="5636" width="14.85546875" style="87" customWidth="1"/>
    <col min="5637" max="5637" width="15.7109375" style="87" customWidth="1"/>
    <col min="5638" max="5638" width="16.140625" style="87" customWidth="1"/>
    <col min="5639" max="5888" width="9.140625" style="87"/>
    <col min="5889" max="5889" width="4.85546875" style="87" customWidth="1"/>
    <col min="5890" max="5890" width="44.140625" style="87" customWidth="1"/>
    <col min="5891" max="5891" width="17.85546875" style="87" customWidth="1"/>
    <col min="5892" max="5892" width="14.85546875" style="87" customWidth="1"/>
    <col min="5893" max="5893" width="15.7109375" style="87" customWidth="1"/>
    <col min="5894" max="5894" width="16.140625" style="87" customWidth="1"/>
    <col min="5895" max="6144" width="9.140625" style="87"/>
    <col min="6145" max="6145" width="4.85546875" style="87" customWidth="1"/>
    <col min="6146" max="6146" width="44.140625" style="87" customWidth="1"/>
    <col min="6147" max="6147" width="17.85546875" style="87" customWidth="1"/>
    <col min="6148" max="6148" width="14.85546875" style="87" customWidth="1"/>
    <col min="6149" max="6149" width="15.7109375" style="87" customWidth="1"/>
    <col min="6150" max="6150" width="16.140625" style="87" customWidth="1"/>
    <col min="6151" max="6400" width="9.140625" style="87"/>
    <col min="6401" max="6401" width="4.85546875" style="87" customWidth="1"/>
    <col min="6402" max="6402" width="44.140625" style="87" customWidth="1"/>
    <col min="6403" max="6403" width="17.85546875" style="87" customWidth="1"/>
    <col min="6404" max="6404" width="14.85546875" style="87" customWidth="1"/>
    <col min="6405" max="6405" width="15.7109375" style="87" customWidth="1"/>
    <col min="6406" max="6406" width="16.140625" style="87" customWidth="1"/>
    <col min="6407" max="6656" width="9.140625" style="87"/>
    <col min="6657" max="6657" width="4.85546875" style="87" customWidth="1"/>
    <col min="6658" max="6658" width="44.140625" style="87" customWidth="1"/>
    <col min="6659" max="6659" width="17.85546875" style="87" customWidth="1"/>
    <col min="6660" max="6660" width="14.85546875" style="87" customWidth="1"/>
    <col min="6661" max="6661" width="15.7109375" style="87" customWidth="1"/>
    <col min="6662" max="6662" width="16.140625" style="87" customWidth="1"/>
    <col min="6663" max="6912" width="9.140625" style="87"/>
    <col min="6913" max="6913" width="4.85546875" style="87" customWidth="1"/>
    <col min="6914" max="6914" width="44.140625" style="87" customWidth="1"/>
    <col min="6915" max="6915" width="17.85546875" style="87" customWidth="1"/>
    <col min="6916" max="6916" width="14.85546875" style="87" customWidth="1"/>
    <col min="6917" max="6917" width="15.7109375" style="87" customWidth="1"/>
    <col min="6918" max="6918" width="16.140625" style="87" customWidth="1"/>
    <col min="6919" max="7168" width="9.140625" style="87"/>
    <col min="7169" max="7169" width="4.85546875" style="87" customWidth="1"/>
    <col min="7170" max="7170" width="44.140625" style="87" customWidth="1"/>
    <col min="7171" max="7171" width="17.85546875" style="87" customWidth="1"/>
    <col min="7172" max="7172" width="14.85546875" style="87" customWidth="1"/>
    <col min="7173" max="7173" width="15.7109375" style="87" customWidth="1"/>
    <col min="7174" max="7174" width="16.140625" style="87" customWidth="1"/>
    <col min="7175" max="7424" width="9.140625" style="87"/>
    <col min="7425" max="7425" width="4.85546875" style="87" customWidth="1"/>
    <col min="7426" max="7426" width="44.140625" style="87" customWidth="1"/>
    <col min="7427" max="7427" width="17.85546875" style="87" customWidth="1"/>
    <col min="7428" max="7428" width="14.85546875" style="87" customWidth="1"/>
    <col min="7429" max="7429" width="15.7109375" style="87" customWidth="1"/>
    <col min="7430" max="7430" width="16.140625" style="87" customWidth="1"/>
    <col min="7431" max="7680" width="9.140625" style="87"/>
    <col min="7681" max="7681" width="4.85546875" style="87" customWidth="1"/>
    <col min="7682" max="7682" width="44.140625" style="87" customWidth="1"/>
    <col min="7683" max="7683" width="17.85546875" style="87" customWidth="1"/>
    <col min="7684" max="7684" width="14.85546875" style="87" customWidth="1"/>
    <col min="7685" max="7685" width="15.7109375" style="87" customWidth="1"/>
    <col min="7686" max="7686" width="16.140625" style="87" customWidth="1"/>
    <col min="7687" max="7936" width="9.140625" style="87"/>
    <col min="7937" max="7937" width="4.85546875" style="87" customWidth="1"/>
    <col min="7938" max="7938" width="44.140625" style="87" customWidth="1"/>
    <col min="7939" max="7939" width="17.85546875" style="87" customWidth="1"/>
    <col min="7940" max="7940" width="14.85546875" style="87" customWidth="1"/>
    <col min="7941" max="7941" width="15.7109375" style="87" customWidth="1"/>
    <col min="7942" max="7942" width="16.140625" style="87" customWidth="1"/>
    <col min="7943" max="8192" width="9.140625" style="87"/>
    <col min="8193" max="8193" width="4.85546875" style="87" customWidth="1"/>
    <col min="8194" max="8194" width="44.140625" style="87" customWidth="1"/>
    <col min="8195" max="8195" width="17.85546875" style="87" customWidth="1"/>
    <col min="8196" max="8196" width="14.85546875" style="87" customWidth="1"/>
    <col min="8197" max="8197" width="15.7109375" style="87" customWidth="1"/>
    <col min="8198" max="8198" width="16.140625" style="87" customWidth="1"/>
    <col min="8199" max="8448" width="9.140625" style="87"/>
    <col min="8449" max="8449" width="4.85546875" style="87" customWidth="1"/>
    <col min="8450" max="8450" width="44.140625" style="87" customWidth="1"/>
    <col min="8451" max="8451" width="17.85546875" style="87" customWidth="1"/>
    <col min="8452" max="8452" width="14.85546875" style="87" customWidth="1"/>
    <col min="8453" max="8453" width="15.7109375" style="87" customWidth="1"/>
    <col min="8454" max="8454" width="16.140625" style="87" customWidth="1"/>
    <col min="8455" max="8704" width="9.140625" style="87"/>
    <col min="8705" max="8705" width="4.85546875" style="87" customWidth="1"/>
    <col min="8706" max="8706" width="44.140625" style="87" customWidth="1"/>
    <col min="8707" max="8707" width="17.85546875" style="87" customWidth="1"/>
    <col min="8708" max="8708" width="14.85546875" style="87" customWidth="1"/>
    <col min="8709" max="8709" width="15.7109375" style="87" customWidth="1"/>
    <col min="8710" max="8710" width="16.140625" style="87" customWidth="1"/>
    <col min="8711" max="8960" width="9.140625" style="87"/>
    <col min="8961" max="8961" width="4.85546875" style="87" customWidth="1"/>
    <col min="8962" max="8962" width="44.140625" style="87" customWidth="1"/>
    <col min="8963" max="8963" width="17.85546875" style="87" customWidth="1"/>
    <col min="8964" max="8964" width="14.85546875" style="87" customWidth="1"/>
    <col min="8965" max="8965" width="15.7109375" style="87" customWidth="1"/>
    <col min="8966" max="8966" width="16.140625" style="87" customWidth="1"/>
    <col min="8967" max="9216" width="9.140625" style="87"/>
    <col min="9217" max="9217" width="4.85546875" style="87" customWidth="1"/>
    <col min="9218" max="9218" width="44.140625" style="87" customWidth="1"/>
    <col min="9219" max="9219" width="17.85546875" style="87" customWidth="1"/>
    <col min="9220" max="9220" width="14.85546875" style="87" customWidth="1"/>
    <col min="9221" max="9221" width="15.7109375" style="87" customWidth="1"/>
    <col min="9222" max="9222" width="16.140625" style="87" customWidth="1"/>
    <col min="9223" max="9472" width="9.140625" style="87"/>
    <col min="9473" max="9473" width="4.85546875" style="87" customWidth="1"/>
    <col min="9474" max="9474" width="44.140625" style="87" customWidth="1"/>
    <col min="9475" max="9475" width="17.85546875" style="87" customWidth="1"/>
    <col min="9476" max="9476" width="14.85546875" style="87" customWidth="1"/>
    <col min="9477" max="9477" width="15.7109375" style="87" customWidth="1"/>
    <col min="9478" max="9478" width="16.140625" style="87" customWidth="1"/>
    <col min="9479" max="9728" width="9.140625" style="87"/>
    <col min="9729" max="9729" width="4.85546875" style="87" customWidth="1"/>
    <col min="9730" max="9730" width="44.140625" style="87" customWidth="1"/>
    <col min="9731" max="9731" width="17.85546875" style="87" customWidth="1"/>
    <col min="9732" max="9732" width="14.85546875" style="87" customWidth="1"/>
    <col min="9733" max="9733" width="15.7109375" style="87" customWidth="1"/>
    <col min="9734" max="9734" width="16.140625" style="87" customWidth="1"/>
    <col min="9735" max="9984" width="9.140625" style="87"/>
    <col min="9985" max="9985" width="4.85546875" style="87" customWidth="1"/>
    <col min="9986" max="9986" width="44.140625" style="87" customWidth="1"/>
    <col min="9987" max="9987" width="17.85546875" style="87" customWidth="1"/>
    <col min="9988" max="9988" width="14.85546875" style="87" customWidth="1"/>
    <col min="9989" max="9989" width="15.7109375" style="87" customWidth="1"/>
    <col min="9990" max="9990" width="16.140625" style="87" customWidth="1"/>
    <col min="9991" max="10240" width="9.140625" style="87"/>
    <col min="10241" max="10241" width="4.85546875" style="87" customWidth="1"/>
    <col min="10242" max="10242" width="44.140625" style="87" customWidth="1"/>
    <col min="10243" max="10243" width="17.85546875" style="87" customWidth="1"/>
    <col min="10244" max="10244" width="14.85546875" style="87" customWidth="1"/>
    <col min="10245" max="10245" width="15.7109375" style="87" customWidth="1"/>
    <col min="10246" max="10246" width="16.140625" style="87" customWidth="1"/>
    <col min="10247" max="10496" width="9.140625" style="87"/>
    <col min="10497" max="10497" width="4.85546875" style="87" customWidth="1"/>
    <col min="10498" max="10498" width="44.140625" style="87" customWidth="1"/>
    <col min="10499" max="10499" width="17.85546875" style="87" customWidth="1"/>
    <col min="10500" max="10500" width="14.85546875" style="87" customWidth="1"/>
    <col min="10501" max="10501" width="15.7109375" style="87" customWidth="1"/>
    <col min="10502" max="10502" width="16.140625" style="87" customWidth="1"/>
    <col min="10503" max="10752" width="9.140625" style="87"/>
    <col min="10753" max="10753" width="4.85546875" style="87" customWidth="1"/>
    <col min="10754" max="10754" width="44.140625" style="87" customWidth="1"/>
    <col min="10755" max="10755" width="17.85546875" style="87" customWidth="1"/>
    <col min="10756" max="10756" width="14.85546875" style="87" customWidth="1"/>
    <col min="10757" max="10757" width="15.7109375" style="87" customWidth="1"/>
    <col min="10758" max="10758" width="16.140625" style="87" customWidth="1"/>
    <col min="10759" max="11008" width="9.140625" style="87"/>
    <col min="11009" max="11009" width="4.85546875" style="87" customWidth="1"/>
    <col min="11010" max="11010" width="44.140625" style="87" customWidth="1"/>
    <col min="11011" max="11011" width="17.85546875" style="87" customWidth="1"/>
    <col min="11012" max="11012" width="14.85546875" style="87" customWidth="1"/>
    <col min="11013" max="11013" width="15.7109375" style="87" customWidth="1"/>
    <col min="11014" max="11014" width="16.140625" style="87" customWidth="1"/>
    <col min="11015" max="11264" width="9.140625" style="87"/>
    <col min="11265" max="11265" width="4.85546875" style="87" customWidth="1"/>
    <col min="11266" max="11266" width="44.140625" style="87" customWidth="1"/>
    <col min="11267" max="11267" width="17.85546875" style="87" customWidth="1"/>
    <col min="11268" max="11268" width="14.85546875" style="87" customWidth="1"/>
    <col min="11269" max="11269" width="15.7109375" style="87" customWidth="1"/>
    <col min="11270" max="11270" width="16.140625" style="87" customWidth="1"/>
    <col min="11271" max="11520" width="9.140625" style="87"/>
    <col min="11521" max="11521" width="4.85546875" style="87" customWidth="1"/>
    <col min="11522" max="11522" width="44.140625" style="87" customWidth="1"/>
    <col min="11523" max="11523" width="17.85546875" style="87" customWidth="1"/>
    <col min="11524" max="11524" width="14.85546875" style="87" customWidth="1"/>
    <col min="11525" max="11525" width="15.7109375" style="87" customWidth="1"/>
    <col min="11526" max="11526" width="16.140625" style="87" customWidth="1"/>
    <col min="11527" max="11776" width="9.140625" style="87"/>
    <col min="11777" max="11777" width="4.85546875" style="87" customWidth="1"/>
    <col min="11778" max="11778" width="44.140625" style="87" customWidth="1"/>
    <col min="11779" max="11779" width="17.85546875" style="87" customWidth="1"/>
    <col min="11780" max="11780" width="14.85546875" style="87" customWidth="1"/>
    <col min="11781" max="11781" width="15.7109375" style="87" customWidth="1"/>
    <col min="11782" max="11782" width="16.140625" style="87" customWidth="1"/>
    <col min="11783" max="12032" width="9.140625" style="87"/>
    <col min="12033" max="12033" width="4.85546875" style="87" customWidth="1"/>
    <col min="12034" max="12034" width="44.140625" style="87" customWidth="1"/>
    <col min="12035" max="12035" width="17.85546875" style="87" customWidth="1"/>
    <col min="12036" max="12036" width="14.85546875" style="87" customWidth="1"/>
    <col min="12037" max="12037" width="15.7109375" style="87" customWidth="1"/>
    <col min="12038" max="12038" width="16.140625" style="87" customWidth="1"/>
    <col min="12039" max="12288" width="9.140625" style="87"/>
    <col min="12289" max="12289" width="4.85546875" style="87" customWidth="1"/>
    <col min="12290" max="12290" width="44.140625" style="87" customWidth="1"/>
    <col min="12291" max="12291" width="17.85546875" style="87" customWidth="1"/>
    <col min="12292" max="12292" width="14.85546875" style="87" customWidth="1"/>
    <col min="12293" max="12293" width="15.7109375" style="87" customWidth="1"/>
    <col min="12294" max="12294" width="16.140625" style="87" customWidth="1"/>
    <col min="12295" max="12544" width="9.140625" style="87"/>
    <col min="12545" max="12545" width="4.85546875" style="87" customWidth="1"/>
    <col min="12546" max="12546" width="44.140625" style="87" customWidth="1"/>
    <col min="12547" max="12547" width="17.85546875" style="87" customWidth="1"/>
    <col min="12548" max="12548" width="14.85546875" style="87" customWidth="1"/>
    <col min="12549" max="12549" width="15.7109375" style="87" customWidth="1"/>
    <col min="12550" max="12550" width="16.140625" style="87" customWidth="1"/>
    <col min="12551" max="12800" width="9.140625" style="87"/>
    <col min="12801" max="12801" width="4.85546875" style="87" customWidth="1"/>
    <col min="12802" max="12802" width="44.140625" style="87" customWidth="1"/>
    <col min="12803" max="12803" width="17.85546875" style="87" customWidth="1"/>
    <col min="12804" max="12804" width="14.85546875" style="87" customWidth="1"/>
    <col min="12805" max="12805" width="15.7109375" style="87" customWidth="1"/>
    <col min="12806" max="12806" width="16.140625" style="87" customWidth="1"/>
    <col min="12807" max="13056" width="9.140625" style="87"/>
    <col min="13057" max="13057" width="4.85546875" style="87" customWidth="1"/>
    <col min="13058" max="13058" width="44.140625" style="87" customWidth="1"/>
    <col min="13059" max="13059" width="17.85546875" style="87" customWidth="1"/>
    <col min="13060" max="13060" width="14.85546875" style="87" customWidth="1"/>
    <col min="13061" max="13061" width="15.7109375" style="87" customWidth="1"/>
    <col min="13062" max="13062" width="16.140625" style="87" customWidth="1"/>
    <col min="13063" max="13312" width="9.140625" style="87"/>
    <col min="13313" max="13313" width="4.85546875" style="87" customWidth="1"/>
    <col min="13314" max="13314" width="44.140625" style="87" customWidth="1"/>
    <col min="13315" max="13315" width="17.85546875" style="87" customWidth="1"/>
    <col min="13316" max="13316" width="14.85546875" style="87" customWidth="1"/>
    <col min="13317" max="13317" width="15.7109375" style="87" customWidth="1"/>
    <col min="13318" max="13318" width="16.140625" style="87" customWidth="1"/>
    <col min="13319" max="13568" width="9.140625" style="87"/>
    <col min="13569" max="13569" width="4.85546875" style="87" customWidth="1"/>
    <col min="13570" max="13570" width="44.140625" style="87" customWidth="1"/>
    <col min="13571" max="13571" width="17.85546875" style="87" customWidth="1"/>
    <col min="13572" max="13572" width="14.85546875" style="87" customWidth="1"/>
    <col min="13573" max="13573" width="15.7109375" style="87" customWidth="1"/>
    <col min="13574" max="13574" width="16.140625" style="87" customWidth="1"/>
    <col min="13575" max="13824" width="9.140625" style="87"/>
    <col min="13825" max="13825" width="4.85546875" style="87" customWidth="1"/>
    <col min="13826" max="13826" width="44.140625" style="87" customWidth="1"/>
    <col min="13827" max="13827" width="17.85546875" style="87" customWidth="1"/>
    <col min="13828" max="13828" width="14.85546875" style="87" customWidth="1"/>
    <col min="13829" max="13829" width="15.7109375" style="87" customWidth="1"/>
    <col min="13830" max="13830" width="16.140625" style="87" customWidth="1"/>
    <col min="13831" max="14080" width="9.140625" style="87"/>
    <col min="14081" max="14081" width="4.85546875" style="87" customWidth="1"/>
    <col min="14082" max="14082" width="44.140625" style="87" customWidth="1"/>
    <col min="14083" max="14083" width="17.85546875" style="87" customWidth="1"/>
    <col min="14084" max="14084" width="14.85546875" style="87" customWidth="1"/>
    <col min="14085" max="14085" width="15.7109375" style="87" customWidth="1"/>
    <col min="14086" max="14086" width="16.140625" style="87" customWidth="1"/>
    <col min="14087" max="14336" width="9.140625" style="87"/>
    <col min="14337" max="14337" width="4.85546875" style="87" customWidth="1"/>
    <col min="14338" max="14338" width="44.140625" style="87" customWidth="1"/>
    <col min="14339" max="14339" width="17.85546875" style="87" customWidth="1"/>
    <col min="14340" max="14340" width="14.85546875" style="87" customWidth="1"/>
    <col min="14341" max="14341" width="15.7109375" style="87" customWidth="1"/>
    <col min="14342" max="14342" width="16.140625" style="87" customWidth="1"/>
    <col min="14343" max="14592" width="9.140625" style="87"/>
    <col min="14593" max="14593" width="4.85546875" style="87" customWidth="1"/>
    <col min="14594" max="14594" width="44.140625" style="87" customWidth="1"/>
    <col min="14595" max="14595" width="17.85546875" style="87" customWidth="1"/>
    <col min="14596" max="14596" width="14.85546875" style="87" customWidth="1"/>
    <col min="14597" max="14597" width="15.7109375" style="87" customWidth="1"/>
    <col min="14598" max="14598" width="16.140625" style="87" customWidth="1"/>
    <col min="14599" max="14848" width="9.140625" style="87"/>
    <col min="14849" max="14849" width="4.85546875" style="87" customWidth="1"/>
    <col min="14850" max="14850" width="44.140625" style="87" customWidth="1"/>
    <col min="14851" max="14851" width="17.85546875" style="87" customWidth="1"/>
    <col min="14852" max="14852" width="14.85546875" style="87" customWidth="1"/>
    <col min="14853" max="14853" width="15.7109375" style="87" customWidth="1"/>
    <col min="14854" max="14854" width="16.140625" style="87" customWidth="1"/>
    <col min="14855" max="15104" width="9.140625" style="87"/>
    <col min="15105" max="15105" width="4.85546875" style="87" customWidth="1"/>
    <col min="15106" max="15106" width="44.140625" style="87" customWidth="1"/>
    <col min="15107" max="15107" width="17.85546875" style="87" customWidth="1"/>
    <col min="15108" max="15108" width="14.85546875" style="87" customWidth="1"/>
    <col min="15109" max="15109" width="15.7109375" style="87" customWidth="1"/>
    <col min="15110" max="15110" width="16.140625" style="87" customWidth="1"/>
    <col min="15111" max="15360" width="9.140625" style="87"/>
    <col min="15361" max="15361" width="4.85546875" style="87" customWidth="1"/>
    <col min="15362" max="15362" width="44.140625" style="87" customWidth="1"/>
    <col min="15363" max="15363" width="17.85546875" style="87" customWidth="1"/>
    <col min="15364" max="15364" width="14.85546875" style="87" customWidth="1"/>
    <col min="15365" max="15365" width="15.7109375" style="87" customWidth="1"/>
    <col min="15366" max="15366" width="16.140625" style="87" customWidth="1"/>
    <col min="15367" max="15616" width="9.140625" style="87"/>
    <col min="15617" max="15617" width="4.85546875" style="87" customWidth="1"/>
    <col min="15618" max="15618" width="44.140625" style="87" customWidth="1"/>
    <col min="15619" max="15619" width="17.85546875" style="87" customWidth="1"/>
    <col min="15620" max="15620" width="14.85546875" style="87" customWidth="1"/>
    <col min="15621" max="15621" width="15.7109375" style="87" customWidth="1"/>
    <col min="15622" max="15622" width="16.140625" style="87" customWidth="1"/>
    <col min="15623" max="15872" width="9.140625" style="87"/>
    <col min="15873" max="15873" width="4.85546875" style="87" customWidth="1"/>
    <col min="15874" max="15874" width="44.140625" style="87" customWidth="1"/>
    <col min="15875" max="15875" width="17.85546875" style="87" customWidth="1"/>
    <col min="15876" max="15876" width="14.85546875" style="87" customWidth="1"/>
    <col min="15877" max="15877" width="15.7109375" style="87" customWidth="1"/>
    <col min="15878" max="15878" width="16.140625" style="87" customWidth="1"/>
    <col min="15879" max="16128" width="9.140625" style="87"/>
    <col min="16129" max="16129" width="4.85546875" style="87" customWidth="1"/>
    <col min="16130" max="16130" width="44.140625" style="87" customWidth="1"/>
    <col min="16131" max="16131" width="17.85546875" style="87" customWidth="1"/>
    <col min="16132" max="16132" width="14.85546875" style="87" customWidth="1"/>
    <col min="16133" max="16133" width="15.7109375" style="87" customWidth="1"/>
    <col min="16134" max="16134" width="16.140625" style="87" customWidth="1"/>
    <col min="16135" max="16384" width="9.140625" style="87"/>
  </cols>
  <sheetData>
    <row r="1" spans="1:7">
      <c r="A1" s="135" t="s">
        <v>178</v>
      </c>
      <c r="B1" s="135"/>
      <c r="C1" s="135"/>
      <c r="D1" s="135"/>
      <c r="E1" s="135"/>
      <c r="F1" s="135"/>
    </row>
    <row r="2" spans="1:7" s="124" customFormat="1" ht="22.5" customHeight="1">
      <c r="A2" s="139" t="s">
        <v>179</v>
      </c>
      <c r="B2" s="139"/>
      <c r="C2" s="139"/>
      <c r="D2" s="139"/>
      <c r="E2" s="139"/>
      <c r="F2" s="139"/>
    </row>
    <row r="3" spans="1:7" s="124" customFormat="1" ht="65.25" customHeight="1">
      <c r="A3" s="125"/>
      <c r="B3" s="125" t="s">
        <v>118</v>
      </c>
      <c r="C3" s="125" t="s">
        <v>180</v>
      </c>
      <c r="D3" s="125" t="s">
        <v>123</v>
      </c>
      <c r="E3" s="125" t="s">
        <v>181</v>
      </c>
      <c r="F3" s="125" t="s">
        <v>182</v>
      </c>
    </row>
    <row r="4" spans="1:7">
      <c r="A4" s="92" t="s">
        <v>126</v>
      </c>
      <c r="B4" s="93" t="s">
        <v>127</v>
      </c>
      <c r="C4" s="94">
        <f>C5+C14</f>
        <v>189827</v>
      </c>
      <c r="D4" s="94">
        <f>D5+D14</f>
        <v>193560.80000000005</v>
      </c>
      <c r="E4" s="126">
        <f>D4-C4</f>
        <v>3733.8000000000466</v>
      </c>
      <c r="F4" s="126">
        <f>E4/C4*100</f>
        <v>1.9669488534297261</v>
      </c>
    </row>
    <row r="5" spans="1:7" s="97" customFormat="1">
      <c r="A5" s="92" t="s">
        <v>128</v>
      </c>
      <c r="B5" s="93" t="s">
        <v>129</v>
      </c>
      <c r="C5" s="94">
        <f>SUM(C6:C13)</f>
        <v>179878</v>
      </c>
      <c r="D5" s="94">
        <f>SUM(D6:D13)</f>
        <v>181726.80000000005</v>
      </c>
      <c r="E5" s="126">
        <f>D5-C5</f>
        <v>1848.8000000000466</v>
      </c>
      <c r="F5" s="126">
        <f>E5/C5*100</f>
        <v>1.0278077363546663</v>
      </c>
    </row>
    <row r="6" spans="1:7">
      <c r="A6" s="98" t="s">
        <v>130</v>
      </c>
      <c r="B6" s="99" t="s">
        <v>131</v>
      </c>
      <c r="C6" s="100">
        <v>131743.70000000001</v>
      </c>
      <c r="D6" s="100">
        <v>136722.1</v>
      </c>
      <c r="E6" s="127">
        <f t="shared" ref="E6:E31" si="0">D6-C6</f>
        <v>4978.3999999999942</v>
      </c>
      <c r="F6" s="127">
        <f>E6/C6*100</f>
        <v>3.7788524233037282</v>
      </c>
    </row>
    <row r="7" spans="1:7" ht="25.5">
      <c r="A7" s="98" t="s">
        <v>132</v>
      </c>
      <c r="B7" s="103" t="s">
        <v>133</v>
      </c>
      <c r="C7" s="100">
        <v>18658.400000000001</v>
      </c>
      <c r="D7" s="100">
        <v>17295.599999999999</v>
      </c>
      <c r="E7" s="127">
        <f t="shared" si="0"/>
        <v>-1362.8000000000029</v>
      </c>
      <c r="F7" s="127">
        <f>E7/C7*100</f>
        <v>-7.3039488916520314</v>
      </c>
    </row>
    <row r="8" spans="1:7" ht="25.5">
      <c r="A8" s="98" t="s">
        <v>134</v>
      </c>
      <c r="B8" s="99" t="s">
        <v>135</v>
      </c>
      <c r="C8" s="100">
        <v>14369.8</v>
      </c>
      <c r="D8" s="100">
        <v>12519.1</v>
      </c>
      <c r="E8" s="127">
        <f t="shared" si="0"/>
        <v>-1850.6999999999989</v>
      </c>
      <c r="F8" s="127">
        <f t="shared" ref="F8:F31" si="1">E8/C8*100</f>
        <v>-12.879093654748145</v>
      </c>
    </row>
    <row r="9" spans="1:7" ht="25.5">
      <c r="A9" s="98" t="s">
        <v>136</v>
      </c>
      <c r="B9" s="99" t="s">
        <v>137</v>
      </c>
      <c r="C9" s="100">
        <v>12965.5</v>
      </c>
      <c r="D9" s="100">
        <v>12603</v>
      </c>
      <c r="E9" s="127">
        <f t="shared" si="0"/>
        <v>-362.5</v>
      </c>
      <c r="F9" s="127">
        <f t="shared" si="1"/>
        <v>-2.7958813775018321</v>
      </c>
      <c r="G9" s="102"/>
    </row>
    <row r="10" spans="1:7">
      <c r="A10" s="104" t="s">
        <v>138</v>
      </c>
      <c r="B10" s="99" t="s">
        <v>139</v>
      </c>
      <c r="C10" s="100">
        <v>618.20000000000005</v>
      </c>
      <c r="D10" s="100">
        <v>620.20000000000005</v>
      </c>
      <c r="E10" s="127">
        <f t="shared" si="0"/>
        <v>2</v>
      </c>
      <c r="F10" s="127">
        <f>E10/C10*100</f>
        <v>0.32351989647363311</v>
      </c>
      <c r="G10" s="102"/>
    </row>
    <row r="11" spans="1:7" ht="25.5">
      <c r="A11" s="98" t="s">
        <v>140</v>
      </c>
      <c r="B11" s="99" t="s">
        <v>141</v>
      </c>
      <c r="C11" s="100">
        <v>30</v>
      </c>
      <c r="D11" s="100">
        <v>56.6</v>
      </c>
      <c r="E11" s="127">
        <f t="shared" si="0"/>
        <v>26.6</v>
      </c>
      <c r="F11" s="127">
        <f t="shared" si="1"/>
        <v>88.666666666666671</v>
      </c>
    </row>
    <row r="12" spans="1:7">
      <c r="A12" s="98" t="s">
        <v>142</v>
      </c>
      <c r="B12" s="103" t="s">
        <v>143</v>
      </c>
      <c r="C12" s="100">
        <v>0</v>
      </c>
      <c r="D12" s="100">
        <v>0</v>
      </c>
      <c r="E12" s="127">
        <f t="shared" si="0"/>
        <v>0</v>
      </c>
      <c r="F12" s="127"/>
    </row>
    <row r="13" spans="1:7">
      <c r="A13" s="98" t="s">
        <v>144</v>
      </c>
      <c r="B13" s="99" t="s">
        <v>145</v>
      </c>
      <c r="C13" s="100">
        <v>1492.4</v>
      </c>
      <c r="D13" s="100">
        <v>1910.2</v>
      </c>
      <c r="E13" s="127">
        <f t="shared" si="0"/>
        <v>417.79999999999995</v>
      </c>
      <c r="F13" s="127">
        <f t="shared" si="1"/>
        <v>27.995175556151157</v>
      </c>
    </row>
    <row r="14" spans="1:7" s="97" customFormat="1">
      <c r="A14" s="105" t="s">
        <v>146</v>
      </c>
      <c r="B14" s="93" t="s">
        <v>147</v>
      </c>
      <c r="C14" s="94">
        <f>SUM(C15:C20)</f>
        <v>9949</v>
      </c>
      <c r="D14" s="94">
        <f>SUM(D15:D20)</f>
        <v>11833.999999999998</v>
      </c>
      <c r="E14" s="126">
        <f>D14-C14</f>
        <v>1884.9999999999982</v>
      </c>
      <c r="F14" s="126">
        <f>E14/C14*100</f>
        <v>18.946627801789106</v>
      </c>
    </row>
    <row r="15" spans="1:7" ht="36">
      <c r="A15" s="106" t="s">
        <v>148</v>
      </c>
      <c r="B15" s="107" t="s">
        <v>149</v>
      </c>
      <c r="C15" s="100">
        <v>3035.5</v>
      </c>
      <c r="D15" s="100">
        <v>3421</v>
      </c>
      <c r="E15" s="127">
        <f t="shared" si="0"/>
        <v>385.5</v>
      </c>
      <c r="F15" s="127">
        <f t="shared" si="1"/>
        <v>12.699719980233898</v>
      </c>
    </row>
    <row r="16" spans="1:7" ht="24">
      <c r="A16" s="106" t="s">
        <v>150</v>
      </c>
      <c r="B16" s="107" t="s">
        <v>151</v>
      </c>
      <c r="C16" s="100">
        <v>268.5</v>
      </c>
      <c r="D16" s="100">
        <v>199.1</v>
      </c>
      <c r="E16" s="127">
        <f t="shared" si="0"/>
        <v>-69.400000000000006</v>
      </c>
      <c r="F16" s="127">
        <f t="shared" si="1"/>
        <v>-25.847299813780261</v>
      </c>
    </row>
    <row r="17" spans="1:6" ht="24">
      <c r="A17" s="128" t="s">
        <v>152</v>
      </c>
      <c r="B17" s="109" t="s">
        <v>153</v>
      </c>
      <c r="C17" s="100">
        <v>2443.5</v>
      </c>
      <c r="D17" s="100">
        <v>3371</v>
      </c>
      <c r="E17" s="127">
        <f t="shared" si="0"/>
        <v>927.5</v>
      </c>
      <c r="F17" s="127">
        <f t="shared" si="1"/>
        <v>37.957847350112544</v>
      </c>
    </row>
    <row r="18" spans="1:6" s="110" customFormat="1" ht="24">
      <c r="A18" s="111" t="s">
        <v>154</v>
      </c>
      <c r="B18" s="109" t="s">
        <v>155</v>
      </c>
      <c r="C18" s="100">
        <v>386.3</v>
      </c>
      <c r="D18" s="100">
        <v>1402.3</v>
      </c>
      <c r="E18" s="127">
        <f t="shared" si="0"/>
        <v>1016</v>
      </c>
      <c r="F18" s="127">
        <f t="shared" si="1"/>
        <v>263.00802485115196</v>
      </c>
    </row>
    <row r="19" spans="1:6">
      <c r="A19" s="108" t="s">
        <v>156</v>
      </c>
      <c r="B19" s="109" t="s">
        <v>157</v>
      </c>
      <c r="C19" s="100">
        <v>3733.1</v>
      </c>
      <c r="D19" s="100">
        <v>3291.7</v>
      </c>
      <c r="E19" s="127">
        <f t="shared" si="0"/>
        <v>-441.40000000000009</v>
      </c>
      <c r="F19" s="127">
        <f t="shared" si="1"/>
        <v>-11.823953282794463</v>
      </c>
    </row>
    <row r="20" spans="1:6" ht="15" customHeight="1">
      <c r="A20" s="106" t="s">
        <v>158</v>
      </c>
      <c r="B20" s="99" t="s">
        <v>159</v>
      </c>
      <c r="C20" s="100">
        <v>82.1</v>
      </c>
      <c r="D20" s="100">
        <v>148.9</v>
      </c>
      <c r="E20" s="127">
        <f t="shared" si="0"/>
        <v>66.800000000000011</v>
      </c>
      <c r="F20" s="127">
        <f t="shared" si="1"/>
        <v>81.364190012180288</v>
      </c>
    </row>
    <row r="21" spans="1:6" s="97" customFormat="1" ht="15.75" customHeight="1">
      <c r="A21" s="105">
        <v>2</v>
      </c>
      <c r="B21" s="93" t="s">
        <v>12</v>
      </c>
      <c r="C21" s="94">
        <f>SUM(C22:C30)</f>
        <v>502133.10000000003</v>
      </c>
      <c r="D21" s="94">
        <f>SUM(D22:D30)</f>
        <v>623505.30000000005</v>
      </c>
      <c r="E21" s="126">
        <f t="shared" si="0"/>
        <v>121372.20000000001</v>
      </c>
      <c r="F21" s="126">
        <f t="shared" si="1"/>
        <v>24.171320313279487</v>
      </c>
    </row>
    <row r="22" spans="1:6" ht="25.5">
      <c r="A22" s="106" t="s">
        <v>160</v>
      </c>
      <c r="B22" s="99" t="s">
        <v>161</v>
      </c>
      <c r="C22" s="100">
        <v>81064.2</v>
      </c>
      <c r="D22" s="100">
        <v>81056.3</v>
      </c>
      <c r="E22" s="127">
        <f t="shared" si="0"/>
        <v>-7.8999999999941792</v>
      </c>
      <c r="F22" s="127">
        <f t="shared" si="1"/>
        <v>-9.7453623177607123E-3</v>
      </c>
    </row>
    <row r="23" spans="1:6" ht="25.5">
      <c r="A23" s="106" t="s">
        <v>162</v>
      </c>
      <c r="B23" s="99" t="s">
        <v>163</v>
      </c>
      <c r="C23" s="100">
        <v>32156.9</v>
      </c>
      <c r="D23" s="112">
        <v>83171.7</v>
      </c>
      <c r="E23" s="127">
        <f t="shared" si="0"/>
        <v>51014.799999999996</v>
      </c>
      <c r="F23" s="127">
        <f t="shared" si="1"/>
        <v>158.6434015716689</v>
      </c>
    </row>
    <row r="24" spans="1:6">
      <c r="A24" s="106" t="s">
        <v>164</v>
      </c>
      <c r="B24" s="99" t="s">
        <v>165</v>
      </c>
      <c r="C24" s="100">
        <v>61795.1</v>
      </c>
      <c r="D24" s="100">
        <v>129135.9</v>
      </c>
      <c r="E24" s="127">
        <f t="shared" si="0"/>
        <v>67340.799999999988</v>
      </c>
      <c r="F24" s="127">
        <f t="shared" si="1"/>
        <v>108.97433615286647</v>
      </c>
    </row>
    <row r="25" spans="1:6">
      <c r="A25" s="114" t="s">
        <v>166</v>
      </c>
      <c r="B25" s="99" t="s">
        <v>167</v>
      </c>
      <c r="C25" s="100"/>
      <c r="D25" s="100"/>
      <c r="E25" s="127">
        <f t="shared" si="0"/>
        <v>0</v>
      </c>
      <c r="F25" s="127"/>
    </row>
    <row r="26" spans="1:6" ht="24">
      <c r="A26" s="106" t="s">
        <v>168</v>
      </c>
      <c r="B26" s="107" t="s">
        <v>74</v>
      </c>
      <c r="C26" s="100">
        <v>322069.09999999998</v>
      </c>
      <c r="D26" s="100">
        <v>325602.8</v>
      </c>
      <c r="E26" s="127">
        <f t="shared" si="0"/>
        <v>3533.7000000000116</v>
      </c>
      <c r="F26" s="127">
        <f t="shared" si="1"/>
        <v>1.0971869080268837</v>
      </c>
    </row>
    <row r="27" spans="1:6">
      <c r="A27" s="106" t="s">
        <v>169</v>
      </c>
      <c r="B27" s="115" t="s">
        <v>170</v>
      </c>
      <c r="C27" s="100">
        <v>5051.3999999999996</v>
      </c>
      <c r="D27" s="100">
        <v>4526.8</v>
      </c>
      <c r="E27" s="127">
        <f>D27-C27</f>
        <v>-524.59999999999945</v>
      </c>
      <c r="F27" s="127">
        <f t="shared" si="1"/>
        <v>-10.385239735518855</v>
      </c>
    </row>
    <row r="28" spans="1:6" ht="24">
      <c r="A28" s="106" t="s">
        <v>171</v>
      </c>
      <c r="B28" s="116" t="s">
        <v>172</v>
      </c>
      <c r="C28" s="100"/>
      <c r="D28" s="100">
        <v>11.8</v>
      </c>
      <c r="E28" s="127">
        <f>D28-C28</f>
        <v>11.8</v>
      </c>
      <c r="F28" s="127" t="e">
        <f t="shared" si="1"/>
        <v>#DIV/0!</v>
      </c>
    </row>
    <row r="29" spans="1:6" ht="60" hidden="1">
      <c r="A29" s="106" t="s">
        <v>173</v>
      </c>
      <c r="B29" s="116" t="s">
        <v>174</v>
      </c>
      <c r="C29" s="100"/>
      <c r="D29" s="100"/>
      <c r="E29" s="127">
        <f>D29-C29</f>
        <v>0</v>
      </c>
      <c r="F29" s="127"/>
    </row>
    <row r="30" spans="1:6" s="110" customFormat="1" ht="40.5" customHeight="1">
      <c r="A30" s="106" t="s">
        <v>175</v>
      </c>
      <c r="B30" s="117" t="s">
        <v>176</v>
      </c>
      <c r="C30" s="119">
        <v>-3.6</v>
      </c>
      <c r="D30" s="119"/>
      <c r="E30" s="127">
        <f t="shared" si="0"/>
        <v>3.6</v>
      </c>
      <c r="F30" s="127">
        <f t="shared" si="1"/>
        <v>-100</v>
      </c>
    </row>
    <row r="31" spans="1:6" s="97" customFormat="1" ht="15" customHeight="1">
      <c r="A31" s="137" t="s">
        <v>177</v>
      </c>
      <c r="B31" s="138"/>
      <c r="C31" s="121">
        <f>C21+C4</f>
        <v>691960.10000000009</v>
      </c>
      <c r="D31" s="121">
        <f>D21+D4</f>
        <v>817066.10000000009</v>
      </c>
      <c r="E31" s="129">
        <f t="shared" si="0"/>
        <v>125106</v>
      </c>
      <c r="F31" s="129">
        <f t="shared" si="1"/>
        <v>18.079944204875396</v>
      </c>
    </row>
    <row r="32" spans="1:6">
      <c r="D32" s="130"/>
      <c r="E32" s="130"/>
      <c r="F32" s="130"/>
    </row>
    <row r="33" spans="4:4">
      <c r="D33" s="130"/>
    </row>
    <row r="34" spans="4:4">
      <c r="D34" s="130"/>
    </row>
    <row r="35" spans="4:4">
      <c r="D35" s="130"/>
    </row>
  </sheetData>
  <mergeCells count="3">
    <mergeCell ref="A1:F1"/>
    <mergeCell ref="A2:F2"/>
    <mergeCell ref="A31:B31"/>
  </mergeCells>
  <printOptions horizontalCentered="1"/>
  <pageMargins left="0.35433070866141736" right="0.35433070866141736" top="0.39370078740157483" bottom="0.39370078740157483" header="0.11811023622047245" footer="0.11811023622047245"/>
  <pageSetup paperSize="9" scale="92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Налоговые и неналоговые доходы</vt:lpstr>
      <vt:lpstr>Безвозмездные поступления</vt:lpstr>
      <vt:lpstr>Уточнение доходов</vt:lpstr>
      <vt:lpstr>Сравнение доходов с 2019г</vt:lpstr>
      <vt:lpstr>Лист1</vt:lpstr>
      <vt:lpstr>Лист2</vt:lpstr>
      <vt:lpstr>Лист3</vt:lpstr>
      <vt:lpstr>'Безвозмездные поступления'!Заголовки_для_печати</vt:lpstr>
      <vt:lpstr>'Безвозмездные поступления'!Область_печати</vt:lpstr>
      <vt:lpstr>'Налоговые и неналоговые доходы'!Область_печати</vt:lpstr>
      <vt:lpstr>'Сравнение доходов с 2019г'!Область_печати</vt:lpstr>
      <vt:lpstr>'Уточнение доходов'!Область_печати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2021-05-19T12:27:08Z</dcterms:modified>
</cp:coreProperties>
</file>