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аналит.данные доходы" sheetId="5" r:id="rId1"/>
    <sheet name="аналит.данные расходы" sheetId="4" r:id="rId2"/>
    <sheet name="Лист2" sheetId="2" r:id="rId3"/>
    <sheet name="Лист3" sheetId="3" r:id="rId4"/>
  </sheets>
  <definedNames>
    <definedName name="_xlnm.Print_Area" localSheetId="0">'аналит.данные доходы'!$A$1:$M$46</definedName>
    <definedName name="_xlnm.Print_Area" localSheetId="1">'аналит.данные расходы'!$C$1:$J$59</definedName>
  </definedNames>
  <calcPr calcId="124519"/>
</workbook>
</file>

<file path=xl/calcChain.xml><?xml version="1.0" encoding="utf-8"?>
<calcChain xmlns="http://schemas.openxmlformats.org/spreadsheetml/2006/main">
  <c r="M45" i="5"/>
  <c r="L45"/>
  <c r="M44"/>
  <c r="L44"/>
  <c r="M43"/>
  <c r="I43"/>
  <c r="M42"/>
  <c r="M41"/>
  <c r="L41"/>
  <c r="I41"/>
  <c r="M40"/>
  <c r="L40"/>
  <c r="I40"/>
  <c r="M39"/>
  <c r="L39"/>
  <c r="I39"/>
  <c r="M38"/>
  <c r="L38"/>
  <c r="I38"/>
  <c r="M37"/>
  <c r="L37"/>
  <c r="I37"/>
  <c r="M36"/>
  <c r="L36"/>
  <c r="I36"/>
  <c r="H35"/>
  <c r="L35" s="1"/>
  <c r="G35"/>
  <c r="F35"/>
  <c r="E35"/>
  <c r="D35"/>
  <c r="C35"/>
  <c r="H34"/>
  <c r="H46" s="1"/>
  <c r="F34"/>
  <c r="E34"/>
  <c r="D34"/>
  <c r="D46" s="1"/>
  <c r="C34"/>
  <c r="C46" s="1"/>
  <c r="M33"/>
  <c r="M32"/>
  <c r="L32"/>
  <c r="I32"/>
  <c r="M31"/>
  <c r="L31"/>
  <c r="I31"/>
  <c r="M30"/>
  <c r="L30"/>
  <c r="I30"/>
  <c r="M29"/>
  <c r="L29"/>
  <c r="H28"/>
  <c r="J28" s="1"/>
  <c r="G28"/>
  <c r="F28"/>
  <c r="E28"/>
  <c r="D28"/>
  <c r="C28"/>
  <c r="M27"/>
  <c r="L27"/>
  <c r="M26"/>
  <c r="L26"/>
  <c r="M25"/>
  <c r="L25"/>
  <c r="I25"/>
  <c r="G25"/>
  <c r="F25"/>
  <c r="M24"/>
  <c r="L24"/>
  <c r="I24"/>
  <c r="M23"/>
  <c r="L23"/>
  <c r="I23"/>
  <c r="M22"/>
  <c r="L22"/>
  <c r="M21"/>
  <c r="M20"/>
  <c r="L20"/>
  <c r="I20"/>
  <c r="M19"/>
  <c r="L19"/>
  <c r="I19"/>
  <c r="M18"/>
  <c r="L18"/>
  <c r="I18"/>
  <c r="H17"/>
  <c r="M17" s="1"/>
  <c r="G17"/>
  <c r="F17"/>
  <c r="E17"/>
  <c r="I17" s="1"/>
  <c r="D17"/>
  <c r="C17"/>
  <c r="M16"/>
  <c r="L16"/>
  <c r="M15"/>
  <c r="L15"/>
  <c r="I15"/>
  <c r="M14"/>
  <c r="L14"/>
  <c r="M13"/>
  <c r="L13"/>
  <c r="I13"/>
  <c r="I12"/>
  <c r="H12"/>
  <c r="L12" s="1"/>
  <c r="E12"/>
  <c r="D12"/>
  <c r="C12"/>
  <c r="M11"/>
  <c r="L11"/>
  <c r="I11"/>
  <c r="M10"/>
  <c r="L10"/>
  <c r="I10"/>
  <c r="M9"/>
  <c r="L9"/>
  <c r="I9"/>
  <c r="M8"/>
  <c r="L8"/>
  <c r="I8"/>
  <c r="I7"/>
  <c r="H7"/>
  <c r="L7" s="1"/>
  <c r="E7"/>
  <c r="D7"/>
  <c r="C7"/>
  <c r="M6"/>
  <c r="L6"/>
  <c r="I6"/>
  <c r="M5"/>
  <c r="L5"/>
  <c r="I5"/>
  <c r="H4"/>
  <c r="M4" s="1"/>
  <c r="G4"/>
  <c r="F4"/>
  <c r="F3" s="1"/>
  <c r="F46" s="1"/>
  <c r="E4"/>
  <c r="E3" s="1"/>
  <c r="D4"/>
  <c r="C4"/>
  <c r="H3"/>
  <c r="J25" s="1"/>
  <c r="D3"/>
  <c r="C3"/>
  <c r="J58" i="4"/>
  <c r="I58"/>
  <c r="J57"/>
  <c r="I57"/>
  <c r="J56"/>
  <c r="H56"/>
  <c r="G56"/>
  <c r="F56"/>
  <c r="I56" s="1"/>
  <c r="I55"/>
  <c r="J54"/>
  <c r="I54"/>
  <c r="J53"/>
  <c r="H53"/>
  <c r="G53"/>
  <c r="F53"/>
  <c r="I53" s="1"/>
  <c r="J52"/>
  <c r="I52"/>
  <c r="J51"/>
  <c r="I51"/>
  <c r="J50"/>
  <c r="I50"/>
  <c r="J49"/>
  <c r="I49"/>
  <c r="H48"/>
  <c r="G48"/>
  <c r="I48" s="1"/>
  <c r="F48"/>
  <c r="J47"/>
  <c r="I47"/>
  <c r="J46"/>
  <c r="I46"/>
  <c r="H45"/>
  <c r="G45"/>
  <c r="I45" s="1"/>
  <c r="F45"/>
  <c r="J44"/>
  <c r="I44"/>
  <c r="J43"/>
  <c r="I43"/>
  <c r="I42"/>
  <c r="H42"/>
  <c r="G42"/>
  <c r="J42" s="1"/>
  <c r="F42"/>
  <c r="J41"/>
  <c r="I41"/>
  <c r="J40"/>
  <c r="I40"/>
  <c r="J39"/>
  <c r="I39"/>
  <c r="J38"/>
  <c r="I38"/>
  <c r="J37"/>
  <c r="I37"/>
  <c r="H36"/>
  <c r="G36"/>
  <c r="I36" s="1"/>
  <c r="F36"/>
  <c r="J35"/>
  <c r="I35"/>
  <c r="H34"/>
  <c r="G34"/>
  <c r="J34" s="1"/>
  <c r="F34"/>
  <c r="I33"/>
  <c r="J32"/>
  <c r="I32"/>
  <c r="J31"/>
  <c r="I31"/>
  <c r="I30"/>
  <c r="H30"/>
  <c r="G30"/>
  <c r="J30" s="1"/>
  <c r="F30"/>
  <c r="J29"/>
  <c r="I29"/>
  <c r="J28"/>
  <c r="I28"/>
  <c r="J27"/>
  <c r="I27"/>
  <c r="I26"/>
  <c r="I25"/>
  <c r="H25"/>
  <c r="G25"/>
  <c r="J25" s="1"/>
  <c r="F25"/>
  <c r="J24"/>
  <c r="I24"/>
  <c r="J23"/>
  <c r="I23"/>
  <c r="J22"/>
  <c r="I22"/>
  <c r="H21"/>
  <c r="G21"/>
  <c r="I21" s="1"/>
  <c r="F21"/>
  <c r="J20"/>
  <c r="I20"/>
  <c r="J18"/>
  <c r="I18"/>
  <c r="I17"/>
  <c r="J16"/>
  <c r="I16"/>
  <c r="J15"/>
  <c r="I15"/>
  <c r="J14"/>
  <c r="I14"/>
  <c r="H13"/>
  <c r="H59" s="1"/>
  <c r="G13"/>
  <c r="I13" s="1"/>
  <c r="F13"/>
  <c r="F59" s="1"/>
  <c r="K34" i="5" l="1"/>
  <c r="M46"/>
  <c r="L46"/>
  <c r="E46"/>
  <c r="I46" s="1"/>
  <c r="J4"/>
  <c r="J8"/>
  <c r="J9"/>
  <c r="J11"/>
  <c r="J12"/>
  <c r="J13"/>
  <c r="J18"/>
  <c r="J22"/>
  <c r="J24"/>
  <c r="J27"/>
  <c r="J30"/>
  <c r="J32"/>
  <c r="I4"/>
  <c r="J14"/>
  <c r="J15"/>
  <c r="M35"/>
  <c r="K3"/>
  <c r="M7"/>
  <c r="M12"/>
  <c r="J16"/>
  <c r="J21"/>
  <c r="I3"/>
  <c r="L4"/>
  <c r="L17"/>
  <c r="J26"/>
  <c r="I28"/>
  <c r="G34"/>
  <c r="G3" s="1"/>
  <c r="G46" s="1"/>
  <c r="L34"/>
  <c r="I35"/>
  <c r="M3"/>
  <c r="J5"/>
  <c r="J6"/>
  <c r="J7"/>
  <c r="J10"/>
  <c r="J17"/>
  <c r="J19"/>
  <c r="J23"/>
  <c r="M28"/>
  <c r="J31"/>
  <c r="L3"/>
  <c r="L28"/>
  <c r="J33"/>
  <c r="I34"/>
  <c r="M34"/>
  <c r="J13" i="4"/>
  <c r="J21"/>
  <c r="I34"/>
  <c r="J36"/>
  <c r="J45"/>
  <c r="G59"/>
  <c r="J48"/>
  <c r="J59" l="1"/>
  <c r="I59"/>
</calcChain>
</file>

<file path=xl/sharedStrings.xml><?xml version="1.0" encoding="utf-8"?>
<sst xmlns="http://schemas.openxmlformats.org/spreadsheetml/2006/main" count="238" uniqueCount="165">
  <si>
    <t xml:space="preserve">Приложение </t>
  </si>
  <si>
    <t>к решению Представительного Собрания</t>
  </si>
  <si>
    <t>Никольского муниципального района</t>
  </si>
  <si>
    <t>№   от     года</t>
  </si>
  <si>
    <t>Аналитические данные о расходах бюджета Никольского муниципального района за 9 месяцев 2022 года</t>
  </si>
  <si>
    <t xml:space="preserve">                                                                                                                                                                       </t>
  </si>
  <si>
    <t xml:space="preserve">      (тыс. рублей)</t>
  </si>
  <si>
    <t>Наименование</t>
  </si>
  <si>
    <t>Раздел</t>
  </si>
  <si>
    <t>Под-раздел</t>
  </si>
  <si>
    <t>Утверждено на  2022  год</t>
  </si>
  <si>
    <t>Фактически исполнено за 9 месяцев  2022 года</t>
  </si>
  <si>
    <t>Фактически исполнено за 9 месяцев  2021 года</t>
  </si>
  <si>
    <t xml:space="preserve">Процент исполнения к годовому плану </t>
  </si>
  <si>
    <t>Процент исполнения к уровню 2021 года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</si>
  <si>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</si>
  <si>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</si>
  <si>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</si>
  <si>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</si>
  <si>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</si>
  <si>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</si>
  <si>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</si>
  <si>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</si>
  <si>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</si>
  <si>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</si>
  <si>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</si>
  <si>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 xml:space="preserve"> 8,5 раз</t>
  </si>
  <si>
    <t>Обеспечение деятельности финансовых, налоговых и таможенных органов и органов финансового (финансово-бюджетного) надзора </t>
  </si>
  <si>
    <t>06</t>
  </si>
  <si>
    <t>Резервные фонды</t>
  </si>
  <si>
    <t>11</t>
  </si>
  <si>
    <t>-</t>
  </si>
  <si>
    <t>Другие общегосударственные вопросы</t>
  </si>
  <si>
    <t>НАЦИОНАЛЬНАЯ БЕЗОПАСНОСТЬ И ПРАВООХРАНИТЕЛЬНАЯ ДЕЯТЕЛЬНОСТЬ</t>
  </si>
  <si>
    <t>Гражданская оборона</t>
  </si>
  <si>
    <t>09</t>
  </si>
  <si>
    <t>Защита населения и территории от чрезвычайных  ситуаций природного и техногенного характера, пожарная безопасность</t>
  </si>
  <si>
    <t>10</t>
  </si>
  <si>
    <t>Другие вопросы в области национальной  безопасности и правоохранительной деятельности</t>
  </si>
  <si>
    <t>НАЦИОНАЛЬНАЯ ЭКОНОМИКА </t>
  </si>
  <si>
    <t>Общеэкономические вопросы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</si>
  <si>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</si>
  <si>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</si>
  <si>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</si>
  <si>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</si>
  <si>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</si>
  <si>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 </t>
  </si>
  <si>
    <t>Коммунальное хозяйство </t>
  </si>
  <si>
    <t>Благоустройство</t>
  </si>
  <si>
    <t>ОХРАНА ОКРУЖАЮЩЕЙ СРЕДЫ</t>
  </si>
  <si>
    <t>Другие вопросы в области охраны окружающей среды </t>
  </si>
  <si>
    <t>ОБРАЗОВАНИЕ </t>
  </si>
  <si>
    <t>07</t>
  </si>
  <si>
    <t>Дошкольное образование</t>
  </si>
  <si>
    <t>Общее образование 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</si>
  <si>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</si>
  <si>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</si>
  <si>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</si>
  <si>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 xml:space="preserve">КУЛЬТУРА, КИНЕМАТОГРАФИЯ </t>
  </si>
  <si>
    <t>Культура  </t>
  </si>
  <si>
    <t>Другие вопросы в области культуры, кинематографии</t>
  </si>
  <si>
    <t>ЗДРАВООХРАНЕНИЕ </t>
  </si>
  <si>
    <t>Санитарно-эпидемиологическое благополучие</t>
  </si>
  <si>
    <t>Другие вопросы в области здравоохранения</t>
  </si>
  <si>
    <t>СОЦИАЛЬНАЯ ПОЛИТИКА </t>
  </si>
  <si>
    <t>Пенсионное обеспечение</t>
  </si>
  <si>
    <t>Социальное обеспечение населения</t>
  </si>
  <si>
    <t>Охрана семьи и детства </t>
  </si>
  <si>
    <t xml:space="preserve">Другие вопросы в области социальной политики </t>
  </si>
  <si>
    <t>ФИЗИЧЕСКАЯ КУЛЬТУРА И СПОРТ</t>
  </si>
  <si>
    <t>Массовый спорт </t>
  </si>
  <si>
    <t>Другие вопросы в области физической культуры и спорта</t>
  </si>
  <si>
    <t>МЕЖБЮДЖЕТНЫЕ ТРАНСФЕРТЫ ОБЩЕГО ХАРАКТЕРА БЮДЖЕТАМ СУБЪЕКТОВ РОССИЙСКОЙ ФЕДЕРАЦИИ</t>
  </si>
  <si>
    <t>Дотации на выравнивание бюджетной обеспеченности субъектов Российской Федерации и муниципальных образований  </t>
  </si>
  <si>
    <t>Иные дотации </t>
  </si>
  <si>
    <t>ИТОГО РАСХОДОВ </t>
  </si>
  <si>
    <t>Аналитические данные о поступлении доходов в бюджет Никольского муниципального района по видам доходов за 9 месяцев 2022 года.</t>
  </si>
  <si>
    <t>Код бюджетной классификации РФ</t>
  </si>
  <si>
    <t>Наименование доходов</t>
  </si>
  <si>
    <t>Исполнено за 2021 г., тыс. руб.</t>
  </si>
  <si>
    <t>Исполнено  на 01.10.2021 г., тыс. руб.</t>
  </si>
  <si>
    <t>Утверждено на 2022 год, тыс. руб.</t>
  </si>
  <si>
    <t>2011г</t>
  </si>
  <si>
    <t>2012 год</t>
  </si>
  <si>
    <t>Исполнено  на 01.10.2022 г., тыс. руб.</t>
  </si>
  <si>
    <t>Процент исполнения к годовому плану</t>
  </si>
  <si>
    <t>Структура собственных доходов, %</t>
  </si>
  <si>
    <t>Структура доходов, %</t>
  </si>
  <si>
    <t>2022/ 2021 г., %.</t>
  </si>
  <si>
    <t>2022/ 2021 г., тыс.руб.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</si>
  <si>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</si>
  <si>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</si>
  <si>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</si>
  <si>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</si>
  <si>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</si>
  <si>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</si>
  <si>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Акцизы на нефтепродукты</t>
  </si>
  <si>
    <t>1 05 00000 00 0000 000</t>
  </si>
  <si>
    <t>НАЛОГИ НА СОВОКУПНЫЙ ДОХОД</t>
  </si>
  <si>
    <t>Налог, взимаемый в связи с применением упрощенной системы налогообложения</t>
  </si>
  <si>
    <t>1 05 01040 020 000110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</si>
  <si>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</si>
  <si>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1 05 02000 020 000 110</t>
  </si>
  <si>
    <t>Единый налог на вмененный доход для отдельных видов деятельности</t>
  </si>
  <si>
    <t>1 05 03000 01 0000 110</t>
  </si>
  <si>
    <t>Единый сельскохозяйственный налог</t>
  </si>
  <si>
    <t>1 06 00000 00 0000 000</t>
  </si>
  <si>
    <t>НАЛОГИ НА ИМУЩЕСТВО</t>
  </si>
  <si>
    <t>1 06 02010 02 0000 110</t>
  </si>
  <si>
    <t>Налог на имущество организаций по имуществу, не входящему в Единую систему газоснабжения</t>
  </si>
  <si>
    <t>1 06 04000 02 0000 110</t>
  </si>
  <si>
    <t>Земельный налог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</si>
  <si>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</si>
  <si>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</si>
  <si>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</si>
  <si>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</si>
  <si>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</si>
  <si>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</si>
  <si>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</si>
  <si>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</si>
  <si>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</si>
  <si>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</si>
  <si>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срставляющего казну муниципальных районов (за исключением земельных участков)</t>
  </si>
  <si>
    <t>1 11 05035 05 0000 120</t>
  </si>
  <si>
    <t>Прочие поступления от использования имущества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</si>
  <si>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</si>
  <si>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</si>
  <si>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1 12 00000 00 0000 000 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</si>
  <si>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</si>
  <si>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</si>
  <si>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</si>
  <si>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 xml:space="preserve">1 13 00000 00 0000 000 </t>
  </si>
  <si>
    <t>ДОХОДЫ ОТ ОКАЗАНИЯ ПЛАТНЫХ УСЛУГ И КОМПЕНСАЦИИ ЗАТРАТ ГОСУДАРСТВА</t>
  </si>
  <si>
    <t xml:space="preserve">Прочие доходы от оказания платных услуг получателями средств бюджетов муниципальных районов и компенсации затрат бюджетов муниципальных районов  </t>
  </si>
  <si>
    <t>Прочие доходы от компенсации затраи бюджетов муниципальных районов</t>
  </si>
  <si>
    <t>1 14 00000 00 0000 000</t>
  </si>
  <si>
    <t>ДОХОДЫ ОТ ПРОДАЖИ МАТЕРИАЛЬНЫХ И НЕМАТЕРИАЛЬНЫХ АКТИВОВ</t>
  </si>
  <si>
    <t>Доходы от продажи квартир</t>
  </si>
  <si>
    <t>1 14 02032 05 0000 410</t>
  </si>
  <si>
    <t>Доходы от реализации иного имуществ, находящегося в собственности мунициапльных районов</t>
  </si>
  <si>
    <t>1 14 06014 10 0000 430</t>
  </si>
  <si>
    <t>Доходы 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</si>
  <si>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</si>
  <si>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</si>
  <si>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ПРОЧИЕ НЕНАЛОГОВЫЕ ДОХОДЫ</t>
  </si>
  <si>
    <t>1 19 00000 00 0000 000</t>
  </si>
  <si>
    <t xml:space="preserve">БЕЗВОЗМЕЗДНЫЕ ПОСТУПЛЕНИЯ </t>
  </si>
  <si>
    <t>2 00 00000 00 0000 000</t>
  </si>
  <si>
    <t>БЕЗВОЗМЕЗДНЫЕ ПОСТУПЛЕНИЯ ОТ ДРУГИХ БЮДЖЕТОВ БЮДЖЕТНОЙ СИСТЕМЫ РФ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</si>
  <si>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</si>
  <si>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</si>
  <si>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</si>
  <si>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</si>
  <si>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</si>
  <si>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</si>
  <si>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</si>
  <si>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</si>
  <si>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2 02 04000 00 0000 151</t>
  </si>
  <si>
    <t>ИНЫЕ МЕЖБЮДЖЕТНЫЕ ТРАНСФЕРТЫ</t>
  </si>
  <si>
    <t>Прочие межбюджетные трансферты</t>
  </si>
  <si>
    <t>Прочие безвоздмездные поступления от государственных(муниципальных) организаций в бюджеты муниципальных районов</t>
  </si>
  <si>
    <t>Прочие безвозмездные поступления</t>
  </si>
  <si>
    <t>ВОЗВРАТ ОСТАТКОВ СУБСИДИЙ И СУБВЕНЦИЙ ПРОШЛЫХ ЛЕТ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</si>
  <si>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</si>
  <si>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ИТОГО ДОХОДОВ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</si>
</sst>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&quot;&quot;###,##0.00"/>
  </numFmts>
  <fonts count="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9"/>
      <color indexed="8"/>
      <name val="Arial"/>
      <family val="2"/>
      <charset val="204"/>
    </font>
    <font>
      <sz val="9"/>
      <name val="Arial Cyr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b/>
      <sz val="11"/>
      <name val="Arial Cyr"/>
      <charset val="204"/>
    </font>
    <font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i/>
      <sz val="8"/>
      <color indexed="23"/>
      <name val="Arial Cyr"/>
      <charset val="204"/>
    </font>
    <font>
      <sz val="10"/>
      <name val="Arial"/>
      <family val="2"/>
      <charset val="204"/>
    </font>
    <font>
      <sz val="10"/>
      <color indexed="62"/>
      <name val="Arial Cyr"/>
      <charset val="204"/>
    </font>
    <font>
      <b/>
      <i/>
      <sz val="16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b/>
      <sz val="10"/>
      <color indexed="8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darkDown">
        <fgColor indexed="10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indexed="43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88">
    <xf numFmtId="0" fontId="0" fillId="0" borderId="0"/>
    <xf numFmtId="0" fontId="2" fillId="0" borderId="0"/>
    <xf numFmtId="0" fontId="2" fillId="0" borderId="0"/>
    <xf numFmtId="0" fontId="2" fillId="0" borderId="4" applyNumberFormat="0">
      <alignment horizontal="right" vertical="top"/>
    </xf>
    <xf numFmtId="0" fontId="2" fillId="0" borderId="4" applyNumberFormat="0">
      <alignment horizontal="right" vertical="top"/>
    </xf>
    <xf numFmtId="0" fontId="2" fillId="0" borderId="4" applyNumberFormat="0">
      <alignment horizontal="right" vertical="top"/>
    </xf>
    <xf numFmtId="0" fontId="2" fillId="0" borderId="4" applyNumberFormat="0">
      <alignment horizontal="right" vertical="top"/>
    </xf>
    <xf numFmtId="0" fontId="2" fillId="0" borderId="4" applyNumberFormat="0">
      <alignment horizontal="right" vertical="top"/>
    </xf>
    <xf numFmtId="0" fontId="2" fillId="0" borderId="4" applyNumberFormat="0">
      <alignment horizontal="right" vertical="top"/>
    </xf>
    <xf numFmtId="0" fontId="2" fillId="0" borderId="4" applyNumberFormat="0">
      <alignment horizontal="right" vertical="top"/>
    </xf>
    <xf numFmtId="0" fontId="2" fillId="0" borderId="4" applyNumberFormat="0">
      <alignment horizontal="right" vertical="top"/>
    </xf>
    <xf numFmtId="0" fontId="2" fillId="4" borderId="4" applyNumberFormat="0">
      <alignment horizontal="right" vertical="top"/>
    </xf>
    <xf numFmtId="0" fontId="2" fillId="4" borderId="4" applyNumberFormat="0">
      <alignment horizontal="right" vertical="top"/>
    </xf>
    <xf numFmtId="0" fontId="2" fillId="4" borderId="4" applyNumberFormat="0">
      <alignment horizontal="right" vertical="top"/>
    </xf>
    <xf numFmtId="0" fontId="2" fillId="4" borderId="4" applyNumberFormat="0">
      <alignment horizontal="right" vertical="top"/>
    </xf>
    <xf numFmtId="49" fontId="2" fillId="5" borderId="4">
      <alignment horizontal="left" vertical="top"/>
    </xf>
    <xf numFmtId="49" fontId="20" fillId="0" borderId="4">
      <alignment horizontal="left" vertical="top"/>
    </xf>
    <xf numFmtId="49" fontId="2" fillId="5" borderId="4">
      <alignment horizontal="left" vertical="top"/>
    </xf>
    <xf numFmtId="49" fontId="2" fillId="5" borderId="4">
      <alignment horizontal="left" vertical="top"/>
    </xf>
    <xf numFmtId="49" fontId="2" fillId="5" borderId="4">
      <alignment horizontal="left" vertical="top"/>
    </xf>
    <xf numFmtId="0" fontId="2" fillId="6" borderId="4">
      <alignment horizontal="left" vertical="top" wrapText="1"/>
    </xf>
    <xf numFmtId="0" fontId="2" fillId="6" borderId="4">
      <alignment horizontal="left" vertical="top" wrapText="1"/>
    </xf>
    <xf numFmtId="0" fontId="2" fillId="6" borderId="4">
      <alignment horizontal="left" vertical="top" wrapText="1"/>
    </xf>
    <xf numFmtId="0" fontId="2" fillId="6" borderId="4">
      <alignment horizontal="left" vertical="top" wrapText="1"/>
    </xf>
    <xf numFmtId="0" fontId="20" fillId="0" borderId="4">
      <alignment horizontal="left" vertical="top" wrapText="1"/>
    </xf>
    <xf numFmtId="0" fontId="2" fillId="7" borderId="4">
      <alignment horizontal="left" vertical="top" wrapText="1"/>
    </xf>
    <xf numFmtId="0" fontId="2" fillId="7" borderId="4">
      <alignment horizontal="left" vertical="top" wrapText="1"/>
    </xf>
    <xf numFmtId="0" fontId="2" fillId="7" borderId="4">
      <alignment horizontal="left" vertical="top" wrapText="1"/>
    </xf>
    <xf numFmtId="0" fontId="2" fillId="7" borderId="4">
      <alignment horizontal="left" vertical="top" wrapText="1"/>
    </xf>
    <xf numFmtId="0" fontId="2" fillId="8" borderId="4">
      <alignment horizontal="left" vertical="top" wrapText="1"/>
    </xf>
    <xf numFmtId="0" fontId="2" fillId="8" borderId="4">
      <alignment horizontal="left" vertical="top" wrapText="1"/>
    </xf>
    <xf numFmtId="0" fontId="2" fillId="8" borderId="4">
      <alignment horizontal="left" vertical="top" wrapText="1"/>
    </xf>
    <xf numFmtId="0" fontId="2" fillId="8" borderId="4">
      <alignment horizontal="left" vertical="top" wrapText="1"/>
    </xf>
    <xf numFmtId="0" fontId="2" fillId="9" borderId="4">
      <alignment horizontal="left" vertical="top" wrapText="1"/>
    </xf>
    <xf numFmtId="0" fontId="2" fillId="9" borderId="4">
      <alignment horizontal="left" vertical="top" wrapText="1"/>
    </xf>
    <xf numFmtId="0" fontId="2" fillId="9" borderId="4">
      <alignment horizontal="left" vertical="top" wrapText="1"/>
    </xf>
    <xf numFmtId="0" fontId="2" fillId="9" borderId="4">
      <alignment horizontal="left" vertical="top" wrapText="1"/>
    </xf>
    <xf numFmtId="0" fontId="2" fillId="10" borderId="4">
      <alignment horizontal="left" vertical="top" wrapText="1"/>
    </xf>
    <xf numFmtId="0" fontId="2" fillId="0" borderId="4">
      <alignment horizontal="left" vertical="top" wrapText="1"/>
    </xf>
    <xf numFmtId="0" fontId="2" fillId="0" borderId="4">
      <alignment horizontal="left" vertical="top" wrapText="1"/>
    </xf>
    <xf numFmtId="0" fontId="2" fillId="0" borderId="4">
      <alignment horizontal="left" vertical="top" wrapText="1"/>
    </xf>
    <xf numFmtId="0" fontId="2" fillId="0" borderId="4">
      <alignment horizontal="left" vertical="top" wrapText="1"/>
    </xf>
    <xf numFmtId="0" fontId="2" fillId="10" borderId="4">
      <alignment horizontal="left" vertical="top" wrapText="1"/>
    </xf>
    <xf numFmtId="0" fontId="2" fillId="10" borderId="4">
      <alignment horizontal="left" vertical="top" wrapText="1"/>
    </xf>
    <xf numFmtId="0" fontId="2" fillId="10" borderId="4">
      <alignment horizontal="left" vertical="top" wrapText="1"/>
    </xf>
    <xf numFmtId="0" fontId="21" fillId="0" borderId="0">
      <alignment horizontal="left" vertical="top"/>
    </xf>
    <xf numFmtId="0" fontId="22" fillId="0" borderId="0"/>
    <xf numFmtId="0" fontId="22" fillId="0" borderId="0"/>
    <xf numFmtId="0" fontId="22" fillId="0" borderId="0"/>
    <xf numFmtId="0" fontId="1" fillId="0" borderId="0"/>
    <xf numFmtId="0" fontId="2" fillId="6" borderId="5" applyNumberFormat="0">
      <alignment horizontal="right" vertical="top"/>
    </xf>
    <xf numFmtId="0" fontId="2" fillId="7" borderId="5" applyNumberFormat="0">
      <alignment horizontal="right" vertical="top"/>
    </xf>
    <xf numFmtId="0" fontId="2" fillId="0" borderId="4" applyNumberFormat="0">
      <alignment horizontal="right" vertical="top"/>
    </xf>
    <xf numFmtId="0" fontId="2" fillId="0" borderId="4" applyNumberFormat="0">
      <alignment horizontal="right" vertical="top"/>
    </xf>
    <xf numFmtId="0" fontId="2" fillId="0" borderId="4" applyNumberFormat="0">
      <alignment horizontal="right" vertical="top"/>
    </xf>
    <xf numFmtId="0" fontId="2" fillId="0" borderId="4" applyNumberFormat="0">
      <alignment horizontal="right" vertical="top"/>
    </xf>
    <xf numFmtId="0" fontId="2" fillId="7" borderId="5" applyNumberFormat="0">
      <alignment horizontal="right" vertical="top"/>
    </xf>
    <xf numFmtId="0" fontId="2" fillId="7" borderId="5" applyNumberFormat="0">
      <alignment horizontal="right" vertical="top"/>
    </xf>
    <xf numFmtId="0" fontId="2" fillId="7" borderId="5" applyNumberFormat="0">
      <alignment horizontal="right" vertical="top"/>
    </xf>
    <xf numFmtId="0" fontId="2" fillId="0" borderId="4" applyNumberFormat="0">
      <alignment horizontal="right" vertical="top"/>
    </xf>
    <xf numFmtId="0" fontId="2" fillId="0" borderId="4" applyNumberFormat="0">
      <alignment horizontal="right" vertical="top"/>
    </xf>
    <xf numFmtId="0" fontId="2" fillId="0" borderId="4" applyNumberFormat="0">
      <alignment horizontal="right" vertical="top"/>
    </xf>
    <xf numFmtId="0" fontId="2" fillId="0" borderId="4" applyNumberFormat="0">
      <alignment horizontal="right" vertical="top"/>
    </xf>
    <xf numFmtId="0" fontId="2" fillId="6" borderId="5" applyNumberFormat="0">
      <alignment horizontal="right" vertical="top"/>
    </xf>
    <xf numFmtId="0" fontId="2" fillId="6" borderId="5" applyNumberFormat="0">
      <alignment horizontal="right" vertical="top"/>
    </xf>
    <xf numFmtId="0" fontId="2" fillId="6" borderId="5" applyNumberFormat="0">
      <alignment horizontal="right" vertical="top"/>
    </xf>
    <xf numFmtId="0" fontId="2" fillId="8" borderId="5" applyNumberFormat="0">
      <alignment horizontal="right" vertical="top"/>
    </xf>
    <xf numFmtId="0" fontId="2" fillId="0" borderId="4" applyNumberFormat="0">
      <alignment horizontal="right" vertical="top"/>
    </xf>
    <xf numFmtId="0" fontId="2" fillId="0" borderId="4" applyNumberFormat="0">
      <alignment horizontal="right" vertical="top"/>
    </xf>
    <xf numFmtId="0" fontId="2" fillId="0" borderId="4" applyNumberFormat="0">
      <alignment horizontal="right" vertical="top"/>
    </xf>
    <xf numFmtId="0" fontId="2" fillId="0" borderId="4" applyNumberFormat="0">
      <alignment horizontal="right" vertical="top"/>
    </xf>
    <xf numFmtId="0" fontId="2" fillId="8" borderId="5" applyNumberFormat="0">
      <alignment horizontal="right" vertical="top"/>
    </xf>
    <xf numFmtId="0" fontId="2" fillId="8" borderId="5" applyNumberFormat="0">
      <alignment horizontal="right" vertical="top"/>
    </xf>
    <xf numFmtId="0" fontId="2" fillId="8" borderId="5" applyNumberFormat="0">
      <alignment horizontal="right" vertical="top"/>
    </xf>
    <xf numFmtId="49" fontId="23" fillId="11" borderId="4">
      <alignment horizontal="left" vertical="top" wrapText="1"/>
    </xf>
    <xf numFmtId="49" fontId="2" fillId="0" borderId="4">
      <alignment horizontal="left" vertical="top" wrapText="1"/>
    </xf>
    <xf numFmtId="49" fontId="2" fillId="0" borderId="4">
      <alignment horizontal="left" vertical="top" wrapText="1"/>
    </xf>
    <xf numFmtId="49" fontId="2" fillId="0" borderId="4">
      <alignment horizontal="left" vertical="top" wrapText="1"/>
    </xf>
    <xf numFmtId="49" fontId="2" fillId="0" borderId="4">
      <alignment horizontal="left" vertical="top" wrapText="1"/>
    </xf>
    <xf numFmtId="0" fontId="2" fillId="10" borderId="4">
      <alignment horizontal="left" vertical="top" wrapText="1"/>
    </xf>
    <xf numFmtId="0" fontId="2" fillId="0" borderId="4">
      <alignment horizontal="left" vertical="top" wrapText="1"/>
    </xf>
    <xf numFmtId="0" fontId="2" fillId="0" borderId="4">
      <alignment horizontal="left" vertical="top" wrapText="1"/>
    </xf>
    <xf numFmtId="0" fontId="2" fillId="0" borderId="4">
      <alignment horizontal="left" vertical="top" wrapText="1"/>
    </xf>
    <xf numFmtId="0" fontId="2" fillId="0" borderId="4">
      <alignment horizontal="left" vertical="top" wrapText="1"/>
    </xf>
    <xf numFmtId="0" fontId="2" fillId="10" borderId="4">
      <alignment horizontal="left" vertical="top" wrapText="1"/>
    </xf>
    <xf numFmtId="0" fontId="2" fillId="10" borderId="4">
      <alignment horizontal="left" vertical="top" wrapText="1"/>
    </xf>
    <xf numFmtId="0" fontId="2" fillId="10" borderId="4">
      <alignment horizontal="left" vertical="top" wrapText="1"/>
    </xf>
    <xf numFmtId="0" fontId="22" fillId="0" borderId="0"/>
  </cellStyleXfs>
  <cellXfs count="89">
    <xf numFmtId="0" fontId="0" fillId="0" borderId="0" xfId="0"/>
    <xf numFmtId="0" fontId="4" fillId="0" borderId="0" xfId="1" applyFont="1"/>
    <xf numFmtId="0" fontId="3" fillId="0" borderId="0" xfId="1" applyFont="1" applyFill="1" applyBorder="1" applyAlignment="1">
      <alignment horizontal="center" vertical="top"/>
    </xf>
    <xf numFmtId="0" fontId="5" fillId="0" borderId="0" xfId="1" applyFont="1" applyFill="1" applyBorder="1" applyAlignment="1">
      <alignment horizontal="left" vertical="top"/>
    </xf>
    <xf numFmtId="0" fontId="10" fillId="0" borderId="0" xfId="1" applyFont="1"/>
    <xf numFmtId="0" fontId="11" fillId="0" borderId="3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10" fillId="0" borderId="3" xfId="1" applyFont="1" applyBorder="1" applyAlignment="1">
      <alignment horizontal="center" vertical="center" wrapText="1"/>
    </xf>
    <xf numFmtId="0" fontId="4" fillId="0" borderId="3" xfId="1" applyFont="1" applyBorder="1"/>
    <xf numFmtId="0" fontId="6" fillId="0" borderId="3" xfId="1" applyFont="1" applyFill="1" applyBorder="1" applyAlignment="1">
      <alignment horizontal="left" vertical="top" wrapText="1"/>
    </xf>
    <xf numFmtId="49" fontId="6" fillId="0" borderId="3" xfId="1" applyNumberFormat="1" applyFont="1" applyFill="1" applyBorder="1" applyAlignment="1">
      <alignment horizontal="center" vertical="center"/>
    </xf>
    <xf numFmtId="164" fontId="6" fillId="0" borderId="3" xfId="1" applyNumberFormat="1" applyFont="1" applyFill="1" applyBorder="1" applyAlignment="1">
      <alignment horizontal="center" vertical="center"/>
    </xf>
    <xf numFmtId="165" fontId="13" fillId="0" borderId="3" xfId="1" applyNumberFormat="1" applyFont="1" applyBorder="1" applyAlignment="1">
      <alignment horizontal="center" vertical="center"/>
    </xf>
    <xf numFmtId="0" fontId="14" fillId="2" borderId="3" xfId="1" applyFont="1" applyFill="1" applyBorder="1" applyAlignment="1">
      <alignment horizontal="left" wrapText="1"/>
    </xf>
    <xf numFmtId="49" fontId="15" fillId="0" borderId="3" xfId="1" applyNumberFormat="1" applyFont="1" applyFill="1" applyBorder="1" applyAlignment="1">
      <alignment horizontal="center" vertical="center"/>
    </xf>
    <xf numFmtId="164" fontId="16" fillId="3" borderId="3" xfId="1" applyNumberFormat="1" applyFont="1" applyFill="1" applyBorder="1" applyAlignment="1">
      <alignment horizontal="center" vertical="center"/>
    </xf>
    <xf numFmtId="164" fontId="15" fillId="0" borderId="3" xfId="1" applyNumberFormat="1" applyFont="1" applyFill="1" applyBorder="1" applyAlignment="1">
      <alignment horizontal="center" vertical="center"/>
    </xf>
    <xf numFmtId="165" fontId="14" fillId="0" borderId="3" xfId="1" applyNumberFormat="1" applyFont="1" applyBorder="1" applyAlignment="1">
      <alignment horizontal="center" vertical="center"/>
    </xf>
    <xf numFmtId="0" fontId="15" fillId="0" borderId="3" xfId="1" applyFont="1" applyFill="1" applyBorder="1" applyAlignment="1">
      <alignment vertical="top" wrapText="1"/>
    </xf>
    <xf numFmtId="0" fontId="15" fillId="0" borderId="3" xfId="1" applyFont="1" applyFill="1" applyBorder="1" applyAlignment="1">
      <alignment horizontal="left" vertical="top" wrapText="1"/>
    </xf>
    <xf numFmtId="165" fontId="14" fillId="0" borderId="3" xfId="1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vertical="top" wrapText="1"/>
    </xf>
    <xf numFmtId="164" fontId="6" fillId="3" borderId="3" xfId="1" applyNumberFormat="1" applyFont="1" applyFill="1" applyBorder="1" applyAlignment="1">
      <alignment horizontal="center" vertical="center"/>
    </xf>
    <xf numFmtId="164" fontId="13" fillId="3" borderId="3" xfId="1" applyNumberFormat="1" applyFont="1" applyFill="1" applyBorder="1" applyAlignment="1">
      <alignment horizontal="center" vertical="center"/>
    </xf>
    <xf numFmtId="164" fontId="17" fillId="0" borderId="3" xfId="1" applyNumberFormat="1" applyFont="1" applyFill="1" applyBorder="1" applyAlignment="1">
      <alignment horizontal="center" vertical="center"/>
    </xf>
    <xf numFmtId="0" fontId="14" fillId="0" borderId="3" xfId="1" applyFont="1" applyBorder="1"/>
    <xf numFmtId="164" fontId="16" fillId="0" borderId="3" xfId="1" applyNumberFormat="1" applyFont="1" applyBorder="1" applyAlignment="1">
      <alignment horizontal="center" vertical="center"/>
    </xf>
    <xf numFmtId="164" fontId="18" fillId="0" borderId="3" xfId="1" applyNumberFormat="1" applyFont="1" applyFill="1" applyBorder="1" applyAlignment="1">
      <alignment horizontal="center" vertical="center"/>
    </xf>
    <xf numFmtId="49" fontId="4" fillId="0" borderId="0" xfId="1" applyNumberFormat="1" applyFont="1" applyAlignment="1">
      <alignment wrapText="1"/>
    </xf>
    <xf numFmtId="164" fontId="4" fillId="0" borderId="0" xfId="1" applyNumberFormat="1" applyFont="1"/>
    <xf numFmtId="0" fontId="3" fillId="0" borderId="0" xfId="1" applyFont="1" applyFill="1" applyBorder="1" applyAlignment="1">
      <alignment horizontal="center" vertical="top"/>
    </xf>
    <xf numFmtId="0" fontId="6" fillId="0" borderId="0" xfId="2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top"/>
    </xf>
    <xf numFmtId="0" fontId="8" fillId="0" borderId="0" xfId="1" applyFont="1" applyAlignment="1">
      <alignment horizontal="left" vertical="top"/>
    </xf>
    <xf numFmtId="0" fontId="9" fillId="0" borderId="1" xfId="1" applyFont="1" applyFill="1" applyBorder="1" applyAlignment="1">
      <alignment horizontal="center" vertical="top"/>
    </xf>
    <xf numFmtId="0" fontId="9" fillId="0" borderId="2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center" vertical="top"/>
    </xf>
    <xf numFmtId="0" fontId="18" fillId="0" borderId="3" xfId="1" applyFont="1" applyFill="1" applyBorder="1" applyAlignment="1">
      <alignment horizontal="center" vertical="top" wrapText="1"/>
    </xf>
    <xf numFmtId="0" fontId="19" fillId="0" borderId="3" xfId="1" applyFont="1" applyBorder="1" applyAlignment="1">
      <alignment horizontal="center"/>
    </xf>
    <xf numFmtId="0" fontId="24" fillId="0" borderId="2" xfId="1" applyFont="1" applyFill="1" applyBorder="1" applyAlignment="1">
      <alignment horizontal="center" vertical="center" wrapText="1"/>
    </xf>
    <xf numFmtId="0" fontId="25" fillId="0" borderId="0" xfId="1" applyFont="1"/>
    <xf numFmtId="0" fontId="13" fillId="0" borderId="3" xfId="1" applyFont="1" applyBorder="1" applyAlignment="1">
      <alignment horizontal="center" vertical="center" wrapText="1"/>
    </xf>
    <xf numFmtId="0" fontId="13" fillId="3" borderId="3" xfId="1" applyFont="1" applyFill="1" applyBorder="1" applyAlignment="1">
      <alignment horizontal="center" vertical="center" wrapText="1"/>
    </xf>
    <xf numFmtId="0" fontId="13" fillId="0" borderId="3" xfId="1" applyFont="1" applyBorder="1" applyAlignment="1">
      <alignment horizontal="left" wrapText="1"/>
    </xf>
    <xf numFmtId="164" fontId="13" fillId="3" borderId="3" xfId="1" applyNumberFormat="1" applyFont="1" applyFill="1" applyBorder="1" applyAlignment="1">
      <alignment horizontal="right"/>
    </xf>
    <xf numFmtId="164" fontId="13" fillId="0" borderId="3" xfId="1" applyNumberFormat="1" applyFont="1" applyBorder="1" applyAlignment="1">
      <alignment horizontal="right"/>
    </xf>
    <xf numFmtId="164" fontId="14" fillId="0" borderId="3" xfId="1" applyNumberFormat="1" applyFont="1" applyBorder="1"/>
    <xf numFmtId="0" fontId="25" fillId="3" borderId="3" xfId="1" applyFont="1" applyFill="1" applyBorder="1"/>
    <xf numFmtId="165" fontId="13" fillId="3" borderId="3" xfId="1" applyNumberFormat="1" applyFont="1" applyFill="1" applyBorder="1"/>
    <xf numFmtId="165" fontId="14" fillId="0" borderId="3" xfId="1" applyNumberFormat="1" applyFont="1" applyBorder="1"/>
    <xf numFmtId="165" fontId="14" fillId="3" borderId="3" xfId="1" applyNumberFormat="1" applyFont="1" applyFill="1" applyBorder="1"/>
    <xf numFmtId="0" fontId="14" fillId="0" borderId="3" xfId="1" applyFont="1" applyBorder="1" applyAlignment="1">
      <alignment horizontal="left" wrapText="1"/>
    </xf>
    <xf numFmtId="164" fontId="14" fillId="3" borderId="3" xfId="1" applyNumberFormat="1" applyFont="1" applyFill="1" applyBorder="1" applyAlignment="1">
      <alignment horizontal="right"/>
    </xf>
    <xf numFmtId="164" fontId="14" fillId="3" borderId="3" xfId="1" applyNumberFormat="1" applyFont="1" applyFill="1" applyBorder="1"/>
    <xf numFmtId="165" fontId="13" fillId="3" borderId="3" xfId="1" applyNumberFormat="1" applyFont="1" applyFill="1" applyBorder="1" applyAlignment="1">
      <alignment horizontal="right"/>
    </xf>
    <xf numFmtId="0" fontId="13" fillId="0" borderId="6" xfId="1" applyFont="1" applyBorder="1" applyAlignment="1">
      <alignment horizontal="left" wrapText="1"/>
    </xf>
    <xf numFmtId="0" fontId="14" fillId="0" borderId="3" xfId="1" applyFont="1" applyBorder="1" applyAlignment="1">
      <alignment wrapText="1"/>
    </xf>
    <xf numFmtId="165" fontId="14" fillId="3" borderId="3" xfId="1" applyNumberFormat="1" applyFont="1" applyFill="1" applyBorder="1" applyAlignment="1">
      <alignment horizontal="right"/>
    </xf>
    <xf numFmtId="3" fontId="14" fillId="0" borderId="7" xfId="87" applyNumberFormat="1" applyFont="1" applyFill="1" applyBorder="1" applyAlignment="1" applyProtection="1">
      <alignment horizontal="left" wrapText="1"/>
      <protection hidden="1"/>
    </xf>
    <xf numFmtId="0" fontId="14" fillId="0" borderId="3" xfId="87" applyNumberFormat="1" applyFont="1" applyFill="1" applyBorder="1" applyAlignment="1" applyProtection="1">
      <alignment horizontal="left" vertical="top" wrapText="1"/>
      <protection hidden="1"/>
    </xf>
    <xf numFmtId="165" fontId="25" fillId="3" borderId="3" xfId="1" applyNumberFormat="1" applyFont="1" applyFill="1" applyBorder="1"/>
    <xf numFmtId="0" fontId="13" fillId="2" borderId="8" xfId="87" applyNumberFormat="1" applyFont="1" applyFill="1" applyBorder="1" applyAlignment="1" applyProtection="1">
      <alignment horizontal="left" wrapText="1"/>
      <protection hidden="1"/>
    </xf>
    <xf numFmtId="0" fontId="14" fillId="0" borderId="3" xfId="1" applyFont="1" applyFill="1" applyBorder="1" applyAlignment="1">
      <alignment horizontal="left" wrapText="1"/>
    </xf>
    <xf numFmtId="0" fontId="25" fillId="0" borderId="0" xfId="1" applyFont="1" applyFill="1"/>
    <xf numFmtId="0" fontId="6" fillId="0" borderId="3" xfId="1" applyFont="1" applyBorder="1" applyAlignment="1">
      <alignment horizontal="left" wrapText="1"/>
    </xf>
    <xf numFmtId="0" fontId="14" fillId="0" borderId="3" xfId="87" applyNumberFormat="1" applyFont="1" applyFill="1" applyBorder="1" applyAlignment="1" applyProtection="1">
      <alignment horizontal="left" wrapText="1"/>
      <protection hidden="1"/>
    </xf>
    <xf numFmtId="0" fontId="15" fillId="0" borderId="3" xfId="1" applyFont="1" applyBorder="1" applyAlignment="1">
      <alignment horizontal="left" wrapText="1"/>
    </xf>
    <xf numFmtId="0" fontId="13" fillId="0" borderId="9" xfId="1" applyFont="1" applyBorder="1" applyAlignment="1">
      <alignment horizontal="left" wrapText="1"/>
    </xf>
    <xf numFmtId="4" fontId="13" fillId="3" borderId="3" xfId="1" applyNumberFormat="1" applyFont="1" applyFill="1" applyBorder="1" applyAlignment="1">
      <alignment horizontal="right"/>
    </xf>
    <xf numFmtId="0" fontId="13" fillId="2" borderId="3" xfId="87" applyNumberFormat="1" applyFont="1" applyFill="1" applyBorder="1" applyAlignment="1" applyProtection="1">
      <alignment horizontal="left" wrapText="1"/>
      <protection hidden="1"/>
    </xf>
    <xf numFmtId="164" fontId="13" fillId="3" borderId="3" xfId="87" applyNumberFormat="1" applyFont="1" applyFill="1" applyBorder="1" applyAlignment="1" applyProtection="1">
      <alignment wrapText="1"/>
      <protection hidden="1"/>
    </xf>
    <xf numFmtId="165" fontId="13" fillId="3" borderId="3" xfId="87" applyNumberFormat="1" applyFont="1" applyFill="1" applyBorder="1" applyAlignment="1" applyProtection="1">
      <alignment vertical="center" wrapText="1"/>
      <protection hidden="1"/>
    </xf>
    <xf numFmtId="0" fontId="25" fillId="0" borderId="3" xfId="1" applyFont="1" applyBorder="1"/>
    <xf numFmtId="0" fontId="13" fillId="2" borderId="0" xfId="87" applyNumberFormat="1" applyFont="1" applyFill="1" applyBorder="1" applyAlignment="1" applyProtection="1">
      <alignment horizontal="left" wrapText="1"/>
      <protection hidden="1"/>
    </xf>
    <xf numFmtId="165" fontId="13" fillId="3" borderId="3" xfId="87" applyNumberFormat="1" applyFont="1" applyFill="1" applyBorder="1" applyAlignment="1" applyProtection="1">
      <alignment horizontal="center" wrapText="1"/>
      <protection hidden="1"/>
    </xf>
    <xf numFmtId="165" fontId="13" fillId="3" borderId="3" xfId="87" applyNumberFormat="1" applyFont="1" applyFill="1" applyBorder="1" applyAlignment="1" applyProtection="1">
      <alignment wrapText="1"/>
      <protection hidden="1"/>
    </xf>
    <xf numFmtId="165" fontId="26" fillId="2" borderId="3" xfId="87" applyNumberFormat="1" applyFont="1" applyFill="1" applyBorder="1" applyAlignment="1" applyProtection="1">
      <alignment vertical="center" wrapText="1"/>
      <protection hidden="1"/>
    </xf>
    <xf numFmtId="0" fontId="13" fillId="3" borderId="3" xfId="87" applyNumberFormat="1" applyFont="1" applyFill="1" applyBorder="1" applyAlignment="1" applyProtection="1">
      <alignment vertical="center" wrapText="1"/>
      <protection hidden="1"/>
    </xf>
    <xf numFmtId="166" fontId="27" fillId="0" borderId="10" xfId="1" applyNumberFormat="1" applyFont="1" applyBorder="1" applyAlignment="1">
      <alignment horizontal="left" wrapText="1"/>
    </xf>
    <xf numFmtId="0" fontId="13" fillId="0" borderId="3" xfId="1" applyFont="1" applyBorder="1" applyAlignment="1">
      <alignment vertical="top" wrapText="1"/>
    </xf>
    <xf numFmtId="0" fontId="13" fillId="0" borderId="3" xfId="1" applyFont="1" applyBorder="1" applyAlignment="1">
      <alignment wrapText="1"/>
    </xf>
    <xf numFmtId="165" fontId="13" fillId="12" borderId="11" xfId="87" applyNumberFormat="1" applyFont="1" applyFill="1" applyBorder="1" applyAlignment="1" applyProtection="1">
      <alignment wrapText="1"/>
      <protection hidden="1"/>
    </xf>
    <xf numFmtId="0" fontId="25" fillId="3" borderId="0" xfId="1" applyFont="1" applyFill="1"/>
    <xf numFmtId="164" fontId="13" fillId="12" borderId="0" xfId="1" applyNumberFormat="1" applyFont="1" applyFill="1" applyBorder="1" applyAlignment="1">
      <alignment horizontal="right"/>
    </xf>
    <xf numFmtId="0" fontId="25" fillId="12" borderId="0" xfId="1" applyFont="1" applyFill="1"/>
  </cellXfs>
  <cellStyles count="88">
    <cellStyle name="Данные (редактируемые)" xfId="3"/>
    <cellStyle name="Данные (редактируемые) 2" xfId="4"/>
    <cellStyle name="Данные (редактируемые) 3" xfId="5"/>
    <cellStyle name="Данные (редактируемые) 4" xfId="6"/>
    <cellStyle name="Данные (только для чтения)" xfId="7"/>
    <cellStyle name="Данные (только для чтения) 2" xfId="8"/>
    <cellStyle name="Данные (только для чтения) 3" xfId="9"/>
    <cellStyle name="Данные (только для чтения) 4" xfId="10"/>
    <cellStyle name="Данные для удаления" xfId="11"/>
    <cellStyle name="Данные для удаления 2" xfId="12"/>
    <cellStyle name="Данные для удаления 3" xfId="13"/>
    <cellStyle name="Данные для удаления 4" xfId="14"/>
    <cellStyle name="Заголовки полей" xfId="15"/>
    <cellStyle name="Заголовки полей [печать]" xfId="16"/>
    <cellStyle name="Заголовки полей 2" xfId="17"/>
    <cellStyle name="Заголовки полей 3" xfId="18"/>
    <cellStyle name="Заголовки полей 4" xfId="19"/>
    <cellStyle name="Заголовок меры" xfId="20"/>
    <cellStyle name="Заголовок меры 2" xfId="21"/>
    <cellStyle name="Заголовок меры 3" xfId="22"/>
    <cellStyle name="Заголовок меры 4" xfId="23"/>
    <cellStyle name="Заголовок показателя [печать]" xfId="24"/>
    <cellStyle name="Заголовок показателя константы" xfId="25"/>
    <cellStyle name="Заголовок показателя константы 2" xfId="26"/>
    <cellStyle name="Заголовок показателя константы 3" xfId="27"/>
    <cellStyle name="Заголовок показателя константы 4" xfId="28"/>
    <cellStyle name="Заголовок результата расчета" xfId="29"/>
    <cellStyle name="Заголовок результата расчета 2" xfId="30"/>
    <cellStyle name="Заголовок результата расчета 3" xfId="31"/>
    <cellStyle name="Заголовок результата расчета 4" xfId="32"/>
    <cellStyle name="Заголовок свободного показателя" xfId="33"/>
    <cellStyle name="Заголовок свободного показателя 2" xfId="34"/>
    <cellStyle name="Заголовок свободного показателя 3" xfId="35"/>
    <cellStyle name="Заголовок свободного показателя 4" xfId="36"/>
    <cellStyle name="Значение фильтра" xfId="37"/>
    <cellStyle name="Значение фильтра [печать]" xfId="38"/>
    <cellStyle name="Значение фильтра [печать] 2" xfId="39"/>
    <cellStyle name="Значение фильтра [печать] 3" xfId="40"/>
    <cellStyle name="Значение фильтра [печать] 4" xfId="41"/>
    <cellStyle name="Значение фильтра 2" xfId="42"/>
    <cellStyle name="Значение фильтра 3" xfId="43"/>
    <cellStyle name="Значение фильтра 4" xfId="44"/>
    <cellStyle name="Информация о задаче" xfId="45"/>
    <cellStyle name="Обычный" xfId="0" builtinId="0"/>
    <cellStyle name="Обычный 2" xfId="1"/>
    <cellStyle name="Обычный 2 2" xfId="46"/>
    <cellStyle name="Обычный 2 3" xfId="2"/>
    <cellStyle name="Обычный 2 4" xfId="47"/>
    <cellStyle name="Обычный 2 5" xfId="48"/>
    <cellStyle name="Обычный 3" xfId="49"/>
    <cellStyle name="Обычный_tmp" xfId="87"/>
    <cellStyle name="Отдельная ячейка" xfId="50"/>
    <cellStyle name="Отдельная ячейка - константа" xfId="51"/>
    <cellStyle name="Отдельная ячейка - константа [печать]" xfId="52"/>
    <cellStyle name="Отдельная ячейка - константа [печать] 2" xfId="53"/>
    <cellStyle name="Отдельная ячейка - константа [печать] 3" xfId="54"/>
    <cellStyle name="Отдельная ячейка - константа [печать] 4" xfId="55"/>
    <cellStyle name="Отдельная ячейка - константа 2" xfId="56"/>
    <cellStyle name="Отдельная ячейка - константа 3" xfId="57"/>
    <cellStyle name="Отдельная ячейка - константа 4" xfId="58"/>
    <cellStyle name="Отдельная ячейка [печать]" xfId="59"/>
    <cellStyle name="Отдельная ячейка [печать] 2" xfId="60"/>
    <cellStyle name="Отдельная ячейка [печать] 3" xfId="61"/>
    <cellStyle name="Отдельная ячейка [печать] 4" xfId="62"/>
    <cellStyle name="Отдельная ячейка 2" xfId="63"/>
    <cellStyle name="Отдельная ячейка 3" xfId="64"/>
    <cellStyle name="Отдельная ячейка 4" xfId="65"/>
    <cellStyle name="Отдельная ячейка-результат" xfId="66"/>
    <cellStyle name="Отдельная ячейка-результат [печать]" xfId="67"/>
    <cellStyle name="Отдельная ячейка-результат [печать] 2" xfId="68"/>
    <cellStyle name="Отдельная ячейка-результат [печать] 3" xfId="69"/>
    <cellStyle name="Отдельная ячейка-результат [печать] 4" xfId="70"/>
    <cellStyle name="Отдельная ячейка-результат 2" xfId="71"/>
    <cellStyle name="Отдельная ячейка-результат 3" xfId="72"/>
    <cellStyle name="Отдельная ячейка-результат 4" xfId="73"/>
    <cellStyle name="Свойства элементов измерения" xfId="74"/>
    <cellStyle name="Свойства элементов измерения [печать]" xfId="75"/>
    <cellStyle name="Свойства элементов измерения [печать] 2" xfId="76"/>
    <cellStyle name="Свойства элементов измерения [печать] 3" xfId="77"/>
    <cellStyle name="Свойства элементов измерения [печать] 4" xfId="78"/>
    <cellStyle name="Элементы осей" xfId="79"/>
    <cellStyle name="Элементы осей [печать]" xfId="80"/>
    <cellStyle name="Элементы осей [печать] 2" xfId="81"/>
    <cellStyle name="Элементы осей [печать] 3" xfId="82"/>
    <cellStyle name="Элементы осей [печать] 4" xfId="83"/>
    <cellStyle name="Элементы осей 2" xfId="84"/>
    <cellStyle name="Элементы осей 3" xfId="85"/>
    <cellStyle name="Элементы осей 4" xfId="8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49"/>
  <sheetViews>
    <sheetView tabSelected="1" view="pageBreakPreview" topLeftCell="B1" zoomScaleSheetLayoutView="100" workbookViewId="0">
      <pane xSplit="1" topLeftCell="C1" activePane="topRight" state="frozen"/>
      <selection activeCell="B1" sqref="B1"/>
      <selection pane="topRight" activeCell="B3" sqref="B3"/>
    </sheetView>
  </sheetViews>
  <sheetFormatPr defaultRowHeight="15"/>
  <cols>
    <col min="1" max="1" width="23.140625" style="44" hidden="1" customWidth="1"/>
    <col min="2" max="2" width="63.7109375" style="44" customWidth="1"/>
    <col min="3" max="3" width="13.42578125" style="88" customWidth="1"/>
    <col min="4" max="4" width="14.140625" style="44" customWidth="1"/>
    <col min="5" max="5" width="16.140625" style="44" customWidth="1"/>
    <col min="6" max="6" width="8.85546875" style="44" hidden="1" customWidth="1"/>
    <col min="7" max="7" width="8.5703125" style="44" hidden="1" customWidth="1"/>
    <col min="8" max="8" width="13" style="86" customWidth="1"/>
    <col min="9" max="9" width="10.42578125" style="44" customWidth="1"/>
    <col min="10" max="10" width="10.7109375" style="44" hidden="1" customWidth="1"/>
    <col min="11" max="11" width="8.5703125" style="44" hidden="1" customWidth="1"/>
    <col min="12" max="12" width="10" style="44" customWidth="1"/>
    <col min="13" max="13" width="10.85546875" style="44" hidden="1" customWidth="1"/>
    <col min="14" max="256" width="9.140625" style="44"/>
    <col min="257" max="257" width="0" style="44" hidden="1" customWidth="1"/>
    <col min="258" max="258" width="63.7109375" style="44" customWidth="1"/>
    <col min="259" max="259" width="13.42578125" style="44" customWidth="1"/>
    <col min="260" max="260" width="14.140625" style="44" customWidth="1"/>
    <col min="261" max="261" width="16.140625" style="44" customWidth="1"/>
    <col min="262" max="263" width="0" style="44" hidden="1" customWidth="1"/>
    <col min="264" max="264" width="13" style="44" customWidth="1"/>
    <col min="265" max="265" width="10.42578125" style="44" customWidth="1"/>
    <col min="266" max="267" width="0" style="44" hidden="1" customWidth="1"/>
    <col min="268" max="268" width="10" style="44" customWidth="1"/>
    <col min="269" max="269" width="0" style="44" hidden="1" customWidth="1"/>
    <col min="270" max="512" width="9.140625" style="44"/>
    <col min="513" max="513" width="0" style="44" hidden="1" customWidth="1"/>
    <col min="514" max="514" width="63.7109375" style="44" customWidth="1"/>
    <col min="515" max="515" width="13.42578125" style="44" customWidth="1"/>
    <col min="516" max="516" width="14.140625" style="44" customWidth="1"/>
    <col min="517" max="517" width="16.140625" style="44" customWidth="1"/>
    <col min="518" max="519" width="0" style="44" hidden="1" customWidth="1"/>
    <col min="520" max="520" width="13" style="44" customWidth="1"/>
    <col min="521" max="521" width="10.42578125" style="44" customWidth="1"/>
    <col min="522" max="523" width="0" style="44" hidden="1" customWidth="1"/>
    <col min="524" max="524" width="10" style="44" customWidth="1"/>
    <col min="525" max="525" width="0" style="44" hidden="1" customWidth="1"/>
    <col min="526" max="768" width="9.140625" style="44"/>
    <col min="769" max="769" width="0" style="44" hidden="1" customWidth="1"/>
    <col min="770" max="770" width="63.7109375" style="44" customWidth="1"/>
    <col min="771" max="771" width="13.42578125" style="44" customWidth="1"/>
    <col min="772" max="772" width="14.140625" style="44" customWidth="1"/>
    <col min="773" max="773" width="16.140625" style="44" customWidth="1"/>
    <col min="774" max="775" width="0" style="44" hidden="1" customWidth="1"/>
    <col min="776" max="776" width="13" style="44" customWidth="1"/>
    <col min="777" max="777" width="10.42578125" style="44" customWidth="1"/>
    <col min="778" max="779" width="0" style="44" hidden="1" customWidth="1"/>
    <col min="780" max="780" width="10" style="44" customWidth="1"/>
    <col min="781" max="781" width="0" style="44" hidden="1" customWidth="1"/>
    <col min="782" max="1024" width="9.140625" style="44"/>
    <col min="1025" max="1025" width="0" style="44" hidden="1" customWidth="1"/>
    <col min="1026" max="1026" width="63.7109375" style="44" customWidth="1"/>
    <col min="1027" max="1027" width="13.42578125" style="44" customWidth="1"/>
    <col min="1028" max="1028" width="14.140625" style="44" customWidth="1"/>
    <col min="1029" max="1029" width="16.140625" style="44" customWidth="1"/>
    <col min="1030" max="1031" width="0" style="44" hidden="1" customWidth="1"/>
    <col min="1032" max="1032" width="13" style="44" customWidth="1"/>
    <col min="1033" max="1033" width="10.42578125" style="44" customWidth="1"/>
    <col min="1034" max="1035" width="0" style="44" hidden="1" customWidth="1"/>
    <col min="1036" max="1036" width="10" style="44" customWidth="1"/>
    <col min="1037" max="1037" width="0" style="44" hidden="1" customWidth="1"/>
    <col min="1038" max="1280" width="9.140625" style="44"/>
    <col min="1281" max="1281" width="0" style="44" hidden="1" customWidth="1"/>
    <col min="1282" max="1282" width="63.7109375" style="44" customWidth="1"/>
    <col min="1283" max="1283" width="13.42578125" style="44" customWidth="1"/>
    <col min="1284" max="1284" width="14.140625" style="44" customWidth="1"/>
    <col min="1285" max="1285" width="16.140625" style="44" customWidth="1"/>
    <col min="1286" max="1287" width="0" style="44" hidden="1" customWidth="1"/>
    <col min="1288" max="1288" width="13" style="44" customWidth="1"/>
    <col min="1289" max="1289" width="10.42578125" style="44" customWidth="1"/>
    <col min="1290" max="1291" width="0" style="44" hidden="1" customWidth="1"/>
    <col min="1292" max="1292" width="10" style="44" customWidth="1"/>
    <col min="1293" max="1293" width="0" style="44" hidden="1" customWidth="1"/>
    <col min="1294" max="1536" width="9.140625" style="44"/>
    <col min="1537" max="1537" width="0" style="44" hidden="1" customWidth="1"/>
    <col min="1538" max="1538" width="63.7109375" style="44" customWidth="1"/>
    <col min="1539" max="1539" width="13.42578125" style="44" customWidth="1"/>
    <col min="1540" max="1540" width="14.140625" style="44" customWidth="1"/>
    <col min="1541" max="1541" width="16.140625" style="44" customWidth="1"/>
    <col min="1542" max="1543" width="0" style="44" hidden="1" customWidth="1"/>
    <col min="1544" max="1544" width="13" style="44" customWidth="1"/>
    <col min="1545" max="1545" width="10.42578125" style="44" customWidth="1"/>
    <col min="1546" max="1547" width="0" style="44" hidden="1" customWidth="1"/>
    <col min="1548" max="1548" width="10" style="44" customWidth="1"/>
    <col min="1549" max="1549" width="0" style="44" hidden="1" customWidth="1"/>
    <col min="1550" max="1792" width="9.140625" style="44"/>
    <col min="1793" max="1793" width="0" style="44" hidden="1" customWidth="1"/>
    <col min="1794" max="1794" width="63.7109375" style="44" customWidth="1"/>
    <col min="1795" max="1795" width="13.42578125" style="44" customWidth="1"/>
    <col min="1796" max="1796" width="14.140625" style="44" customWidth="1"/>
    <col min="1797" max="1797" width="16.140625" style="44" customWidth="1"/>
    <col min="1798" max="1799" width="0" style="44" hidden="1" customWidth="1"/>
    <col min="1800" max="1800" width="13" style="44" customWidth="1"/>
    <col min="1801" max="1801" width="10.42578125" style="44" customWidth="1"/>
    <col min="1802" max="1803" width="0" style="44" hidden="1" customWidth="1"/>
    <col min="1804" max="1804" width="10" style="44" customWidth="1"/>
    <col min="1805" max="1805" width="0" style="44" hidden="1" customWidth="1"/>
    <col min="1806" max="2048" width="9.140625" style="44"/>
    <col min="2049" max="2049" width="0" style="44" hidden="1" customWidth="1"/>
    <col min="2050" max="2050" width="63.7109375" style="44" customWidth="1"/>
    <col min="2051" max="2051" width="13.42578125" style="44" customWidth="1"/>
    <col min="2052" max="2052" width="14.140625" style="44" customWidth="1"/>
    <col min="2053" max="2053" width="16.140625" style="44" customWidth="1"/>
    <col min="2054" max="2055" width="0" style="44" hidden="1" customWidth="1"/>
    <col min="2056" max="2056" width="13" style="44" customWidth="1"/>
    <col min="2057" max="2057" width="10.42578125" style="44" customWidth="1"/>
    <col min="2058" max="2059" width="0" style="44" hidden="1" customWidth="1"/>
    <col min="2060" max="2060" width="10" style="44" customWidth="1"/>
    <col min="2061" max="2061" width="0" style="44" hidden="1" customWidth="1"/>
    <col min="2062" max="2304" width="9.140625" style="44"/>
    <col min="2305" max="2305" width="0" style="44" hidden="1" customWidth="1"/>
    <col min="2306" max="2306" width="63.7109375" style="44" customWidth="1"/>
    <col min="2307" max="2307" width="13.42578125" style="44" customWidth="1"/>
    <col min="2308" max="2308" width="14.140625" style="44" customWidth="1"/>
    <col min="2309" max="2309" width="16.140625" style="44" customWidth="1"/>
    <col min="2310" max="2311" width="0" style="44" hidden="1" customWidth="1"/>
    <col min="2312" max="2312" width="13" style="44" customWidth="1"/>
    <col min="2313" max="2313" width="10.42578125" style="44" customWidth="1"/>
    <col min="2314" max="2315" width="0" style="44" hidden="1" customWidth="1"/>
    <col min="2316" max="2316" width="10" style="44" customWidth="1"/>
    <col min="2317" max="2317" width="0" style="44" hidden="1" customWidth="1"/>
    <col min="2318" max="2560" width="9.140625" style="44"/>
    <col min="2561" max="2561" width="0" style="44" hidden="1" customWidth="1"/>
    <col min="2562" max="2562" width="63.7109375" style="44" customWidth="1"/>
    <col min="2563" max="2563" width="13.42578125" style="44" customWidth="1"/>
    <col min="2564" max="2564" width="14.140625" style="44" customWidth="1"/>
    <col min="2565" max="2565" width="16.140625" style="44" customWidth="1"/>
    <col min="2566" max="2567" width="0" style="44" hidden="1" customWidth="1"/>
    <col min="2568" max="2568" width="13" style="44" customWidth="1"/>
    <col min="2569" max="2569" width="10.42578125" style="44" customWidth="1"/>
    <col min="2570" max="2571" width="0" style="44" hidden="1" customWidth="1"/>
    <col min="2572" max="2572" width="10" style="44" customWidth="1"/>
    <col min="2573" max="2573" width="0" style="44" hidden="1" customWidth="1"/>
    <col min="2574" max="2816" width="9.140625" style="44"/>
    <col min="2817" max="2817" width="0" style="44" hidden="1" customWidth="1"/>
    <col min="2818" max="2818" width="63.7109375" style="44" customWidth="1"/>
    <col min="2819" max="2819" width="13.42578125" style="44" customWidth="1"/>
    <col min="2820" max="2820" width="14.140625" style="44" customWidth="1"/>
    <col min="2821" max="2821" width="16.140625" style="44" customWidth="1"/>
    <col min="2822" max="2823" width="0" style="44" hidden="1" customWidth="1"/>
    <col min="2824" max="2824" width="13" style="44" customWidth="1"/>
    <col min="2825" max="2825" width="10.42578125" style="44" customWidth="1"/>
    <col min="2826" max="2827" width="0" style="44" hidden="1" customWidth="1"/>
    <col min="2828" max="2828" width="10" style="44" customWidth="1"/>
    <col min="2829" max="2829" width="0" style="44" hidden="1" customWidth="1"/>
    <col min="2830" max="3072" width="9.140625" style="44"/>
    <col min="3073" max="3073" width="0" style="44" hidden="1" customWidth="1"/>
    <col min="3074" max="3074" width="63.7109375" style="44" customWidth="1"/>
    <col min="3075" max="3075" width="13.42578125" style="44" customWidth="1"/>
    <col min="3076" max="3076" width="14.140625" style="44" customWidth="1"/>
    <col min="3077" max="3077" width="16.140625" style="44" customWidth="1"/>
    <col min="3078" max="3079" width="0" style="44" hidden="1" customWidth="1"/>
    <col min="3080" max="3080" width="13" style="44" customWidth="1"/>
    <col min="3081" max="3081" width="10.42578125" style="44" customWidth="1"/>
    <col min="3082" max="3083" width="0" style="44" hidden="1" customWidth="1"/>
    <col min="3084" max="3084" width="10" style="44" customWidth="1"/>
    <col min="3085" max="3085" width="0" style="44" hidden="1" customWidth="1"/>
    <col min="3086" max="3328" width="9.140625" style="44"/>
    <col min="3329" max="3329" width="0" style="44" hidden="1" customWidth="1"/>
    <col min="3330" max="3330" width="63.7109375" style="44" customWidth="1"/>
    <col min="3331" max="3331" width="13.42578125" style="44" customWidth="1"/>
    <col min="3332" max="3332" width="14.140625" style="44" customWidth="1"/>
    <col min="3333" max="3333" width="16.140625" style="44" customWidth="1"/>
    <col min="3334" max="3335" width="0" style="44" hidden="1" customWidth="1"/>
    <col min="3336" max="3336" width="13" style="44" customWidth="1"/>
    <col min="3337" max="3337" width="10.42578125" style="44" customWidth="1"/>
    <col min="3338" max="3339" width="0" style="44" hidden="1" customWidth="1"/>
    <col min="3340" max="3340" width="10" style="44" customWidth="1"/>
    <col min="3341" max="3341" width="0" style="44" hidden="1" customWidth="1"/>
    <col min="3342" max="3584" width="9.140625" style="44"/>
    <col min="3585" max="3585" width="0" style="44" hidden="1" customWidth="1"/>
    <col min="3586" max="3586" width="63.7109375" style="44" customWidth="1"/>
    <col min="3587" max="3587" width="13.42578125" style="44" customWidth="1"/>
    <col min="3588" max="3588" width="14.140625" style="44" customWidth="1"/>
    <col min="3589" max="3589" width="16.140625" style="44" customWidth="1"/>
    <col min="3590" max="3591" width="0" style="44" hidden="1" customWidth="1"/>
    <col min="3592" max="3592" width="13" style="44" customWidth="1"/>
    <col min="3593" max="3593" width="10.42578125" style="44" customWidth="1"/>
    <col min="3594" max="3595" width="0" style="44" hidden="1" customWidth="1"/>
    <col min="3596" max="3596" width="10" style="44" customWidth="1"/>
    <col min="3597" max="3597" width="0" style="44" hidden="1" customWidth="1"/>
    <col min="3598" max="3840" width="9.140625" style="44"/>
    <col min="3841" max="3841" width="0" style="44" hidden="1" customWidth="1"/>
    <col min="3842" max="3842" width="63.7109375" style="44" customWidth="1"/>
    <col min="3843" max="3843" width="13.42578125" style="44" customWidth="1"/>
    <col min="3844" max="3844" width="14.140625" style="44" customWidth="1"/>
    <col min="3845" max="3845" width="16.140625" style="44" customWidth="1"/>
    <col min="3846" max="3847" width="0" style="44" hidden="1" customWidth="1"/>
    <col min="3848" max="3848" width="13" style="44" customWidth="1"/>
    <col min="3849" max="3849" width="10.42578125" style="44" customWidth="1"/>
    <col min="3850" max="3851" width="0" style="44" hidden="1" customWidth="1"/>
    <col min="3852" max="3852" width="10" style="44" customWidth="1"/>
    <col min="3853" max="3853" width="0" style="44" hidden="1" customWidth="1"/>
    <col min="3854" max="4096" width="9.140625" style="44"/>
    <col min="4097" max="4097" width="0" style="44" hidden="1" customWidth="1"/>
    <col min="4098" max="4098" width="63.7109375" style="44" customWidth="1"/>
    <col min="4099" max="4099" width="13.42578125" style="44" customWidth="1"/>
    <col min="4100" max="4100" width="14.140625" style="44" customWidth="1"/>
    <col min="4101" max="4101" width="16.140625" style="44" customWidth="1"/>
    <col min="4102" max="4103" width="0" style="44" hidden="1" customWidth="1"/>
    <col min="4104" max="4104" width="13" style="44" customWidth="1"/>
    <col min="4105" max="4105" width="10.42578125" style="44" customWidth="1"/>
    <col min="4106" max="4107" width="0" style="44" hidden="1" customWidth="1"/>
    <col min="4108" max="4108" width="10" style="44" customWidth="1"/>
    <col min="4109" max="4109" width="0" style="44" hidden="1" customWidth="1"/>
    <col min="4110" max="4352" width="9.140625" style="44"/>
    <col min="4353" max="4353" width="0" style="44" hidden="1" customWidth="1"/>
    <col min="4354" max="4354" width="63.7109375" style="44" customWidth="1"/>
    <col min="4355" max="4355" width="13.42578125" style="44" customWidth="1"/>
    <col min="4356" max="4356" width="14.140625" style="44" customWidth="1"/>
    <col min="4357" max="4357" width="16.140625" style="44" customWidth="1"/>
    <col min="4358" max="4359" width="0" style="44" hidden="1" customWidth="1"/>
    <col min="4360" max="4360" width="13" style="44" customWidth="1"/>
    <col min="4361" max="4361" width="10.42578125" style="44" customWidth="1"/>
    <col min="4362" max="4363" width="0" style="44" hidden="1" customWidth="1"/>
    <col min="4364" max="4364" width="10" style="44" customWidth="1"/>
    <col min="4365" max="4365" width="0" style="44" hidden="1" customWidth="1"/>
    <col min="4366" max="4608" width="9.140625" style="44"/>
    <col min="4609" max="4609" width="0" style="44" hidden="1" customWidth="1"/>
    <col min="4610" max="4610" width="63.7109375" style="44" customWidth="1"/>
    <col min="4611" max="4611" width="13.42578125" style="44" customWidth="1"/>
    <col min="4612" max="4612" width="14.140625" style="44" customWidth="1"/>
    <col min="4613" max="4613" width="16.140625" style="44" customWidth="1"/>
    <col min="4614" max="4615" width="0" style="44" hidden="1" customWidth="1"/>
    <col min="4616" max="4616" width="13" style="44" customWidth="1"/>
    <col min="4617" max="4617" width="10.42578125" style="44" customWidth="1"/>
    <col min="4618" max="4619" width="0" style="44" hidden="1" customWidth="1"/>
    <col min="4620" max="4620" width="10" style="44" customWidth="1"/>
    <col min="4621" max="4621" width="0" style="44" hidden="1" customWidth="1"/>
    <col min="4622" max="4864" width="9.140625" style="44"/>
    <col min="4865" max="4865" width="0" style="44" hidden="1" customWidth="1"/>
    <col min="4866" max="4866" width="63.7109375" style="44" customWidth="1"/>
    <col min="4867" max="4867" width="13.42578125" style="44" customWidth="1"/>
    <col min="4868" max="4868" width="14.140625" style="44" customWidth="1"/>
    <col min="4869" max="4869" width="16.140625" style="44" customWidth="1"/>
    <col min="4870" max="4871" width="0" style="44" hidden="1" customWidth="1"/>
    <col min="4872" max="4872" width="13" style="44" customWidth="1"/>
    <col min="4873" max="4873" width="10.42578125" style="44" customWidth="1"/>
    <col min="4874" max="4875" width="0" style="44" hidden="1" customWidth="1"/>
    <col min="4876" max="4876" width="10" style="44" customWidth="1"/>
    <col min="4877" max="4877" width="0" style="44" hidden="1" customWidth="1"/>
    <col min="4878" max="5120" width="9.140625" style="44"/>
    <col min="5121" max="5121" width="0" style="44" hidden="1" customWidth="1"/>
    <col min="5122" max="5122" width="63.7109375" style="44" customWidth="1"/>
    <col min="5123" max="5123" width="13.42578125" style="44" customWidth="1"/>
    <col min="5124" max="5124" width="14.140625" style="44" customWidth="1"/>
    <col min="5125" max="5125" width="16.140625" style="44" customWidth="1"/>
    <col min="5126" max="5127" width="0" style="44" hidden="1" customWidth="1"/>
    <col min="5128" max="5128" width="13" style="44" customWidth="1"/>
    <col min="5129" max="5129" width="10.42578125" style="44" customWidth="1"/>
    <col min="5130" max="5131" width="0" style="44" hidden="1" customWidth="1"/>
    <col min="5132" max="5132" width="10" style="44" customWidth="1"/>
    <col min="5133" max="5133" width="0" style="44" hidden="1" customWidth="1"/>
    <col min="5134" max="5376" width="9.140625" style="44"/>
    <col min="5377" max="5377" width="0" style="44" hidden="1" customWidth="1"/>
    <col min="5378" max="5378" width="63.7109375" style="44" customWidth="1"/>
    <col min="5379" max="5379" width="13.42578125" style="44" customWidth="1"/>
    <col min="5380" max="5380" width="14.140625" style="44" customWidth="1"/>
    <col min="5381" max="5381" width="16.140625" style="44" customWidth="1"/>
    <col min="5382" max="5383" width="0" style="44" hidden="1" customWidth="1"/>
    <col min="5384" max="5384" width="13" style="44" customWidth="1"/>
    <col min="5385" max="5385" width="10.42578125" style="44" customWidth="1"/>
    <col min="5386" max="5387" width="0" style="44" hidden="1" customWidth="1"/>
    <col min="5388" max="5388" width="10" style="44" customWidth="1"/>
    <col min="5389" max="5389" width="0" style="44" hidden="1" customWidth="1"/>
    <col min="5390" max="5632" width="9.140625" style="44"/>
    <col min="5633" max="5633" width="0" style="44" hidden="1" customWidth="1"/>
    <col min="5634" max="5634" width="63.7109375" style="44" customWidth="1"/>
    <col min="5635" max="5635" width="13.42578125" style="44" customWidth="1"/>
    <col min="5636" max="5636" width="14.140625" style="44" customWidth="1"/>
    <col min="5637" max="5637" width="16.140625" style="44" customWidth="1"/>
    <col min="5638" max="5639" width="0" style="44" hidden="1" customWidth="1"/>
    <col min="5640" max="5640" width="13" style="44" customWidth="1"/>
    <col min="5641" max="5641" width="10.42578125" style="44" customWidth="1"/>
    <col min="5642" max="5643" width="0" style="44" hidden="1" customWidth="1"/>
    <col min="5644" max="5644" width="10" style="44" customWidth="1"/>
    <col min="5645" max="5645" width="0" style="44" hidden="1" customWidth="1"/>
    <col min="5646" max="5888" width="9.140625" style="44"/>
    <col min="5889" max="5889" width="0" style="44" hidden="1" customWidth="1"/>
    <col min="5890" max="5890" width="63.7109375" style="44" customWidth="1"/>
    <col min="5891" max="5891" width="13.42578125" style="44" customWidth="1"/>
    <col min="5892" max="5892" width="14.140625" style="44" customWidth="1"/>
    <col min="5893" max="5893" width="16.140625" style="44" customWidth="1"/>
    <col min="5894" max="5895" width="0" style="44" hidden="1" customWidth="1"/>
    <col min="5896" max="5896" width="13" style="44" customWidth="1"/>
    <col min="5897" max="5897" width="10.42578125" style="44" customWidth="1"/>
    <col min="5898" max="5899" width="0" style="44" hidden="1" customWidth="1"/>
    <col min="5900" max="5900" width="10" style="44" customWidth="1"/>
    <col min="5901" max="5901" width="0" style="44" hidden="1" customWidth="1"/>
    <col min="5902" max="6144" width="9.140625" style="44"/>
    <col min="6145" max="6145" width="0" style="44" hidden="1" customWidth="1"/>
    <col min="6146" max="6146" width="63.7109375" style="44" customWidth="1"/>
    <col min="6147" max="6147" width="13.42578125" style="44" customWidth="1"/>
    <col min="6148" max="6148" width="14.140625" style="44" customWidth="1"/>
    <col min="6149" max="6149" width="16.140625" style="44" customWidth="1"/>
    <col min="6150" max="6151" width="0" style="44" hidden="1" customWidth="1"/>
    <col min="6152" max="6152" width="13" style="44" customWidth="1"/>
    <col min="6153" max="6153" width="10.42578125" style="44" customWidth="1"/>
    <col min="6154" max="6155" width="0" style="44" hidden="1" customWidth="1"/>
    <col min="6156" max="6156" width="10" style="44" customWidth="1"/>
    <col min="6157" max="6157" width="0" style="44" hidden="1" customWidth="1"/>
    <col min="6158" max="6400" width="9.140625" style="44"/>
    <col min="6401" max="6401" width="0" style="44" hidden="1" customWidth="1"/>
    <col min="6402" max="6402" width="63.7109375" style="44" customWidth="1"/>
    <col min="6403" max="6403" width="13.42578125" style="44" customWidth="1"/>
    <col min="6404" max="6404" width="14.140625" style="44" customWidth="1"/>
    <col min="6405" max="6405" width="16.140625" style="44" customWidth="1"/>
    <col min="6406" max="6407" width="0" style="44" hidden="1" customWidth="1"/>
    <col min="6408" max="6408" width="13" style="44" customWidth="1"/>
    <col min="6409" max="6409" width="10.42578125" style="44" customWidth="1"/>
    <col min="6410" max="6411" width="0" style="44" hidden="1" customWidth="1"/>
    <col min="6412" max="6412" width="10" style="44" customWidth="1"/>
    <col min="6413" max="6413" width="0" style="44" hidden="1" customWidth="1"/>
    <col min="6414" max="6656" width="9.140625" style="44"/>
    <col min="6657" max="6657" width="0" style="44" hidden="1" customWidth="1"/>
    <col min="6658" max="6658" width="63.7109375" style="44" customWidth="1"/>
    <col min="6659" max="6659" width="13.42578125" style="44" customWidth="1"/>
    <col min="6660" max="6660" width="14.140625" style="44" customWidth="1"/>
    <col min="6661" max="6661" width="16.140625" style="44" customWidth="1"/>
    <col min="6662" max="6663" width="0" style="44" hidden="1" customWidth="1"/>
    <col min="6664" max="6664" width="13" style="44" customWidth="1"/>
    <col min="6665" max="6665" width="10.42578125" style="44" customWidth="1"/>
    <col min="6666" max="6667" width="0" style="44" hidden="1" customWidth="1"/>
    <col min="6668" max="6668" width="10" style="44" customWidth="1"/>
    <col min="6669" max="6669" width="0" style="44" hidden="1" customWidth="1"/>
    <col min="6670" max="6912" width="9.140625" style="44"/>
    <col min="6913" max="6913" width="0" style="44" hidden="1" customWidth="1"/>
    <col min="6914" max="6914" width="63.7109375" style="44" customWidth="1"/>
    <col min="6915" max="6915" width="13.42578125" style="44" customWidth="1"/>
    <col min="6916" max="6916" width="14.140625" style="44" customWidth="1"/>
    <col min="6917" max="6917" width="16.140625" style="44" customWidth="1"/>
    <col min="6918" max="6919" width="0" style="44" hidden="1" customWidth="1"/>
    <col min="6920" max="6920" width="13" style="44" customWidth="1"/>
    <col min="6921" max="6921" width="10.42578125" style="44" customWidth="1"/>
    <col min="6922" max="6923" width="0" style="44" hidden="1" customWidth="1"/>
    <col min="6924" max="6924" width="10" style="44" customWidth="1"/>
    <col min="6925" max="6925" width="0" style="44" hidden="1" customWidth="1"/>
    <col min="6926" max="7168" width="9.140625" style="44"/>
    <col min="7169" max="7169" width="0" style="44" hidden="1" customWidth="1"/>
    <col min="7170" max="7170" width="63.7109375" style="44" customWidth="1"/>
    <col min="7171" max="7171" width="13.42578125" style="44" customWidth="1"/>
    <col min="7172" max="7172" width="14.140625" style="44" customWidth="1"/>
    <col min="7173" max="7173" width="16.140625" style="44" customWidth="1"/>
    <col min="7174" max="7175" width="0" style="44" hidden="1" customWidth="1"/>
    <col min="7176" max="7176" width="13" style="44" customWidth="1"/>
    <col min="7177" max="7177" width="10.42578125" style="44" customWidth="1"/>
    <col min="7178" max="7179" width="0" style="44" hidden="1" customWidth="1"/>
    <col min="7180" max="7180" width="10" style="44" customWidth="1"/>
    <col min="7181" max="7181" width="0" style="44" hidden="1" customWidth="1"/>
    <col min="7182" max="7424" width="9.140625" style="44"/>
    <col min="7425" max="7425" width="0" style="44" hidden="1" customWidth="1"/>
    <col min="7426" max="7426" width="63.7109375" style="44" customWidth="1"/>
    <col min="7427" max="7427" width="13.42578125" style="44" customWidth="1"/>
    <col min="7428" max="7428" width="14.140625" style="44" customWidth="1"/>
    <col min="7429" max="7429" width="16.140625" style="44" customWidth="1"/>
    <col min="7430" max="7431" width="0" style="44" hidden="1" customWidth="1"/>
    <col min="7432" max="7432" width="13" style="44" customWidth="1"/>
    <col min="7433" max="7433" width="10.42578125" style="44" customWidth="1"/>
    <col min="7434" max="7435" width="0" style="44" hidden="1" customWidth="1"/>
    <col min="7436" max="7436" width="10" style="44" customWidth="1"/>
    <col min="7437" max="7437" width="0" style="44" hidden="1" customWidth="1"/>
    <col min="7438" max="7680" width="9.140625" style="44"/>
    <col min="7681" max="7681" width="0" style="44" hidden="1" customWidth="1"/>
    <col min="7682" max="7682" width="63.7109375" style="44" customWidth="1"/>
    <col min="7683" max="7683" width="13.42578125" style="44" customWidth="1"/>
    <col min="7684" max="7684" width="14.140625" style="44" customWidth="1"/>
    <col min="7685" max="7685" width="16.140625" style="44" customWidth="1"/>
    <col min="7686" max="7687" width="0" style="44" hidden="1" customWidth="1"/>
    <col min="7688" max="7688" width="13" style="44" customWidth="1"/>
    <col min="7689" max="7689" width="10.42578125" style="44" customWidth="1"/>
    <col min="7690" max="7691" width="0" style="44" hidden="1" customWidth="1"/>
    <col min="7692" max="7692" width="10" style="44" customWidth="1"/>
    <col min="7693" max="7693" width="0" style="44" hidden="1" customWidth="1"/>
    <col min="7694" max="7936" width="9.140625" style="44"/>
    <col min="7937" max="7937" width="0" style="44" hidden="1" customWidth="1"/>
    <col min="7938" max="7938" width="63.7109375" style="44" customWidth="1"/>
    <col min="7939" max="7939" width="13.42578125" style="44" customWidth="1"/>
    <col min="7940" max="7940" width="14.140625" style="44" customWidth="1"/>
    <col min="7941" max="7941" width="16.140625" style="44" customWidth="1"/>
    <col min="7942" max="7943" width="0" style="44" hidden="1" customWidth="1"/>
    <col min="7944" max="7944" width="13" style="44" customWidth="1"/>
    <col min="7945" max="7945" width="10.42578125" style="44" customWidth="1"/>
    <col min="7946" max="7947" width="0" style="44" hidden="1" customWidth="1"/>
    <col min="7948" max="7948" width="10" style="44" customWidth="1"/>
    <col min="7949" max="7949" width="0" style="44" hidden="1" customWidth="1"/>
    <col min="7950" max="8192" width="9.140625" style="44"/>
    <col min="8193" max="8193" width="0" style="44" hidden="1" customWidth="1"/>
    <col min="8194" max="8194" width="63.7109375" style="44" customWidth="1"/>
    <col min="8195" max="8195" width="13.42578125" style="44" customWidth="1"/>
    <col min="8196" max="8196" width="14.140625" style="44" customWidth="1"/>
    <col min="8197" max="8197" width="16.140625" style="44" customWidth="1"/>
    <col min="8198" max="8199" width="0" style="44" hidden="1" customWidth="1"/>
    <col min="8200" max="8200" width="13" style="44" customWidth="1"/>
    <col min="8201" max="8201" width="10.42578125" style="44" customWidth="1"/>
    <col min="8202" max="8203" width="0" style="44" hidden="1" customWidth="1"/>
    <col min="8204" max="8204" width="10" style="44" customWidth="1"/>
    <col min="8205" max="8205" width="0" style="44" hidden="1" customWidth="1"/>
    <col min="8206" max="8448" width="9.140625" style="44"/>
    <col min="8449" max="8449" width="0" style="44" hidden="1" customWidth="1"/>
    <col min="8450" max="8450" width="63.7109375" style="44" customWidth="1"/>
    <col min="8451" max="8451" width="13.42578125" style="44" customWidth="1"/>
    <col min="8452" max="8452" width="14.140625" style="44" customWidth="1"/>
    <col min="8453" max="8453" width="16.140625" style="44" customWidth="1"/>
    <col min="8454" max="8455" width="0" style="44" hidden="1" customWidth="1"/>
    <col min="8456" max="8456" width="13" style="44" customWidth="1"/>
    <col min="8457" max="8457" width="10.42578125" style="44" customWidth="1"/>
    <col min="8458" max="8459" width="0" style="44" hidden="1" customWidth="1"/>
    <col min="8460" max="8460" width="10" style="44" customWidth="1"/>
    <col min="8461" max="8461" width="0" style="44" hidden="1" customWidth="1"/>
    <col min="8462" max="8704" width="9.140625" style="44"/>
    <col min="8705" max="8705" width="0" style="44" hidden="1" customWidth="1"/>
    <col min="8706" max="8706" width="63.7109375" style="44" customWidth="1"/>
    <col min="8707" max="8707" width="13.42578125" style="44" customWidth="1"/>
    <col min="8708" max="8708" width="14.140625" style="44" customWidth="1"/>
    <col min="8709" max="8709" width="16.140625" style="44" customWidth="1"/>
    <col min="8710" max="8711" width="0" style="44" hidden="1" customWidth="1"/>
    <col min="8712" max="8712" width="13" style="44" customWidth="1"/>
    <col min="8713" max="8713" width="10.42578125" style="44" customWidth="1"/>
    <col min="8714" max="8715" width="0" style="44" hidden="1" customWidth="1"/>
    <col min="8716" max="8716" width="10" style="44" customWidth="1"/>
    <col min="8717" max="8717" width="0" style="44" hidden="1" customWidth="1"/>
    <col min="8718" max="8960" width="9.140625" style="44"/>
    <col min="8961" max="8961" width="0" style="44" hidden="1" customWidth="1"/>
    <col min="8962" max="8962" width="63.7109375" style="44" customWidth="1"/>
    <col min="8963" max="8963" width="13.42578125" style="44" customWidth="1"/>
    <col min="8964" max="8964" width="14.140625" style="44" customWidth="1"/>
    <col min="8965" max="8965" width="16.140625" style="44" customWidth="1"/>
    <col min="8966" max="8967" width="0" style="44" hidden="1" customWidth="1"/>
    <col min="8968" max="8968" width="13" style="44" customWidth="1"/>
    <col min="8969" max="8969" width="10.42578125" style="44" customWidth="1"/>
    <col min="8970" max="8971" width="0" style="44" hidden="1" customWidth="1"/>
    <col min="8972" max="8972" width="10" style="44" customWidth="1"/>
    <col min="8973" max="8973" width="0" style="44" hidden="1" customWidth="1"/>
    <col min="8974" max="9216" width="9.140625" style="44"/>
    <col min="9217" max="9217" width="0" style="44" hidden="1" customWidth="1"/>
    <col min="9218" max="9218" width="63.7109375" style="44" customWidth="1"/>
    <col min="9219" max="9219" width="13.42578125" style="44" customWidth="1"/>
    <col min="9220" max="9220" width="14.140625" style="44" customWidth="1"/>
    <col min="9221" max="9221" width="16.140625" style="44" customWidth="1"/>
    <col min="9222" max="9223" width="0" style="44" hidden="1" customWidth="1"/>
    <col min="9224" max="9224" width="13" style="44" customWidth="1"/>
    <col min="9225" max="9225" width="10.42578125" style="44" customWidth="1"/>
    <col min="9226" max="9227" width="0" style="44" hidden="1" customWidth="1"/>
    <col min="9228" max="9228" width="10" style="44" customWidth="1"/>
    <col min="9229" max="9229" width="0" style="44" hidden="1" customWidth="1"/>
    <col min="9230" max="9472" width="9.140625" style="44"/>
    <col min="9473" max="9473" width="0" style="44" hidden="1" customWidth="1"/>
    <col min="9474" max="9474" width="63.7109375" style="44" customWidth="1"/>
    <col min="9475" max="9475" width="13.42578125" style="44" customWidth="1"/>
    <col min="9476" max="9476" width="14.140625" style="44" customWidth="1"/>
    <col min="9477" max="9477" width="16.140625" style="44" customWidth="1"/>
    <col min="9478" max="9479" width="0" style="44" hidden="1" customWidth="1"/>
    <col min="9480" max="9480" width="13" style="44" customWidth="1"/>
    <col min="9481" max="9481" width="10.42578125" style="44" customWidth="1"/>
    <col min="9482" max="9483" width="0" style="44" hidden="1" customWidth="1"/>
    <col min="9484" max="9484" width="10" style="44" customWidth="1"/>
    <col min="9485" max="9485" width="0" style="44" hidden="1" customWidth="1"/>
    <col min="9486" max="9728" width="9.140625" style="44"/>
    <col min="9729" max="9729" width="0" style="44" hidden="1" customWidth="1"/>
    <col min="9730" max="9730" width="63.7109375" style="44" customWidth="1"/>
    <col min="9731" max="9731" width="13.42578125" style="44" customWidth="1"/>
    <col min="9732" max="9732" width="14.140625" style="44" customWidth="1"/>
    <col min="9733" max="9733" width="16.140625" style="44" customWidth="1"/>
    <col min="9734" max="9735" width="0" style="44" hidden="1" customWidth="1"/>
    <col min="9736" max="9736" width="13" style="44" customWidth="1"/>
    <col min="9737" max="9737" width="10.42578125" style="44" customWidth="1"/>
    <col min="9738" max="9739" width="0" style="44" hidden="1" customWidth="1"/>
    <col min="9740" max="9740" width="10" style="44" customWidth="1"/>
    <col min="9741" max="9741" width="0" style="44" hidden="1" customWidth="1"/>
    <col min="9742" max="9984" width="9.140625" style="44"/>
    <col min="9985" max="9985" width="0" style="44" hidden="1" customWidth="1"/>
    <col min="9986" max="9986" width="63.7109375" style="44" customWidth="1"/>
    <col min="9987" max="9987" width="13.42578125" style="44" customWidth="1"/>
    <col min="9988" max="9988" width="14.140625" style="44" customWidth="1"/>
    <col min="9989" max="9989" width="16.140625" style="44" customWidth="1"/>
    <col min="9990" max="9991" width="0" style="44" hidden="1" customWidth="1"/>
    <col min="9992" max="9992" width="13" style="44" customWidth="1"/>
    <col min="9993" max="9993" width="10.42578125" style="44" customWidth="1"/>
    <col min="9994" max="9995" width="0" style="44" hidden="1" customWidth="1"/>
    <col min="9996" max="9996" width="10" style="44" customWidth="1"/>
    <col min="9997" max="9997" width="0" style="44" hidden="1" customWidth="1"/>
    <col min="9998" max="10240" width="9.140625" style="44"/>
    <col min="10241" max="10241" width="0" style="44" hidden="1" customWidth="1"/>
    <col min="10242" max="10242" width="63.7109375" style="44" customWidth="1"/>
    <col min="10243" max="10243" width="13.42578125" style="44" customWidth="1"/>
    <col min="10244" max="10244" width="14.140625" style="44" customWidth="1"/>
    <col min="10245" max="10245" width="16.140625" style="44" customWidth="1"/>
    <col min="10246" max="10247" width="0" style="44" hidden="1" customWidth="1"/>
    <col min="10248" max="10248" width="13" style="44" customWidth="1"/>
    <col min="10249" max="10249" width="10.42578125" style="44" customWidth="1"/>
    <col min="10250" max="10251" width="0" style="44" hidden="1" customWidth="1"/>
    <col min="10252" max="10252" width="10" style="44" customWidth="1"/>
    <col min="10253" max="10253" width="0" style="44" hidden="1" customWidth="1"/>
    <col min="10254" max="10496" width="9.140625" style="44"/>
    <col min="10497" max="10497" width="0" style="44" hidden="1" customWidth="1"/>
    <col min="10498" max="10498" width="63.7109375" style="44" customWidth="1"/>
    <col min="10499" max="10499" width="13.42578125" style="44" customWidth="1"/>
    <col min="10500" max="10500" width="14.140625" style="44" customWidth="1"/>
    <col min="10501" max="10501" width="16.140625" style="44" customWidth="1"/>
    <col min="10502" max="10503" width="0" style="44" hidden="1" customWidth="1"/>
    <col min="10504" max="10504" width="13" style="44" customWidth="1"/>
    <col min="10505" max="10505" width="10.42578125" style="44" customWidth="1"/>
    <col min="10506" max="10507" width="0" style="44" hidden="1" customWidth="1"/>
    <col min="10508" max="10508" width="10" style="44" customWidth="1"/>
    <col min="10509" max="10509" width="0" style="44" hidden="1" customWidth="1"/>
    <col min="10510" max="10752" width="9.140625" style="44"/>
    <col min="10753" max="10753" width="0" style="44" hidden="1" customWidth="1"/>
    <col min="10754" max="10754" width="63.7109375" style="44" customWidth="1"/>
    <col min="10755" max="10755" width="13.42578125" style="44" customWidth="1"/>
    <col min="10756" max="10756" width="14.140625" style="44" customWidth="1"/>
    <col min="10757" max="10757" width="16.140625" style="44" customWidth="1"/>
    <col min="10758" max="10759" width="0" style="44" hidden="1" customWidth="1"/>
    <col min="10760" max="10760" width="13" style="44" customWidth="1"/>
    <col min="10761" max="10761" width="10.42578125" style="44" customWidth="1"/>
    <col min="10762" max="10763" width="0" style="44" hidden="1" customWidth="1"/>
    <col min="10764" max="10764" width="10" style="44" customWidth="1"/>
    <col min="10765" max="10765" width="0" style="44" hidden="1" customWidth="1"/>
    <col min="10766" max="11008" width="9.140625" style="44"/>
    <col min="11009" max="11009" width="0" style="44" hidden="1" customWidth="1"/>
    <col min="11010" max="11010" width="63.7109375" style="44" customWidth="1"/>
    <col min="11011" max="11011" width="13.42578125" style="44" customWidth="1"/>
    <col min="11012" max="11012" width="14.140625" style="44" customWidth="1"/>
    <col min="11013" max="11013" width="16.140625" style="44" customWidth="1"/>
    <col min="11014" max="11015" width="0" style="44" hidden="1" customWidth="1"/>
    <col min="11016" max="11016" width="13" style="44" customWidth="1"/>
    <col min="11017" max="11017" width="10.42578125" style="44" customWidth="1"/>
    <col min="11018" max="11019" width="0" style="44" hidden="1" customWidth="1"/>
    <col min="11020" max="11020" width="10" style="44" customWidth="1"/>
    <col min="11021" max="11021" width="0" style="44" hidden="1" customWidth="1"/>
    <col min="11022" max="11264" width="9.140625" style="44"/>
    <col min="11265" max="11265" width="0" style="44" hidden="1" customWidth="1"/>
    <col min="11266" max="11266" width="63.7109375" style="44" customWidth="1"/>
    <col min="11267" max="11267" width="13.42578125" style="44" customWidth="1"/>
    <col min="11268" max="11268" width="14.140625" style="44" customWidth="1"/>
    <col min="11269" max="11269" width="16.140625" style="44" customWidth="1"/>
    <col min="11270" max="11271" width="0" style="44" hidden="1" customWidth="1"/>
    <col min="11272" max="11272" width="13" style="44" customWidth="1"/>
    <col min="11273" max="11273" width="10.42578125" style="44" customWidth="1"/>
    <col min="11274" max="11275" width="0" style="44" hidden="1" customWidth="1"/>
    <col min="11276" max="11276" width="10" style="44" customWidth="1"/>
    <col min="11277" max="11277" width="0" style="44" hidden="1" customWidth="1"/>
    <col min="11278" max="11520" width="9.140625" style="44"/>
    <col min="11521" max="11521" width="0" style="44" hidden="1" customWidth="1"/>
    <col min="11522" max="11522" width="63.7109375" style="44" customWidth="1"/>
    <col min="11523" max="11523" width="13.42578125" style="44" customWidth="1"/>
    <col min="11524" max="11524" width="14.140625" style="44" customWidth="1"/>
    <col min="11525" max="11525" width="16.140625" style="44" customWidth="1"/>
    <col min="11526" max="11527" width="0" style="44" hidden="1" customWidth="1"/>
    <col min="11528" max="11528" width="13" style="44" customWidth="1"/>
    <col min="11529" max="11529" width="10.42578125" style="44" customWidth="1"/>
    <col min="11530" max="11531" width="0" style="44" hidden="1" customWidth="1"/>
    <col min="11532" max="11532" width="10" style="44" customWidth="1"/>
    <col min="11533" max="11533" width="0" style="44" hidden="1" customWidth="1"/>
    <col min="11534" max="11776" width="9.140625" style="44"/>
    <col min="11777" max="11777" width="0" style="44" hidden="1" customWidth="1"/>
    <col min="11778" max="11778" width="63.7109375" style="44" customWidth="1"/>
    <col min="11779" max="11779" width="13.42578125" style="44" customWidth="1"/>
    <col min="11780" max="11780" width="14.140625" style="44" customWidth="1"/>
    <col min="11781" max="11781" width="16.140625" style="44" customWidth="1"/>
    <col min="11782" max="11783" width="0" style="44" hidden="1" customWidth="1"/>
    <col min="11784" max="11784" width="13" style="44" customWidth="1"/>
    <col min="11785" max="11785" width="10.42578125" style="44" customWidth="1"/>
    <col min="11786" max="11787" width="0" style="44" hidden="1" customWidth="1"/>
    <col min="11788" max="11788" width="10" style="44" customWidth="1"/>
    <col min="11789" max="11789" width="0" style="44" hidden="1" customWidth="1"/>
    <col min="11790" max="12032" width="9.140625" style="44"/>
    <col min="12033" max="12033" width="0" style="44" hidden="1" customWidth="1"/>
    <col min="12034" max="12034" width="63.7109375" style="44" customWidth="1"/>
    <col min="12035" max="12035" width="13.42578125" style="44" customWidth="1"/>
    <col min="12036" max="12036" width="14.140625" style="44" customWidth="1"/>
    <col min="12037" max="12037" width="16.140625" style="44" customWidth="1"/>
    <col min="12038" max="12039" width="0" style="44" hidden="1" customWidth="1"/>
    <col min="12040" max="12040" width="13" style="44" customWidth="1"/>
    <col min="12041" max="12041" width="10.42578125" style="44" customWidth="1"/>
    <col min="12042" max="12043" width="0" style="44" hidden="1" customWidth="1"/>
    <col min="12044" max="12044" width="10" style="44" customWidth="1"/>
    <col min="12045" max="12045" width="0" style="44" hidden="1" customWidth="1"/>
    <col min="12046" max="12288" width="9.140625" style="44"/>
    <col min="12289" max="12289" width="0" style="44" hidden="1" customWidth="1"/>
    <col min="12290" max="12290" width="63.7109375" style="44" customWidth="1"/>
    <col min="12291" max="12291" width="13.42578125" style="44" customWidth="1"/>
    <col min="12292" max="12292" width="14.140625" style="44" customWidth="1"/>
    <col min="12293" max="12293" width="16.140625" style="44" customWidth="1"/>
    <col min="12294" max="12295" width="0" style="44" hidden="1" customWidth="1"/>
    <col min="12296" max="12296" width="13" style="44" customWidth="1"/>
    <col min="12297" max="12297" width="10.42578125" style="44" customWidth="1"/>
    <col min="12298" max="12299" width="0" style="44" hidden="1" customWidth="1"/>
    <col min="12300" max="12300" width="10" style="44" customWidth="1"/>
    <col min="12301" max="12301" width="0" style="44" hidden="1" customWidth="1"/>
    <col min="12302" max="12544" width="9.140625" style="44"/>
    <col min="12545" max="12545" width="0" style="44" hidden="1" customWidth="1"/>
    <col min="12546" max="12546" width="63.7109375" style="44" customWidth="1"/>
    <col min="12547" max="12547" width="13.42578125" style="44" customWidth="1"/>
    <col min="12548" max="12548" width="14.140625" style="44" customWidth="1"/>
    <col min="12549" max="12549" width="16.140625" style="44" customWidth="1"/>
    <col min="12550" max="12551" width="0" style="44" hidden="1" customWidth="1"/>
    <col min="12552" max="12552" width="13" style="44" customWidth="1"/>
    <col min="12553" max="12553" width="10.42578125" style="44" customWidth="1"/>
    <col min="12554" max="12555" width="0" style="44" hidden="1" customWidth="1"/>
    <col min="12556" max="12556" width="10" style="44" customWidth="1"/>
    <col min="12557" max="12557" width="0" style="44" hidden="1" customWidth="1"/>
    <col min="12558" max="12800" width="9.140625" style="44"/>
    <col min="12801" max="12801" width="0" style="44" hidden="1" customWidth="1"/>
    <col min="12802" max="12802" width="63.7109375" style="44" customWidth="1"/>
    <col min="12803" max="12803" width="13.42578125" style="44" customWidth="1"/>
    <col min="12804" max="12804" width="14.140625" style="44" customWidth="1"/>
    <col min="12805" max="12805" width="16.140625" style="44" customWidth="1"/>
    <col min="12806" max="12807" width="0" style="44" hidden="1" customWidth="1"/>
    <col min="12808" max="12808" width="13" style="44" customWidth="1"/>
    <col min="12809" max="12809" width="10.42578125" style="44" customWidth="1"/>
    <col min="12810" max="12811" width="0" style="44" hidden="1" customWidth="1"/>
    <col min="12812" max="12812" width="10" style="44" customWidth="1"/>
    <col min="12813" max="12813" width="0" style="44" hidden="1" customWidth="1"/>
    <col min="12814" max="13056" width="9.140625" style="44"/>
    <col min="13057" max="13057" width="0" style="44" hidden="1" customWidth="1"/>
    <col min="13058" max="13058" width="63.7109375" style="44" customWidth="1"/>
    <col min="13059" max="13059" width="13.42578125" style="44" customWidth="1"/>
    <col min="13060" max="13060" width="14.140625" style="44" customWidth="1"/>
    <col min="13061" max="13061" width="16.140625" style="44" customWidth="1"/>
    <col min="13062" max="13063" width="0" style="44" hidden="1" customWidth="1"/>
    <col min="13064" max="13064" width="13" style="44" customWidth="1"/>
    <col min="13065" max="13065" width="10.42578125" style="44" customWidth="1"/>
    <col min="13066" max="13067" width="0" style="44" hidden="1" customWidth="1"/>
    <col min="13068" max="13068" width="10" style="44" customWidth="1"/>
    <col min="13069" max="13069" width="0" style="44" hidden="1" customWidth="1"/>
    <col min="13070" max="13312" width="9.140625" style="44"/>
    <col min="13313" max="13313" width="0" style="44" hidden="1" customWidth="1"/>
    <col min="13314" max="13314" width="63.7109375" style="44" customWidth="1"/>
    <col min="13315" max="13315" width="13.42578125" style="44" customWidth="1"/>
    <col min="13316" max="13316" width="14.140625" style="44" customWidth="1"/>
    <col min="13317" max="13317" width="16.140625" style="44" customWidth="1"/>
    <col min="13318" max="13319" width="0" style="44" hidden="1" customWidth="1"/>
    <col min="13320" max="13320" width="13" style="44" customWidth="1"/>
    <col min="13321" max="13321" width="10.42578125" style="44" customWidth="1"/>
    <col min="13322" max="13323" width="0" style="44" hidden="1" customWidth="1"/>
    <col min="13324" max="13324" width="10" style="44" customWidth="1"/>
    <col min="13325" max="13325" width="0" style="44" hidden="1" customWidth="1"/>
    <col min="13326" max="13568" width="9.140625" style="44"/>
    <col min="13569" max="13569" width="0" style="44" hidden="1" customWidth="1"/>
    <col min="13570" max="13570" width="63.7109375" style="44" customWidth="1"/>
    <col min="13571" max="13571" width="13.42578125" style="44" customWidth="1"/>
    <col min="13572" max="13572" width="14.140625" style="44" customWidth="1"/>
    <col min="13573" max="13573" width="16.140625" style="44" customWidth="1"/>
    <col min="13574" max="13575" width="0" style="44" hidden="1" customWidth="1"/>
    <col min="13576" max="13576" width="13" style="44" customWidth="1"/>
    <col min="13577" max="13577" width="10.42578125" style="44" customWidth="1"/>
    <col min="13578" max="13579" width="0" style="44" hidden="1" customWidth="1"/>
    <col min="13580" max="13580" width="10" style="44" customWidth="1"/>
    <col min="13581" max="13581" width="0" style="44" hidden="1" customWidth="1"/>
    <col min="13582" max="13824" width="9.140625" style="44"/>
    <col min="13825" max="13825" width="0" style="44" hidden="1" customWidth="1"/>
    <col min="13826" max="13826" width="63.7109375" style="44" customWidth="1"/>
    <col min="13827" max="13827" width="13.42578125" style="44" customWidth="1"/>
    <col min="13828" max="13828" width="14.140625" style="44" customWidth="1"/>
    <col min="13829" max="13829" width="16.140625" style="44" customWidth="1"/>
    <col min="13830" max="13831" width="0" style="44" hidden="1" customWidth="1"/>
    <col min="13832" max="13832" width="13" style="44" customWidth="1"/>
    <col min="13833" max="13833" width="10.42578125" style="44" customWidth="1"/>
    <col min="13834" max="13835" width="0" style="44" hidden="1" customWidth="1"/>
    <col min="13836" max="13836" width="10" style="44" customWidth="1"/>
    <col min="13837" max="13837" width="0" style="44" hidden="1" customWidth="1"/>
    <col min="13838" max="14080" width="9.140625" style="44"/>
    <col min="14081" max="14081" width="0" style="44" hidden="1" customWidth="1"/>
    <col min="14082" max="14082" width="63.7109375" style="44" customWidth="1"/>
    <col min="14083" max="14083" width="13.42578125" style="44" customWidth="1"/>
    <col min="14084" max="14084" width="14.140625" style="44" customWidth="1"/>
    <col min="14085" max="14085" width="16.140625" style="44" customWidth="1"/>
    <col min="14086" max="14087" width="0" style="44" hidden="1" customWidth="1"/>
    <col min="14088" max="14088" width="13" style="44" customWidth="1"/>
    <col min="14089" max="14089" width="10.42578125" style="44" customWidth="1"/>
    <col min="14090" max="14091" width="0" style="44" hidden="1" customWidth="1"/>
    <col min="14092" max="14092" width="10" style="44" customWidth="1"/>
    <col min="14093" max="14093" width="0" style="44" hidden="1" customWidth="1"/>
    <col min="14094" max="14336" width="9.140625" style="44"/>
    <col min="14337" max="14337" width="0" style="44" hidden="1" customWidth="1"/>
    <col min="14338" max="14338" width="63.7109375" style="44" customWidth="1"/>
    <col min="14339" max="14339" width="13.42578125" style="44" customWidth="1"/>
    <col min="14340" max="14340" width="14.140625" style="44" customWidth="1"/>
    <col min="14341" max="14341" width="16.140625" style="44" customWidth="1"/>
    <col min="14342" max="14343" width="0" style="44" hidden="1" customWidth="1"/>
    <col min="14344" max="14344" width="13" style="44" customWidth="1"/>
    <col min="14345" max="14345" width="10.42578125" style="44" customWidth="1"/>
    <col min="14346" max="14347" width="0" style="44" hidden="1" customWidth="1"/>
    <col min="14348" max="14348" width="10" style="44" customWidth="1"/>
    <col min="14349" max="14349" width="0" style="44" hidden="1" customWidth="1"/>
    <col min="14350" max="14592" width="9.140625" style="44"/>
    <col min="14593" max="14593" width="0" style="44" hidden="1" customWidth="1"/>
    <col min="14594" max="14594" width="63.7109375" style="44" customWidth="1"/>
    <col min="14595" max="14595" width="13.42578125" style="44" customWidth="1"/>
    <col min="14596" max="14596" width="14.140625" style="44" customWidth="1"/>
    <col min="14597" max="14597" width="16.140625" style="44" customWidth="1"/>
    <col min="14598" max="14599" width="0" style="44" hidden="1" customWidth="1"/>
    <col min="14600" max="14600" width="13" style="44" customWidth="1"/>
    <col min="14601" max="14601" width="10.42578125" style="44" customWidth="1"/>
    <col min="14602" max="14603" width="0" style="44" hidden="1" customWidth="1"/>
    <col min="14604" max="14604" width="10" style="44" customWidth="1"/>
    <col min="14605" max="14605" width="0" style="44" hidden="1" customWidth="1"/>
    <col min="14606" max="14848" width="9.140625" style="44"/>
    <col min="14849" max="14849" width="0" style="44" hidden="1" customWidth="1"/>
    <col min="14850" max="14850" width="63.7109375" style="44" customWidth="1"/>
    <col min="14851" max="14851" width="13.42578125" style="44" customWidth="1"/>
    <col min="14852" max="14852" width="14.140625" style="44" customWidth="1"/>
    <col min="14853" max="14853" width="16.140625" style="44" customWidth="1"/>
    <col min="14854" max="14855" width="0" style="44" hidden="1" customWidth="1"/>
    <col min="14856" max="14856" width="13" style="44" customWidth="1"/>
    <col min="14857" max="14857" width="10.42578125" style="44" customWidth="1"/>
    <col min="14858" max="14859" width="0" style="44" hidden="1" customWidth="1"/>
    <col min="14860" max="14860" width="10" style="44" customWidth="1"/>
    <col min="14861" max="14861" width="0" style="44" hidden="1" customWidth="1"/>
    <col min="14862" max="15104" width="9.140625" style="44"/>
    <col min="15105" max="15105" width="0" style="44" hidden="1" customWidth="1"/>
    <col min="15106" max="15106" width="63.7109375" style="44" customWidth="1"/>
    <col min="15107" max="15107" width="13.42578125" style="44" customWidth="1"/>
    <col min="15108" max="15108" width="14.140625" style="44" customWidth="1"/>
    <col min="15109" max="15109" width="16.140625" style="44" customWidth="1"/>
    <col min="15110" max="15111" width="0" style="44" hidden="1" customWidth="1"/>
    <col min="15112" max="15112" width="13" style="44" customWidth="1"/>
    <col min="15113" max="15113" width="10.42578125" style="44" customWidth="1"/>
    <col min="15114" max="15115" width="0" style="44" hidden="1" customWidth="1"/>
    <col min="15116" max="15116" width="10" style="44" customWidth="1"/>
    <col min="15117" max="15117" width="0" style="44" hidden="1" customWidth="1"/>
    <col min="15118" max="15360" width="9.140625" style="44"/>
    <col min="15361" max="15361" width="0" style="44" hidden="1" customWidth="1"/>
    <col min="15362" max="15362" width="63.7109375" style="44" customWidth="1"/>
    <col min="15363" max="15363" width="13.42578125" style="44" customWidth="1"/>
    <col min="15364" max="15364" width="14.140625" style="44" customWidth="1"/>
    <col min="15365" max="15365" width="16.140625" style="44" customWidth="1"/>
    <col min="15366" max="15367" width="0" style="44" hidden="1" customWidth="1"/>
    <col min="15368" max="15368" width="13" style="44" customWidth="1"/>
    <col min="15369" max="15369" width="10.42578125" style="44" customWidth="1"/>
    <col min="15370" max="15371" width="0" style="44" hidden="1" customWidth="1"/>
    <col min="15372" max="15372" width="10" style="44" customWidth="1"/>
    <col min="15373" max="15373" width="0" style="44" hidden="1" customWidth="1"/>
    <col min="15374" max="15616" width="9.140625" style="44"/>
    <col min="15617" max="15617" width="0" style="44" hidden="1" customWidth="1"/>
    <col min="15618" max="15618" width="63.7109375" style="44" customWidth="1"/>
    <col min="15619" max="15619" width="13.42578125" style="44" customWidth="1"/>
    <col min="15620" max="15620" width="14.140625" style="44" customWidth="1"/>
    <col min="15621" max="15621" width="16.140625" style="44" customWidth="1"/>
    <col min="15622" max="15623" width="0" style="44" hidden="1" customWidth="1"/>
    <col min="15624" max="15624" width="13" style="44" customWidth="1"/>
    <col min="15625" max="15625" width="10.42578125" style="44" customWidth="1"/>
    <col min="15626" max="15627" width="0" style="44" hidden="1" customWidth="1"/>
    <col min="15628" max="15628" width="10" style="44" customWidth="1"/>
    <col min="15629" max="15629" width="0" style="44" hidden="1" customWidth="1"/>
    <col min="15630" max="15872" width="9.140625" style="44"/>
    <col min="15873" max="15873" width="0" style="44" hidden="1" customWidth="1"/>
    <col min="15874" max="15874" width="63.7109375" style="44" customWidth="1"/>
    <col min="15875" max="15875" width="13.42578125" style="44" customWidth="1"/>
    <col min="15876" max="15876" width="14.140625" style="44" customWidth="1"/>
    <col min="15877" max="15877" width="16.140625" style="44" customWidth="1"/>
    <col min="15878" max="15879" width="0" style="44" hidden="1" customWidth="1"/>
    <col min="15880" max="15880" width="13" style="44" customWidth="1"/>
    <col min="15881" max="15881" width="10.42578125" style="44" customWidth="1"/>
    <col min="15882" max="15883" width="0" style="44" hidden="1" customWidth="1"/>
    <col min="15884" max="15884" width="10" style="44" customWidth="1"/>
    <col min="15885" max="15885" width="0" style="44" hidden="1" customWidth="1"/>
    <col min="15886" max="16128" width="9.140625" style="44"/>
    <col min="16129" max="16129" width="0" style="44" hidden="1" customWidth="1"/>
    <col min="16130" max="16130" width="63.7109375" style="44" customWidth="1"/>
    <col min="16131" max="16131" width="13.42578125" style="44" customWidth="1"/>
    <col min="16132" max="16132" width="14.140625" style="44" customWidth="1"/>
    <col min="16133" max="16133" width="16.140625" style="44" customWidth="1"/>
    <col min="16134" max="16135" width="0" style="44" hidden="1" customWidth="1"/>
    <col min="16136" max="16136" width="13" style="44" customWidth="1"/>
    <col min="16137" max="16137" width="10.42578125" style="44" customWidth="1"/>
    <col min="16138" max="16139" width="0" style="44" hidden="1" customWidth="1"/>
    <col min="16140" max="16140" width="10" style="44" customWidth="1"/>
    <col min="16141" max="16141" width="0" style="44" hidden="1" customWidth="1"/>
    <col min="16142" max="16384" width="9.140625" style="44"/>
  </cols>
  <sheetData>
    <row r="1" spans="1:13" ht="46.5" customHeight="1">
      <c r="A1" s="43" t="s">
        <v>76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3" ht="79.5" customHeight="1">
      <c r="A2" s="45" t="s">
        <v>77</v>
      </c>
      <c r="B2" s="45" t="s">
        <v>78</v>
      </c>
      <c r="C2" s="46" t="s">
        <v>79</v>
      </c>
      <c r="D2" s="46" t="s">
        <v>80</v>
      </c>
      <c r="E2" s="46" t="s">
        <v>81</v>
      </c>
      <c r="F2" s="46" t="s">
        <v>82</v>
      </c>
      <c r="G2" s="46" t="s">
        <v>83</v>
      </c>
      <c r="H2" s="46" t="s">
        <v>84</v>
      </c>
      <c r="I2" s="45" t="s">
        <v>85</v>
      </c>
      <c r="J2" s="45" t="s">
        <v>86</v>
      </c>
      <c r="K2" s="45" t="s">
        <v>87</v>
      </c>
      <c r="L2" s="45" t="s">
        <v>88</v>
      </c>
      <c r="M2" s="45" t="s">
        <v>89</v>
      </c>
    </row>
    <row r="3" spans="1:13" ht="24" customHeight="1">
      <c r="A3" s="47" t="s">
        <v>90</v>
      </c>
      <c r="B3" s="47" t="s">
        <v>91</v>
      </c>
      <c r="C3" s="48">
        <f>SUM(C4+C7+C12+C15+C17+C23+C28+C32+C33+C16+C25+C6)</f>
        <v>214921.65999999997</v>
      </c>
      <c r="D3" s="48">
        <f>SUM(D4+D7+D12+D15+D17+D23+D28+D32+D33+D16+D25+D6)</f>
        <v>153011.97</v>
      </c>
      <c r="E3" s="49">
        <f>SUM(E4+E7+E12+E15+E17+E23+E28+E32+E33+E16+E25+E6)</f>
        <v>203954.17</v>
      </c>
      <c r="F3" s="49">
        <f>SUM(F4+F7+F12+F15+F17+F23+F28+F32+F34+F16+F25+F6)</f>
        <v>166.1</v>
      </c>
      <c r="G3" s="49">
        <f>SUM(G4+G7+G12+G15+G17+G23+G28+G32+G34+G16+G25+G6)</f>
        <v>6496.8</v>
      </c>
      <c r="H3" s="48">
        <f>SUM(H4+H7+H12+H15+H17+H23+H28+H32+H33+H16+H25+H6)</f>
        <v>176605.40000000002</v>
      </c>
      <c r="I3" s="50">
        <f t="shared" ref="I3:I13" si="0">SUM(H3/E3*100)</f>
        <v>86.590727711034305</v>
      </c>
      <c r="J3" s="51"/>
      <c r="K3" s="52">
        <f>SUM(H3/$H$46*100)</f>
        <v>27.191686040535501</v>
      </c>
      <c r="L3" s="53">
        <f>SUM(H3/D3*100)</f>
        <v>115.41933614736155</v>
      </c>
      <c r="M3" s="50">
        <f>SUM(H3-D3)</f>
        <v>23593.430000000022</v>
      </c>
    </row>
    <row r="4" spans="1:13" ht="24" customHeight="1">
      <c r="A4" s="47" t="s">
        <v>92</v>
      </c>
      <c r="B4" s="47" t="s">
        <v>93</v>
      </c>
      <c r="C4" s="49">
        <f t="shared" ref="C4:H4" si="1">SUM(C5:C5)</f>
        <v>148238.9</v>
      </c>
      <c r="D4" s="49">
        <f t="shared" si="1"/>
        <v>101784.3</v>
      </c>
      <c r="E4" s="49">
        <f t="shared" si="1"/>
        <v>145958.20000000001</v>
      </c>
      <c r="F4" s="49">
        <f t="shared" si="1"/>
        <v>0</v>
      </c>
      <c r="G4" s="49">
        <f t="shared" si="1"/>
        <v>6496.8</v>
      </c>
      <c r="H4" s="49">
        <f t="shared" si="1"/>
        <v>113452.5</v>
      </c>
      <c r="I4" s="50">
        <f t="shared" si="0"/>
        <v>77.729445827641058</v>
      </c>
      <c r="J4" s="54">
        <f t="shared" ref="J4:J33" si="2">SUM(H4/$H$3*100)</f>
        <v>64.240674407464311</v>
      </c>
      <c r="K4" s="51"/>
      <c r="L4" s="53">
        <f t="shared" ref="L4:L32" si="3">SUM(H4/D4*100)</f>
        <v>111.46365402129798</v>
      </c>
      <c r="M4" s="50">
        <f t="shared" ref="M4:M45" si="4">SUM(H4-D4)</f>
        <v>11668.199999999997</v>
      </c>
    </row>
    <row r="5" spans="1:13" ht="21" customHeight="1">
      <c r="A5" s="55" t="s">
        <v>94</v>
      </c>
      <c r="B5" s="55" t="s">
        <v>95</v>
      </c>
      <c r="C5" s="56">
        <v>148238.9</v>
      </c>
      <c r="D5" s="56">
        <v>101784.3</v>
      </c>
      <c r="E5" s="57">
        <v>145958.20000000001</v>
      </c>
      <c r="F5" s="54"/>
      <c r="G5" s="54">
        <v>6496.8</v>
      </c>
      <c r="H5" s="56">
        <v>113452.5</v>
      </c>
      <c r="I5" s="50">
        <f t="shared" si="0"/>
        <v>77.729445827641058</v>
      </c>
      <c r="J5" s="52">
        <f t="shared" si="2"/>
        <v>64.240674407464311</v>
      </c>
      <c r="K5" s="51"/>
      <c r="L5" s="53">
        <f t="shared" si="3"/>
        <v>111.46365402129798</v>
      </c>
      <c r="M5" s="50">
        <f t="shared" si="4"/>
        <v>11668.199999999997</v>
      </c>
    </row>
    <row r="6" spans="1:13" ht="21" customHeight="1">
      <c r="A6" s="55"/>
      <c r="B6" s="47" t="s">
        <v>96</v>
      </c>
      <c r="C6" s="48">
        <v>14277.2</v>
      </c>
      <c r="D6" s="48">
        <v>10387.4</v>
      </c>
      <c r="E6" s="57">
        <v>13901</v>
      </c>
      <c r="F6" s="54"/>
      <c r="G6" s="54"/>
      <c r="H6" s="48">
        <v>12639.6</v>
      </c>
      <c r="I6" s="50">
        <f t="shared" si="0"/>
        <v>90.92583267390836</v>
      </c>
      <c r="J6" s="52">
        <f t="shared" si="2"/>
        <v>7.1569725501032249</v>
      </c>
      <c r="K6" s="51"/>
      <c r="L6" s="53">
        <f t="shared" si="3"/>
        <v>121.68203785355335</v>
      </c>
      <c r="M6" s="50">
        <f t="shared" si="4"/>
        <v>2252.2000000000007</v>
      </c>
    </row>
    <row r="7" spans="1:13" ht="27" customHeight="1">
      <c r="A7" s="47" t="s">
        <v>97</v>
      </c>
      <c r="B7" s="47" t="s">
        <v>98</v>
      </c>
      <c r="C7" s="48">
        <f>SUM(C8:C11)</f>
        <v>39100.420000000006</v>
      </c>
      <c r="D7" s="48">
        <f>SUM(D8:D11)</f>
        <v>31487.100000000002</v>
      </c>
      <c r="E7" s="48">
        <f>SUM(E8:E11)</f>
        <v>33793.64</v>
      </c>
      <c r="F7" s="58"/>
      <c r="G7" s="58"/>
      <c r="H7" s="48">
        <f>SUM(H8:H11)</f>
        <v>34745.800000000003</v>
      </c>
      <c r="I7" s="50">
        <f t="shared" si="0"/>
        <v>102.81757159039395</v>
      </c>
      <c r="J7" s="54">
        <f t="shared" si="2"/>
        <v>19.674256846053403</v>
      </c>
      <c r="K7" s="51"/>
      <c r="L7" s="53">
        <f t="shared" si="3"/>
        <v>110.34931765707225</v>
      </c>
      <c r="M7" s="50">
        <f t="shared" si="4"/>
        <v>3258.7000000000007</v>
      </c>
    </row>
    <row r="8" spans="1:13" ht="30" customHeight="1">
      <c r="A8" s="59"/>
      <c r="B8" s="60" t="s">
        <v>99</v>
      </c>
      <c r="C8" s="56">
        <v>31344.97</v>
      </c>
      <c r="D8" s="56">
        <v>24811.3</v>
      </c>
      <c r="E8" s="56">
        <v>30361.46</v>
      </c>
      <c r="F8" s="61"/>
      <c r="G8" s="61"/>
      <c r="H8" s="56">
        <v>31709.1</v>
      </c>
      <c r="I8" s="50">
        <f t="shared" si="0"/>
        <v>104.43865347713846</v>
      </c>
      <c r="J8" s="52">
        <f t="shared" si="2"/>
        <v>17.954773749840037</v>
      </c>
      <c r="K8" s="51"/>
      <c r="L8" s="53">
        <f t="shared" si="3"/>
        <v>127.80104226703155</v>
      </c>
      <c r="M8" s="50">
        <f t="shared" si="4"/>
        <v>6897.7999999999993</v>
      </c>
    </row>
    <row r="9" spans="1:13" ht="21" customHeight="1">
      <c r="A9" s="62" t="s">
        <v>100</v>
      </c>
      <c r="B9" s="63" t="s">
        <v>101</v>
      </c>
      <c r="C9" s="56">
        <v>3620.3</v>
      </c>
      <c r="D9" s="56">
        <v>2564.9</v>
      </c>
      <c r="E9" s="56">
        <v>2800</v>
      </c>
      <c r="F9" s="61"/>
      <c r="G9" s="61"/>
      <c r="H9" s="56">
        <v>1696.4</v>
      </c>
      <c r="I9" s="50">
        <f t="shared" si="0"/>
        <v>60.585714285714289</v>
      </c>
      <c r="J9" s="54">
        <f t="shared" si="2"/>
        <v>0.96055952988979942</v>
      </c>
      <c r="K9" s="51"/>
      <c r="L9" s="53">
        <f t="shared" si="3"/>
        <v>66.13903076143319</v>
      </c>
      <c r="M9" s="50">
        <f t="shared" si="4"/>
        <v>-868.5</v>
      </c>
    </row>
    <row r="10" spans="1:13" ht="30" customHeight="1">
      <c r="A10" s="55" t="s">
        <v>102</v>
      </c>
      <c r="B10" s="55" t="s">
        <v>103</v>
      </c>
      <c r="C10" s="56">
        <v>3384.65</v>
      </c>
      <c r="D10" s="56">
        <v>3360.4</v>
      </c>
      <c r="E10" s="56">
        <v>1.18</v>
      </c>
      <c r="F10" s="61"/>
      <c r="G10" s="61"/>
      <c r="H10" s="56">
        <v>4.3</v>
      </c>
      <c r="I10" s="50">
        <f t="shared" si="0"/>
        <v>364.40677966101697</v>
      </c>
      <c r="J10" s="52">
        <f t="shared" si="2"/>
        <v>2.4348066367166571E-3</v>
      </c>
      <c r="K10" s="51"/>
      <c r="L10" s="53">
        <f t="shared" si="3"/>
        <v>0.12796095702892513</v>
      </c>
      <c r="M10" s="50">
        <f t="shared" si="4"/>
        <v>-3356.1</v>
      </c>
    </row>
    <row r="11" spans="1:13" ht="21.75" customHeight="1">
      <c r="A11" s="55" t="s">
        <v>104</v>
      </c>
      <c r="B11" s="55" t="s">
        <v>105</v>
      </c>
      <c r="C11" s="56">
        <v>750.5</v>
      </c>
      <c r="D11" s="56">
        <v>750.5</v>
      </c>
      <c r="E11" s="56">
        <v>631</v>
      </c>
      <c r="F11" s="61"/>
      <c r="G11" s="61"/>
      <c r="H11" s="56">
        <v>1336</v>
      </c>
      <c r="I11" s="50">
        <f t="shared" si="0"/>
        <v>211.72741679873218</v>
      </c>
      <c r="J11" s="54">
        <f t="shared" si="2"/>
        <v>0.7564887596868497</v>
      </c>
      <c r="K11" s="51"/>
      <c r="L11" s="53">
        <f t="shared" si="3"/>
        <v>178.01465689540305</v>
      </c>
      <c r="M11" s="50">
        <f t="shared" si="4"/>
        <v>585.5</v>
      </c>
    </row>
    <row r="12" spans="1:13" ht="23.25" hidden="1" customHeight="1">
      <c r="A12" s="47" t="s">
        <v>106</v>
      </c>
      <c r="B12" s="47" t="s">
        <v>107</v>
      </c>
      <c r="C12" s="48">
        <f>SUM(C13:C14)</f>
        <v>0</v>
      </c>
      <c r="D12" s="48">
        <f>SUM(D13:D14)</f>
        <v>0</v>
      </c>
      <c r="E12" s="48">
        <f>SUM(E13:E14)</f>
        <v>0</v>
      </c>
      <c r="F12" s="58"/>
      <c r="G12" s="58"/>
      <c r="H12" s="48">
        <f>SUM(H13:H14)</f>
        <v>0</v>
      </c>
      <c r="I12" s="50" t="e">
        <f t="shared" si="0"/>
        <v>#DIV/0!</v>
      </c>
      <c r="J12" s="54">
        <f t="shared" si="2"/>
        <v>0</v>
      </c>
      <c r="K12" s="51"/>
      <c r="L12" s="53" t="e">
        <f t="shared" si="3"/>
        <v>#DIV/0!</v>
      </c>
      <c r="M12" s="50">
        <f t="shared" si="4"/>
        <v>0</v>
      </c>
    </row>
    <row r="13" spans="1:13" ht="36.75" hidden="1" customHeight="1">
      <c r="A13" s="55" t="s">
        <v>108</v>
      </c>
      <c r="B13" s="55" t="s">
        <v>109</v>
      </c>
      <c r="C13" s="56"/>
      <c r="D13" s="56"/>
      <c r="E13" s="57"/>
      <c r="F13" s="64"/>
      <c r="G13" s="64"/>
      <c r="H13" s="56"/>
      <c r="I13" s="50" t="e">
        <f t="shared" si="0"/>
        <v>#DIV/0!</v>
      </c>
      <c r="J13" s="52">
        <f t="shared" si="2"/>
        <v>0</v>
      </c>
      <c r="K13" s="51"/>
      <c r="L13" s="53" t="e">
        <f t="shared" si="3"/>
        <v>#DIV/0!</v>
      </c>
      <c r="M13" s="50">
        <f t="shared" si="4"/>
        <v>0</v>
      </c>
    </row>
    <row r="14" spans="1:13" ht="16.5" hidden="1" customHeight="1">
      <c r="A14" s="55" t="s">
        <v>110</v>
      </c>
      <c r="B14" s="55" t="s">
        <v>111</v>
      </c>
      <c r="C14" s="56"/>
      <c r="D14" s="56"/>
      <c r="E14" s="57"/>
      <c r="F14" s="54"/>
      <c r="G14" s="54"/>
      <c r="H14" s="56"/>
      <c r="I14" s="50"/>
      <c r="J14" s="54">
        <f t="shared" si="2"/>
        <v>0</v>
      </c>
      <c r="K14" s="51"/>
      <c r="L14" s="53" t="e">
        <f t="shared" si="3"/>
        <v>#DIV/0!</v>
      </c>
      <c r="M14" s="50">
        <f t="shared" si="4"/>
        <v>0</v>
      </c>
    </row>
    <row r="15" spans="1:13" ht="27" customHeight="1">
      <c r="A15" s="47" t="s">
        <v>112</v>
      </c>
      <c r="B15" s="47" t="s">
        <v>113</v>
      </c>
      <c r="C15" s="48">
        <v>1802.4</v>
      </c>
      <c r="D15" s="48">
        <v>1274.2</v>
      </c>
      <c r="E15" s="48">
        <v>1400</v>
      </c>
      <c r="F15" s="58"/>
      <c r="G15" s="58"/>
      <c r="H15" s="48">
        <v>1319.1</v>
      </c>
      <c r="I15" s="50">
        <f>SUM(H15/E15*100)</f>
        <v>94.221428571428561</v>
      </c>
      <c r="J15" s="52">
        <f t="shared" si="2"/>
        <v>0.74691940337045171</v>
      </c>
      <c r="K15" s="51"/>
      <c r="L15" s="53">
        <f t="shared" si="3"/>
        <v>103.52377962643227</v>
      </c>
      <c r="M15" s="50">
        <f t="shared" si="4"/>
        <v>44.899999999999864</v>
      </c>
    </row>
    <row r="16" spans="1:13" ht="24" hidden="1" customHeight="1">
      <c r="A16" s="47" t="s">
        <v>114</v>
      </c>
      <c r="B16" s="65" t="s">
        <v>115</v>
      </c>
      <c r="C16" s="48"/>
      <c r="D16" s="48"/>
      <c r="E16" s="48"/>
      <c r="F16" s="58"/>
      <c r="G16" s="58"/>
      <c r="H16" s="48"/>
      <c r="I16" s="50"/>
      <c r="J16" s="54">
        <f t="shared" si="2"/>
        <v>0</v>
      </c>
      <c r="K16" s="51"/>
      <c r="L16" s="53" t="e">
        <f t="shared" si="3"/>
        <v>#DIV/0!</v>
      </c>
      <c r="M16" s="50">
        <f t="shared" si="4"/>
        <v>0</v>
      </c>
    </row>
    <row r="17" spans="1:13" ht="44.25" customHeight="1">
      <c r="A17" s="47" t="s">
        <v>116</v>
      </c>
      <c r="B17" s="47" t="s">
        <v>117</v>
      </c>
      <c r="C17" s="48">
        <f t="shared" ref="C17:H17" si="5">SUM(C18:C22)</f>
        <v>3340.7999999999997</v>
      </c>
      <c r="D17" s="48">
        <f t="shared" si="5"/>
        <v>2466.5700000000002</v>
      </c>
      <c r="E17" s="48">
        <f t="shared" si="5"/>
        <v>2822</v>
      </c>
      <c r="F17" s="48">
        <f t="shared" si="5"/>
        <v>0</v>
      </c>
      <c r="G17" s="48">
        <f t="shared" si="5"/>
        <v>0</v>
      </c>
      <c r="H17" s="48">
        <f t="shared" si="5"/>
        <v>2492.6</v>
      </c>
      <c r="I17" s="50">
        <f>SUM(H17/E17*100)</f>
        <v>88.327427356484762</v>
      </c>
      <c r="J17" s="54">
        <f t="shared" si="2"/>
        <v>1.4113951215534744</v>
      </c>
      <c r="K17" s="51"/>
      <c r="L17" s="53">
        <f t="shared" si="3"/>
        <v>101.05531162707726</v>
      </c>
      <c r="M17" s="50">
        <f t="shared" si="4"/>
        <v>26.029999999999745</v>
      </c>
    </row>
    <row r="18" spans="1:13" ht="27" customHeight="1">
      <c r="A18" s="55" t="s">
        <v>118</v>
      </c>
      <c r="B18" s="55" t="s">
        <v>119</v>
      </c>
      <c r="C18" s="56">
        <v>7.6</v>
      </c>
      <c r="D18" s="56">
        <v>7.6</v>
      </c>
      <c r="E18" s="56">
        <v>3.2</v>
      </c>
      <c r="F18" s="61"/>
      <c r="G18" s="61"/>
      <c r="H18" s="56">
        <v>3.2</v>
      </c>
      <c r="I18" s="50">
        <f>SUM(H18/E18*100)</f>
        <v>100</v>
      </c>
      <c r="J18" s="54">
        <f t="shared" si="2"/>
        <v>1.8119491249984428E-3</v>
      </c>
      <c r="K18" s="51"/>
      <c r="L18" s="53">
        <f t="shared" si="3"/>
        <v>42.10526315789474</v>
      </c>
      <c r="M18" s="50">
        <f t="shared" si="4"/>
        <v>-4.3999999999999995</v>
      </c>
    </row>
    <row r="19" spans="1:13" ht="45" customHeight="1">
      <c r="A19" s="55" t="s">
        <v>120</v>
      </c>
      <c r="B19" s="55" t="s">
        <v>121</v>
      </c>
      <c r="C19" s="56">
        <v>2237</v>
      </c>
      <c r="D19" s="56">
        <v>1701.76</v>
      </c>
      <c r="E19" s="56">
        <v>1782.8</v>
      </c>
      <c r="F19" s="61"/>
      <c r="G19" s="61"/>
      <c r="H19" s="56">
        <v>1527.1</v>
      </c>
      <c r="I19" s="50">
        <f t="shared" ref="I19:I25" si="6">SUM(H19/E19*100)</f>
        <v>85.657392865155941</v>
      </c>
      <c r="J19" s="54">
        <f t="shared" si="2"/>
        <v>0.86469609649535051</v>
      </c>
      <c r="K19" s="51"/>
      <c r="L19" s="53">
        <f t="shared" si="3"/>
        <v>89.736508085746507</v>
      </c>
      <c r="M19" s="50">
        <f t="shared" si="4"/>
        <v>-174.66000000000008</v>
      </c>
    </row>
    <row r="20" spans="1:13" ht="45" customHeight="1">
      <c r="A20" s="55"/>
      <c r="B20" s="55" t="s">
        <v>122</v>
      </c>
      <c r="C20" s="56">
        <v>1061.8</v>
      </c>
      <c r="D20" s="56">
        <v>749.7</v>
      </c>
      <c r="E20" s="56">
        <v>1036</v>
      </c>
      <c r="F20" s="61"/>
      <c r="G20" s="61"/>
      <c r="H20" s="56">
        <v>962.3</v>
      </c>
      <c r="I20" s="50">
        <f t="shared" si="6"/>
        <v>92.886100386100381</v>
      </c>
      <c r="J20" s="54"/>
      <c r="K20" s="51"/>
      <c r="L20" s="53">
        <f t="shared" si="3"/>
        <v>128.35800987061489</v>
      </c>
      <c r="M20" s="50">
        <f t="shared" si="4"/>
        <v>212.59999999999991</v>
      </c>
    </row>
    <row r="21" spans="1:13" ht="27" customHeight="1">
      <c r="A21" s="55" t="s">
        <v>123</v>
      </c>
      <c r="B21" s="55" t="s">
        <v>124</v>
      </c>
      <c r="C21" s="56">
        <v>34.4</v>
      </c>
      <c r="D21" s="56">
        <v>7.51</v>
      </c>
      <c r="E21" s="56">
        <v>0</v>
      </c>
      <c r="F21" s="61"/>
      <c r="G21" s="61"/>
      <c r="H21" s="56">
        <v>0</v>
      </c>
      <c r="I21" s="50"/>
      <c r="J21" s="54">
        <f t="shared" si="2"/>
        <v>0</v>
      </c>
      <c r="K21" s="51"/>
      <c r="L21" s="53"/>
      <c r="M21" s="50">
        <f t="shared" si="4"/>
        <v>-7.51</v>
      </c>
    </row>
    <row r="22" spans="1:13" ht="60.75" hidden="1" customHeight="1">
      <c r="A22" s="55" t="s">
        <v>125</v>
      </c>
      <c r="B22" s="55" t="s">
        <v>126</v>
      </c>
      <c r="C22" s="56">
        <v>0</v>
      </c>
      <c r="D22" s="56">
        <v>0</v>
      </c>
      <c r="E22" s="56"/>
      <c r="F22" s="61"/>
      <c r="G22" s="61"/>
      <c r="H22" s="56"/>
      <c r="I22" s="50"/>
      <c r="J22" s="54">
        <f t="shared" si="2"/>
        <v>0</v>
      </c>
      <c r="K22" s="51"/>
      <c r="L22" s="53">
        <f>SUM(H22/D21*100)</f>
        <v>0</v>
      </c>
      <c r="M22" s="50">
        <f>SUM(H22-D21)</f>
        <v>-7.51</v>
      </c>
    </row>
    <row r="23" spans="1:13" ht="29.25" customHeight="1">
      <c r="A23" s="47" t="s">
        <v>127</v>
      </c>
      <c r="B23" s="47" t="s">
        <v>128</v>
      </c>
      <c r="C23" s="48">
        <v>205.9</v>
      </c>
      <c r="D23" s="48">
        <v>193.3</v>
      </c>
      <c r="E23" s="48">
        <v>197</v>
      </c>
      <c r="F23" s="58"/>
      <c r="G23" s="58"/>
      <c r="H23" s="48">
        <v>166.2</v>
      </c>
      <c r="I23" s="50">
        <f t="shared" si="6"/>
        <v>84.365482233502533</v>
      </c>
      <c r="J23" s="54">
        <f>SUM(H23/$H$3*100)</f>
        <v>9.4108107679606617E-2</v>
      </c>
      <c r="K23" s="51"/>
      <c r="L23" s="53">
        <f t="shared" si="3"/>
        <v>85.980341438178982</v>
      </c>
      <c r="M23" s="50">
        <f t="shared" si="4"/>
        <v>-27.100000000000023</v>
      </c>
    </row>
    <row r="24" spans="1:13" s="67" customFormat="1" ht="22.5" hidden="1" customHeight="1">
      <c r="A24" s="66" t="s">
        <v>129</v>
      </c>
      <c r="B24" s="66" t="s">
        <v>130</v>
      </c>
      <c r="C24" s="56">
        <v>455.1</v>
      </c>
      <c r="D24" s="56">
        <v>455.1</v>
      </c>
      <c r="E24" s="56">
        <v>440</v>
      </c>
      <c r="F24" s="61"/>
      <c r="G24" s="61"/>
      <c r="H24" s="56">
        <v>455.1</v>
      </c>
      <c r="I24" s="50">
        <f t="shared" si="6"/>
        <v>103.43181818181819</v>
      </c>
      <c r="J24" s="54">
        <f t="shared" si="2"/>
        <v>0.25769313962087226</v>
      </c>
      <c r="K24" s="51"/>
      <c r="L24" s="53">
        <f t="shared" si="3"/>
        <v>100</v>
      </c>
      <c r="M24" s="50">
        <f t="shared" si="4"/>
        <v>0</v>
      </c>
    </row>
    <row r="25" spans="1:13" ht="36.75" customHeight="1">
      <c r="A25" s="47" t="s">
        <v>131</v>
      </c>
      <c r="B25" s="68" t="s">
        <v>132</v>
      </c>
      <c r="C25" s="48">
        <v>2748.4</v>
      </c>
      <c r="D25" s="48">
        <v>1967.1</v>
      </c>
      <c r="E25" s="48">
        <v>2000</v>
      </c>
      <c r="F25" s="48">
        <f>SUM(F26+F27)</f>
        <v>0</v>
      </c>
      <c r="G25" s="48">
        <f>SUM(G26+G27)</f>
        <v>0</v>
      </c>
      <c r="H25" s="48">
        <v>2025.2</v>
      </c>
      <c r="I25" s="50">
        <f t="shared" si="6"/>
        <v>101.25999999999999</v>
      </c>
      <c r="J25" s="54">
        <f t="shared" si="2"/>
        <v>1.1467373024833896</v>
      </c>
      <c r="K25" s="51"/>
      <c r="L25" s="53">
        <f t="shared" si="3"/>
        <v>102.9535864978903</v>
      </c>
      <c r="M25" s="50">
        <f t="shared" si="4"/>
        <v>58.100000000000136</v>
      </c>
    </row>
    <row r="26" spans="1:13" ht="48.75" hidden="1" customHeight="1">
      <c r="A26" s="55"/>
      <c r="B26" s="69" t="s">
        <v>133</v>
      </c>
      <c r="C26" s="56"/>
      <c r="D26" s="56"/>
      <c r="E26" s="56">
        <v>8</v>
      </c>
      <c r="F26" s="61"/>
      <c r="G26" s="61"/>
      <c r="H26" s="56"/>
      <c r="I26" s="50"/>
      <c r="J26" s="54">
        <f t="shared" si="2"/>
        <v>0</v>
      </c>
      <c r="K26" s="51"/>
      <c r="L26" s="53" t="e">
        <f t="shared" si="3"/>
        <v>#DIV/0!</v>
      </c>
      <c r="M26" s="50">
        <f t="shared" si="4"/>
        <v>0</v>
      </c>
    </row>
    <row r="27" spans="1:13" ht="27.75" hidden="1" customHeight="1">
      <c r="A27" s="55"/>
      <c r="B27" s="69" t="s">
        <v>134</v>
      </c>
      <c r="C27" s="56">
        <v>73</v>
      </c>
      <c r="D27" s="56">
        <v>73</v>
      </c>
      <c r="E27" s="56">
        <v>56</v>
      </c>
      <c r="F27" s="61"/>
      <c r="G27" s="61"/>
      <c r="H27" s="56">
        <v>73</v>
      </c>
      <c r="I27" s="50"/>
      <c r="J27" s="54">
        <f t="shared" si="2"/>
        <v>4.1335089414026971E-2</v>
      </c>
      <c r="K27" s="51"/>
      <c r="L27" s="53">
        <f t="shared" si="3"/>
        <v>100</v>
      </c>
      <c r="M27" s="50">
        <f t="shared" si="4"/>
        <v>0</v>
      </c>
    </row>
    <row r="28" spans="1:13" ht="33" customHeight="1">
      <c r="A28" s="68" t="s">
        <v>135</v>
      </c>
      <c r="B28" s="68" t="s">
        <v>136</v>
      </c>
      <c r="C28" s="48">
        <f t="shared" ref="C28:H28" si="7">SUM(C29:C31)</f>
        <v>1873.65</v>
      </c>
      <c r="D28" s="48">
        <f t="shared" si="7"/>
        <v>1231.0999999999999</v>
      </c>
      <c r="E28" s="48">
        <f t="shared" si="7"/>
        <v>1811.33</v>
      </c>
      <c r="F28" s="48">
        <f t="shared" si="7"/>
        <v>0</v>
      </c>
      <c r="G28" s="48">
        <f t="shared" si="7"/>
        <v>0</v>
      </c>
      <c r="H28" s="48">
        <f t="shared" si="7"/>
        <v>6302.3</v>
      </c>
      <c r="I28" s="50">
        <f>SUM(H28/E28*100)</f>
        <v>347.93770323463974</v>
      </c>
      <c r="J28" s="52">
        <f t="shared" si="2"/>
        <v>3.5685771782742766</v>
      </c>
      <c r="K28" s="51"/>
      <c r="L28" s="53">
        <f t="shared" si="3"/>
        <v>511.92429534562598</v>
      </c>
      <c r="M28" s="50">
        <f t="shared" si="4"/>
        <v>5071.2000000000007</v>
      </c>
    </row>
    <row r="29" spans="1:13" ht="22.5" hidden="1" customHeight="1">
      <c r="A29" s="68"/>
      <c r="B29" s="70" t="s">
        <v>137</v>
      </c>
      <c r="C29" s="56"/>
      <c r="D29" s="56"/>
      <c r="E29" s="56"/>
      <c r="F29" s="61"/>
      <c r="G29" s="61"/>
      <c r="H29" s="56"/>
      <c r="I29" s="50"/>
      <c r="J29" s="52"/>
      <c r="K29" s="51"/>
      <c r="L29" s="53" t="e">
        <f t="shared" si="3"/>
        <v>#DIV/0!</v>
      </c>
      <c r="M29" s="50">
        <f t="shared" si="4"/>
        <v>0</v>
      </c>
    </row>
    <row r="30" spans="1:13" ht="39" customHeight="1">
      <c r="A30" s="70" t="s">
        <v>138</v>
      </c>
      <c r="B30" s="70" t="s">
        <v>139</v>
      </c>
      <c r="C30" s="56">
        <v>438.87</v>
      </c>
      <c r="D30" s="56">
        <v>239.1</v>
      </c>
      <c r="E30" s="56">
        <v>986.7</v>
      </c>
      <c r="F30" s="61"/>
      <c r="G30" s="61"/>
      <c r="H30" s="56">
        <v>4782.1000000000004</v>
      </c>
      <c r="I30" s="50">
        <f t="shared" ref="I30:I43" si="8">SUM(H30/E30*100)</f>
        <v>484.65592378635858</v>
      </c>
      <c r="J30" s="54">
        <f t="shared" si="2"/>
        <v>2.7077880970797041</v>
      </c>
      <c r="K30" s="51"/>
      <c r="L30" s="53">
        <f t="shared" si="3"/>
        <v>2000.0418235048098</v>
      </c>
      <c r="M30" s="50">
        <f t="shared" si="4"/>
        <v>4543</v>
      </c>
    </row>
    <row r="31" spans="1:13" ht="48.75" customHeight="1">
      <c r="A31" s="70" t="s">
        <v>140</v>
      </c>
      <c r="B31" s="70" t="s">
        <v>141</v>
      </c>
      <c r="C31" s="56">
        <v>1434.78</v>
      </c>
      <c r="D31" s="56">
        <v>992</v>
      </c>
      <c r="E31" s="56">
        <v>824.63</v>
      </c>
      <c r="F31" s="61"/>
      <c r="G31" s="61"/>
      <c r="H31" s="56">
        <v>1520.2</v>
      </c>
      <c r="I31" s="50">
        <f t="shared" si="8"/>
        <v>184.34934455452751</v>
      </c>
      <c r="J31" s="54">
        <f t="shared" si="2"/>
        <v>0.86078908119457265</v>
      </c>
      <c r="K31" s="51"/>
      <c r="L31" s="53">
        <f t="shared" si="3"/>
        <v>153.24596774193549</v>
      </c>
      <c r="M31" s="50">
        <f t="shared" si="4"/>
        <v>528.20000000000005</v>
      </c>
    </row>
    <row r="32" spans="1:13" ht="25.5" customHeight="1">
      <c r="A32" s="47" t="s">
        <v>142</v>
      </c>
      <c r="B32" s="47" t="s">
        <v>143</v>
      </c>
      <c r="C32" s="48">
        <v>3329.5</v>
      </c>
      <c r="D32" s="48">
        <v>2214</v>
      </c>
      <c r="E32" s="48">
        <v>2071</v>
      </c>
      <c r="F32" s="58">
        <v>166.1</v>
      </c>
      <c r="G32" s="58"/>
      <c r="H32" s="48">
        <v>3462.1</v>
      </c>
      <c r="I32" s="50">
        <f t="shared" si="8"/>
        <v>167.17044905842587</v>
      </c>
      <c r="J32" s="54">
        <f t="shared" si="2"/>
        <v>1.9603590830178461</v>
      </c>
      <c r="K32" s="51"/>
      <c r="L32" s="53">
        <f t="shared" si="3"/>
        <v>156.37308039747063</v>
      </c>
      <c r="M32" s="50">
        <f t="shared" si="4"/>
        <v>1248.0999999999999</v>
      </c>
    </row>
    <row r="33" spans="1:13" ht="20.25" customHeight="1">
      <c r="A33" s="71"/>
      <c r="B33" s="47" t="s">
        <v>144</v>
      </c>
      <c r="C33" s="48">
        <v>4.49</v>
      </c>
      <c r="D33" s="48">
        <v>6.9</v>
      </c>
      <c r="E33" s="48">
        <v>0</v>
      </c>
      <c r="F33" s="72"/>
      <c r="G33" s="72"/>
      <c r="H33" s="48">
        <v>0</v>
      </c>
      <c r="I33" s="50"/>
      <c r="J33" s="54">
        <f t="shared" si="2"/>
        <v>0</v>
      </c>
      <c r="K33" s="51"/>
      <c r="L33" s="53"/>
      <c r="M33" s="50">
        <f>SUM(H33-D33)</f>
        <v>-6.9</v>
      </c>
    </row>
    <row r="34" spans="1:13" ht="42.75" customHeight="1">
      <c r="A34" s="71" t="s">
        <v>145</v>
      </c>
      <c r="B34" s="73" t="s">
        <v>146</v>
      </c>
      <c r="C34" s="74">
        <f>SUM(C36:C45)</f>
        <v>757754.48999999987</v>
      </c>
      <c r="D34" s="74">
        <f>SUM(D36:D45)</f>
        <v>430195.7</v>
      </c>
      <c r="E34" s="74">
        <f>SUM(E36:E45)</f>
        <v>830729.68</v>
      </c>
      <c r="F34" s="74">
        <f>SUM(F35+F43)</f>
        <v>0</v>
      </c>
      <c r="G34" s="74">
        <f>SUM(G35+G43)</f>
        <v>0</v>
      </c>
      <c r="H34" s="74">
        <f>SUM(H36:H45)</f>
        <v>472877.67999999993</v>
      </c>
      <c r="I34" s="50">
        <f t="shared" si="8"/>
        <v>56.923171446095424</v>
      </c>
      <c r="J34" s="75"/>
      <c r="K34" s="75">
        <f>SUM(H34/H46*100)</f>
        <v>72.808313959464499</v>
      </c>
      <c r="L34" s="53">
        <f>SUM(H34/D34*100)</f>
        <v>109.92152641228165</v>
      </c>
      <c r="M34" s="50">
        <f>SUM(H34-D34)</f>
        <v>42681.979999999923</v>
      </c>
    </row>
    <row r="35" spans="1:13" ht="30" customHeight="1">
      <c r="A35" s="47" t="s">
        <v>147</v>
      </c>
      <c r="B35" s="47" t="s">
        <v>148</v>
      </c>
      <c r="C35" s="48">
        <f>SUM(C36+C38+C39+C40)</f>
        <v>757667.8899999999</v>
      </c>
      <c r="D35" s="48">
        <f>SUM(D36+D38+D39+D40)</f>
        <v>430108.60000000003</v>
      </c>
      <c r="E35" s="48">
        <f>SUM(E36+E38+E39+E40+E41)</f>
        <v>830403.89</v>
      </c>
      <c r="F35" s="48">
        <f>SUM(F36+F38+F39+F40+F41)</f>
        <v>0</v>
      </c>
      <c r="G35" s="48">
        <f>SUM(G36+G38+G39+G40+G41)</f>
        <v>0</v>
      </c>
      <c r="H35" s="48">
        <f>SUM(H36+H38+H39+H40+H41)</f>
        <v>473419.06</v>
      </c>
      <c r="I35" s="50">
        <f t="shared" si="8"/>
        <v>57.010698733600584</v>
      </c>
      <c r="J35" s="51"/>
      <c r="K35" s="52"/>
      <c r="L35" s="53">
        <f t="shared" ref="L35:L46" si="9">SUM(H35/D35*100)</f>
        <v>110.06965682620621</v>
      </c>
      <c r="M35" s="50">
        <f>SUM(H35-D35)</f>
        <v>43310.459999999963</v>
      </c>
    </row>
    <row r="36" spans="1:13" ht="33" customHeight="1">
      <c r="A36" s="47" t="s">
        <v>149</v>
      </c>
      <c r="B36" s="47" t="s">
        <v>150</v>
      </c>
      <c r="C36" s="48">
        <v>188162</v>
      </c>
      <c r="D36" s="48">
        <v>118401.7</v>
      </c>
      <c r="E36" s="48">
        <v>205409.9</v>
      </c>
      <c r="F36" s="48"/>
      <c r="G36" s="48"/>
      <c r="H36" s="48">
        <v>154082.1</v>
      </c>
      <c r="I36" s="50">
        <f t="shared" si="8"/>
        <v>75.01201256609346</v>
      </c>
      <c r="J36" s="51"/>
      <c r="K36" s="54"/>
      <c r="L36" s="53">
        <f t="shared" si="9"/>
        <v>130.13504029080664</v>
      </c>
      <c r="M36" s="50">
        <f>SUM(H36-D36)</f>
        <v>35680.400000000009</v>
      </c>
    </row>
    <row r="37" spans="1:13" ht="31.5" hidden="1" customHeight="1">
      <c r="A37" s="55" t="s">
        <v>151</v>
      </c>
      <c r="B37" s="55" t="s">
        <v>152</v>
      </c>
      <c r="C37" s="48"/>
      <c r="D37" s="48"/>
      <c r="E37" s="56"/>
      <c r="F37" s="56"/>
      <c r="G37" s="56"/>
      <c r="H37" s="48"/>
      <c r="I37" s="50" t="e">
        <f t="shared" si="8"/>
        <v>#DIV/0!</v>
      </c>
      <c r="J37" s="51"/>
      <c r="K37" s="54"/>
      <c r="L37" s="53" t="e">
        <f t="shared" si="9"/>
        <v>#DIV/0!</v>
      </c>
      <c r="M37" s="50">
        <f t="shared" si="4"/>
        <v>0</v>
      </c>
    </row>
    <row r="38" spans="1:13" ht="30.75" customHeight="1">
      <c r="A38" s="47" t="s">
        <v>153</v>
      </c>
      <c r="B38" s="47" t="s">
        <v>154</v>
      </c>
      <c r="C38" s="48">
        <v>209946.9</v>
      </c>
      <c r="D38" s="48">
        <v>76276.2</v>
      </c>
      <c r="E38" s="48">
        <v>242162</v>
      </c>
      <c r="F38" s="48"/>
      <c r="G38" s="48"/>
      <c r="H38" s="48">
        <v>66957.899999999994</v>
      </c>
      <c r="I38" s="50">
        <f t="shared" si="8"/>
        <v>27.650044185297446</v>
      </c>
      <c r="J38" s="51"/>
      <c r="K38" s="54"/>
      <c r="L38" s="53">
        <f t="shared" si="9"/>
        <v>87.783476366153522</v>
      </c>
      <c r="M38" s="50">
        <f t="shared" si="4"/>
        <v>-9318.3000000000029</v>
      </c>
    </row>
    <row r="39" spans="1:13" ht="32.25" customHeight="1">
      <c r="A39" s="47" t="s">
        <v>155</v>
      </c>
      <c r="B39" s="47" t="s">
        <v>156</v>
      </c>
      <c r="C39" s="48">
        <v>353666.29</v>
      </c>
      <c r="D39" s="48">
        <v>232062</v>
      </c>
      <c r="E39" s="48">
        <v>378227.27</v>
      </c>
      <c r="F39" s="48"/>
      <c r="G39" s="48"/>
      <c r="H39" s="48">
        <v>248830.6</v>
      </c>
      <c r="I39" s="50">
        <f t="shared" si="8"/>
        <v>65.788646069861642</v>
      </c>
      <c r="J39" s="51"/>
      <c r="K39" s="54"/>
      <c r="L39" s="53">
        <f t="shared" si="9"/>
        <v>107.22591376442503</v>
      </c>
      <c r="M39" s="50">
        <f t="shared" si="4"/>
        <v>16768.600000000006</v>
      </c>
    </row>
    <row r="40" spans="1:13" ht="27" customHeight="1">
      <c r="A40" s="47" t="s">
        <v>157</v>
      </c>
      <c r="B40" s="47" t="s">
        <v>158</v>
      </c>
      <c r="C40" s="48">
        <v>5892.7</v>
      </c>
      <c r="D40" s="48">
        <v>3368.7</v>
      </c>
      <c r="E40" s="48">
        <v>4104.72</v>
      </c>
      <c r="F40" s="48"/>
      <c r="G40" s="48"/>
      <c r="H40" s="48">
        <v>3048.46</v>
      </c>
      <c r="I40" s="50">
        <f t="shared" si="8"/>
        <v>74.267185094232985</v>
      </c>
      <c r="J40" s="51"/>
      <c r="K40" s="54"/>
      <c r="L40" s="53">
        <f t="shared" si="9"/>
        <v>90.493662243595466</v>
      </c>
      <c r="M40" s="50">
        <f t="shared" si="4"/>
        <v>-320.23999999999978</v>
      </c>
    </row>
    <row r="41" spans="1:13" ht="33" customHeight="1">
      <c r="A41" s="71"/>
      <c r="B41" s="47" t="s">
        <v>159</v>
      </c>
      <c r="C41" s="48">
        <v>123.2</v>
      </c>
      <c r="D41" s="48">
        <v>123.7</v>
      </c>
      <c r="E41" s="49">
        <v>500</v>
      </c>
      <c r="F41" s="49"/>
      <c r="G41" s="49"/>
      <c r="H41" s="48">
        <v>500</v>
      </c>
      <c r="I41" s="50">
        <f t="shared" si="8"/>
        <v>100</v>
      </c>
      <c r="J41" s="51"/>
      <c r="K41" s="54"/>
      <c r="L41" s="53">
        <f t="shared" si="9"/>
        <v>404.20371867421181</v>
      </c>
      <c r="M41" s="50">
        <f t="shared" si="4"/>
        <v>376.3</v>
      </c>
    </row>
    <row r="42" spans="1:13" ht="57.75" customHeight="1">
      <c r="A42" s="71"/>
      <c r="B42" s="59" t="s">
        <v>160</v>
      </c>
      <c r="C42" s="48"/>
      <c r="D42" s="76"/>
      <c r="E42" s="49"/>
      <c r="F42" s="49"/>
      <c r="G42" s="49"/>
      <c r="H42" s="48">
        <v>58.3</v>
      </c>
      <c r="I42" s="50"/>
      <c r="J42" s="51"/>
      <c r="K42" s="54"/>
      <c r="L42" s="53"/>
      <c r="M42" s="50">
        <f t="shared" si="4"/>
        <v>58.3</v>
      </c>
    </row>
    <row r="43" spans="1:13" ht="33" customHeight="1">
      <c r="A43" s="71"/>
      <c r="B43" s="77" t="s">
        <v>161</v>
      </c>
      <c r="C43" s="48"/>
      <c r="D43" s="76"/>
      <c r="E43" s="78">
        <v>325.79000000000002</v>
      </c>
      <c r="F43" s="49"/>
      <c r="G43" s="49"/>
      <c r="H43" s="48">
        <v>287.3</v>
      </c>
      <c r="I43" s="50">
        <f t="shared" si="8"/>
        <v>88.185641057122695</v>
      </c>
      <c r="J43" s="51"/>
      <c r="K43" s="54"/>
      <c r="L43" s="53"/>
      <c r="M43" s="50">
        <f t="shared" si="4"/>
        <v>287.3</v>
      </c>
    </row>
    <row r="44" spans="1:13" ht="43.5" customHeight="1">
      <c r="A44" s="71" t="s">
        <v>145</v>
      </c>
      <c r="B44" s="73" t="s">
        <v>162</v>
      </c>
      <c r="C44" s="79">
        <v>-776.2</v>
      </c>
      <c r="D44" s="79">
        <v>-776.2</v>
      </c>
      <c r="E44" s="80"/>
      <c r="F44" s="80"/>
      <c r="G44" s="80"/>
      <c r="H44" s="79">
        <v>-1681.9</v>
      </c>
      <c r="I44" s="50"/>
      <c r="J44" s="81"/>
      <c r="K44" s="51"/>
      <c r="L44" s="53">
        <f t="shared" si="9"/>
        <v>216.68384437000773</v>
      </c>
      <c r="M44" s="50">
        <f t="shared" si="4"/>
        <v>-905.7</v>
      </c>
    </row>
    <row r="45" spans="1:13" ht="70.5" customHeight="1">
      <c r="A45" s="71"/>
      <c r="B45" s="82" t="s">
        <v>163</v>
      </c>
      <c r="C45" s="79">
        <v>739.6</v>
      </c>
      <c r="D45" s="79">
        <v>739.6</v>
      </c>
      <c r="E45" s="80"/>
      <c r="F45" s="80"/>
      <c r="G45" s="80"/>
      <c r="H45" s="79">
        <v>794.92</v>
      </c>
      <c r="I45" s="50"/>
      <c r="J45" s="81"/>
      <c r="K45" s="51"/>
      <c r="L45" s="53">
        <f t="shared" si="9"/>
        <v>107.47971876690102</v>
      </c>
      <c r="M45" s="50">
        <f t="shared" si="4"/>
        <v>55.319999999999936</v>
      </c>
    </row>
    <row r="46" spans="1:13" ht="38.25" customHeight="1">
      <c r="A46" s="83"/>
      <c r="B46" s="84" t="s">
        <v>164</v>
      </c>
      <c r="C46" s="48">
        <f>SUM(C34+C3)</f>
        <v>972676.14999999991</v>
      </c>
      <c r="D46" s="48">
        <f>SUM(D34+D3)</f>
        <v>583207.67000000004</v>
      </c>
      <c r="E46" s="49">
        <f>SUM(E34+E3)</f>
        <v>1034683.8500000001</v>
      </c>
      <c r="F46" s="49">
        <f>SUM(F35+F3)</f>
        <v>166.1</v>
      </c>
      <c r="G46" s="49">
        <f>SUM(G35+G3)</f>
        <v>6496.8</v>
      </c>
      <c r="H46" s="48">
        <f>SUM(H34+H3)</f>
        <v>649483.07999999996</v>
      </c>
      <c r="I46" s="50">
        <f>SUM(H46/E46*100)</f>
        <v>62.771162418356084</v>
      </c>
      <c r="J46" s="51"/>
      <c r="K46" s="52"/>
      <c r="L46" s="53">
        <f t="shared" si="9"/>
        <v>111.36394691105484</v>
      </c>
      <c r="M46" s="50">
        <f>SUM(H46-D46)</f>
        <v>66275.409999999916</v>
      </c>
    </row>
    <row r="47" spans="1:13" ht="15.75">
      <c r="C47" s="85"/>
    </row>
    <row r="48" spans="1:13" ht="15.75">
      <c r="C48" s="87"/>
    </row>
    <row r="49" spans="3:3" ht="15.75">
      <c r="C49" s="87"/>
    </row>
  </sheetData>
  <mergeCells count="1">
    <mergeCell ref="A1:L1"/>
  </mergeCells>
  <pageMargins left="0.78740157480314965" right="0.19685039370078741" top="0.51181102362204722" bottom="0.23622047244094491" header="0.51181102362204722" footer="0"/>
  <pageSetup paperSize="9" scale="6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C1:J61"/>
  <sheetViews>
    <sheetView view="pageBreakPreview" topLeftCell="B1" zoomScale="87" zoomScaleSheetLayoutView="87" workbookViewId="0">
      <selection activeCell="G24" sqref="G24"/>
    </sheetView>
  </sheetViews>
  <sheetFormatPr defaultRowHeight="12"/>
  <cols>
    <col min="1" max="1" width="9.140625" style="1"/>
    <col min="2" max="2" width="1" style="1" customWidth="1"/>
    <col min="3" max="3" width="51.28515625" style="1" customWidth="1"/>
    <col min="4" max="5" width="8" style="1" customWidth="1"/>
    <col min="6" max="6" width="16" style="1" customWidth="1"/>
    <col min="7" max="8" width="16.7109375" style="1" customWidth="1"/>
    <col min="9" max="9" width="15.5703125" style="1" customWidth="1"/>
    <col min="10" max="10" width="14.5703125" style="1" customWidth="1"/>
    <col min="11" max="257" width="9.140625" style="1"/>
    <col min="258" max="258" width="1" style="1" customWidth="1"/>
    <col min="259" max="259" width="51.28515625" style="1" customWidth="1"/>
    <col min="260" max="261" width="8" style="1" customWidth="1"/>
    <col min="262" max="262" width="16" style="1" customWidth="1"/>
    <col min="263" max="264" width="16.7109375" style="1" customWidth="1"/>
    <col min="265" max="265" width="15.5703125" style="1" customWidth="1"/>
    <col min="266" max="266" width="14.5703125" style="1" customWidth="1"/>
    <col min="267" max="513" width="9.140625" style="1"/>
    <col min="514" max="514" width="1" style="1" customWidth="1"/>
    <col min="515" max="515" width="51.28515625" style="1" customWidth="1"/>
    <col min="516" max="517" width="8" style="1" customWidth="1"/>
    <col min="518" max="518" width="16" style="1" customWidth="1"/>
    <col min="519" max="520" width="16.7109375" style="1" customWidth="1"/>
    <col min="521" max="521" width="15.5703125" style="1" customWidth="1"/>
    <col min="522" max="522" width="14.5703125" style="1" customWidth="1"/>
    <col min="523" max="769" width="9.140625" style="1"/>
    <col min="770" max="770" width="1" style="1" customWidth="1"/>
    <col min="771" max="771" width="51.28515625" style="1" customWidth="1"/>
    <col min="772" max="773" width="8" style="1" customWidth="1"/>
    <col min="774" max="774" width="16" style="1" customWidth="1"/>
    <col min="775" max="776" width="16.7109375" style="1" customWidth="1"/>
    <col min="777" max="777" width="15.5703125" style="1" customWidth="1"/>
    <col min="778" max="778" width="14.5703125" style="1" customWidth="1"/>
    <col min="779" max="1025" width="9.140625" style="1"/>
    <col min="1026" max="1026" width="1" style="1" customWidth="1"/>
    <col min="1027" max="1027" width="51.28515625" style="1" customWidth="1"/>
    <col min="1028" max="1029" width="8" style="1" customWidth="1"/>
    <col min="1030" max="1030" width="16" style="1" customWidth="1"/>
    <col min="1031" max="1032" width="16.7109375" style="1" customWidth="1"/>
    <col min="1033" max="1033" width="15.5703125" style="1" customWidth="1"/>
    <col min="1034" max="1034" width="14.5703125" style="1" customWidth="1"/>
    <col min="1035" max="1281" width="9.140625" style="1"/>
    <col min="1282" max="1282" width="1" style="1" customWidth="1"/>
    <col min="1283" max="1283" width="51.28515625" style="1" customWidth="1"/>
    <col min="1284" max="1285" width="8" style="1" customWidth="1"/>
    <col min="1286" max="1286" width="16" style="1" customWidth="1"/>
    <col min="1287" max="1288" width="16.7109375" style="1" customWidth="1"/>
    <col min="1289" max="1289" width="15.5703125" style="1" customWidth="1"/>
    <col min="1290" max="1290" width="14.5703125" style="1" customWidth="1"/>
    <col min="1291" max="1537" width="9.140625" style="1"/>
    <col min="1538" max="1538" width="1" style="1" customWidth="1"/>
    <col min="1539" max="1539" width="51.28515625" style="1" customWidth="1"/>
    <col min="1540" max="1541" width="8" style="1" customWidth="1"/>
    <col min="1542" max="1542" width="16" style="1" customWidth="1"/>
    <col min="1543" max="1544" width="16.7109375" style="1" customWidth="1"/>
    <col min="1545" max="1545" width="15.5703125" style="1" customWidth="1"/>
    <col min="1546" max="1546" width="14.5703125" style="1" customWidth="1"/>
    <col min="1547" max="1793" width="9.140625" style="1"/>
    <col min="1794" max="1794" width="1" style="1" customWidth="1"/>
    <col min="1795" max="1795" width="51.28515625" style="1" customWidth="1"/>
    <col min="1796" max="1797" width="8" style="1" customWidth="1"/>
    <col min="1798" max="1798" width="16" style="1" customWidth="1"/>
    <col min="1799" max="1800" width="16.7109375" style="1" customWidth="1"/>
    <col min="1801" max="1801" width="15.5703125" style="1" customWidth="1"/>
    <col min="1802" max="1802" width="14.5703125" style="1" customWidth="1"/>
    <col min="1803" max="2049" width="9.140625" style="1"/>
    <col min="2050" max="2050" width="1" style="1" customWidth="1"/>
    <col min="2051" max="2051" width="51.28515625" style="1" customWidth="1"/>
    <col min="2052" max="2053" width="8" style="1" customWidth="1"/>
    <col min="2054" max="2054" width="16" style="1" customWidth="1"/>
    <col min="2055" max="2056" width="16.7109375" style="1" customWidth="1"/>
    <col min="2057" max="2057" width="15.5703125" style="1" customWidth="1"/>
    <col min="2058" max="2058" width="14.5703125" style="1" customWidth="1"/>
    <col min="2059" max="2305" width="9.140625" style="1"/>
    <col min="2306" max="2306" width="1" style="1" customWidth="1"/>
    <col min="2307" max="2307" width="51.28515625" style="1" customWidth="1"/>
    <col min="2308" max="2309" width="8" style="1" customWidth="1"/>
    <col min="2310" max="2310" width="16" style="1" customWidth="1"/>
    <col min="2311" max="2312" width="16.7109375" style="1" customWidth="1"/>
    <col min="2313" max="2313" width="15.5703125" style="1" customWidth="1"/>
    <col min="2314" max="2314" width="14.5703125" style="1" customWidth="1"/>
    <col min="2315" max="2561" width="9.140625" style="1"/>
    <col min="2562" max="2562" width="1" style="1" customWidth="1"/>
    <col min="2563" max="2563" width="51.28515625" style="1" customWidth="1"/>
    <col min="2564" max="2565" width="8" style="1" customWidth="1"/>
    <col min="2566" max="2566" width="16" style="1" customWidth="1"/>
    <col min="2567" max="2568" width="16.7109375" style="1" customWidth="1"/>
    <col min="2569" max="2569" width="15.5703125" style="1" customWidth="1"/>
    <col min="2570" max="2570" width="14.5703125" style="1" customWidth="1"/>
    <col min="2571" max="2817" width="9.140625" style="1"/>
    <col min="2818" max="2818" width="1" style="1" customWidth="1"/>
    <col min="2819" max="2819" width="51.28515625" style="1" customWidth="1"/>
    <col min="2820" max="2821" width="8" style="1" customWidth="1"/>
    <col min="2822" max="2822" width="16" style="1" customWidth="1"/>
    <col min="2823" max="2824" width="16.7109375" style="1" customWidth="1"/>
    <col min="2825" max="2825" width="15.5703125" style="1" customWidth="1"/>
    <col min="2826" max="2826" width="14.5703125" style="1" customWidth="1"/>
    <col min="2827" max="3073" width="9.140625" style="1"/>
    <col min="3074" max="3074" width="1" style="1" customWidth="1"/>
    <col min="3075" max="3075" width="51.28515625" style="1" customWidth="1"/>
    <col min="3076" max="3077" width="8" style="1" customWidth="1"/>
    <col min="3078" max="3078" width="16" style="1" customWidth="1"/>
    <col min="3079" max="3080" width="16.7109375" style="1" customWidth="1"/>
    <col min="3081" max="3081" width="15.5703125" style="1" customWidth="1"/>
    <col min="3082" max="3082" width="14.5703125" style="1" customWidth="1"/>
    <col min="3083" max="3329" width="9.140625" style="1"/>
    <col min="3330" max="3330" width="1" style="1" customWidth="1"/>
    <col min="3331" max="3331" width="51.28515625" style="1" customWidth="1"/>
    <col min="3332" max="3333" width="8" style="1" customWidth="1"/>
    <col min="3334" max="3334" width="16" style="1" customWidth="1"/>
    <col min="3335" max="3336" width="16.7109375" style="1" customWidth="1"/>
    <col min="3337" max="3337" width="15.5703125" style="1" customWidth="1"/>
    <col min="3338" max="3338" width="14.5703125" style="1" customWidth="1"/>
    <col min="3339" max="3585" width="9.140625" style="1"/>
    <col min="3586" max="3586" width="1" style="1" customWidth="1"/>
    <col min="3587" max="3587" width="51.28515625" style="1" customWidth="1"/>
    <col min="3588" max="3589" width="8" style="1" customWidth="1"/>
    <col min="3590" max="3590" width="16" style="1" customWidth="1"/>
    <col min="3591" max="3592" width="16.7109375" style="1" customWidth="1"/>
    <col min="3593" max="3593" width="15.5703125" style="1" customWidth="1"/>
    <col min="3594" max="3594" width="14.5703125" style="1" customWidth="1"/>
    <col min="3595" max="3841" width="9.140625" style="1"/>
    <col min="3842" max="3842" width="1" style="1" customWidth="1"/>
    <col min="3843" max="3843" width="51.28515625" style="1" customWidth="1"/>
    <col min="3844" max="3845" width="8" style="1" customWidth="1"/>
    <col min="3846" max="3846" width="16" style="1" customWidth="1"/>
    <col min="3847" max="3848" width="16.7109375" style="1" customWidth="1"/>
    <col min="3849" max="3849" width="15.5703125" style="1" customWidth="1"/>
    <col min="3850" max="3850" width="14.5703125" style="1" customWidth="1"/>
    <col min="3851" max="4097" width="9.140625" style="1"/>
    <col min="4098" max="4098" width="1" style="1" customWidth="1"/>
    <col min="4099" max="4099" width="51.28515625" style="1" customWidth="1"/>
    <col min="4100" max="4101" width="8" style="1" customWidth="1"/>
    <col min="4102" max="4102" width="16" style="1" customWidth="1"/>
    <col min="4103" max="4104" width="16.7109375" style="1" customWidth="1"/>
    <col min="4105" max="4105" width="15.5703125" style="1" customWidth="1"/>
    <col min="4106" max="4106" width="14.5703125" style="1" customWidth="1"/>
    <col min="4107" max="4353" width="9.140625" style="1"/>
    <col min="4354" max="4354" width="1" style="1" customWidth="1"/>
    <col min="4355" max="4355" width="51.28515625" style="1" customWidth="1"/>
    <col min="4356" max="4357" width="8" style="1" customWidth="1"/>
    <col min="4358" max="4358" width="16" style="1" customWidth="1"/>
    <col min="4359" max="4360" width="16.7109375" style="1" customWidth="1"/>
    <col min="4361" max="4361" width="15.5703125" style="1" customWidth="1"/>
    <col min="4362" max="4362" width="14.5703125" style="1" customWidth="1"/>
    <col min="4363" max="4609" width="9.140625" style="1"/>
    <col min="4610" max="4610" width="1" style="1" customWidth="1"/>
    <col min="4611" max="4611" width="51.28515625" style="1" customWidth="1"/>
    <col min="4612" max="4613" width="8" style="1" customWidth="1"/>
    <col min="4614" max="4614" width="16" style="1" customWidth="1"/>
    <col min="4615" max="4616" width="16.7109375" style="1" customWidth="1"/>
    <col min="4617" max="4617" width="15.5703125" style="1" customWidth="1"/>
    <col min="4618" max="4618" width="14.5703125" style="1" customWidth="1"/>
    <col min="4619" max="4865" width="9.140625" style="1"/>
    <col min="4866" max="4866" width="1" style="1" customWidth="1"/>
    <col min="4867" max="4867" width="51.28515625" style="1" customWidth="1"/>
    <col min="4868" max="4869" width="8" style="1" customWidth="1"/>
    <col min="4870" max="4870" width="16" style="1" customWidth="1"/>
    <col min="4871" max="4872" width="16.7109375" style="1" customWidth="1"/>
    <col min="4873" max="4873" width="15.5703125" style="1" customWidth="1"/>
    <col min="4874" max="4874" width="14.5703125" style="1" customWidth="1"/>
    <col min="4875" max="5121" width="9.140625" style="1"/>
    <col min="5122" max="5122" width="1" style="1" customWidth="1"/>
    <col min="5123" max="5123" width="51.28515625" style="1" customWidth="1"/>
    <col min="5124" max="5125" width="8" style="1" customWidth="1"/>
    <col min="5126" max="5126" width="16" style="1" customWidth="1"/>
    <col min="5127" max="5128" width="16.7109375" style="1" customWidth="1"/>
    <col min="5129" max="5129" width="15.5703125" style="1" customWidth="1"/>
    <col min="5130" max="5130" width="14.5703125" style="1" customWidth="1"/>
    <col min="5131" max="5377" width="9.140625" style="1"/>
    <col min="5378" max="5378" width="1" style="1" customWidth="1"/>
    <col min="5379" max="5379" width="51.28515625" style="1" customWidth="1"/>
    <col min="5380" max="5381" width="8" style="1" customWidth="1"/>
    <col min="5382" max="5382" width="16" style="1" customWidth="1"/>
    <col min="5383" max="5384" width="16.7109375" style="1" customWidth="1"/>
    <col min="5385" max="5385" width="15.5703125" style="1" customWidth="1"/>
    <col min="5386" max="5386" width="14.5703125" style="1" customWidth="1"/>
    <col min="5387" max="5633" width="9.140625" style="1"/>
    <col min="5634" max="5634" width="1" style="1" customWidth="1"/>
    <col min="5635" max="5635" width="51.28515625" style="1" customWidth="1"/>
    <col min="5636" max="5637" width="8" style="1" customWidth="1"/>
    <col min="5638" max="5638" width="16" style="1" customWidth="1"/>
    <col min="5639" max="5640" width="16.7109375" style="1" customWidth="1"/>
    <col min="5641" max="5641" width="15.5703125" style="1" customWidth="1"/>
    <col min="5642" max="5642" width="14.5703125" style="1" customWidth="1"/>
    <col min="5643" max="5889" width="9.140625" style="1"/>
    <col min="5890" max="5890" width="1" style="1" customWidth="1"/>
    <col min="5891" max="5891" width="51.28515625" style="1" customWidth="1"/>
    <col min="5892" max="5893" width="8" style="1" customWidth="1"/>
    <col min="5894" max="5894" width="16" style="1" customWidth="1"/>
    <col min="5895" max="5896" width="16.7109375" style="1" customWidth="1"/>
    <col min="5897" max="5897" width="15.5703125" style="1" customWidth="1"/>
    <col min="5898" max="5898" width="14.5703125" style="1" customWidth="1"/>
    <col min="5899" max="6145" width="9.140625" style="1"/>
    <col min="6146" max="6146" width="1" style="1" customWidth="1"/>
    <col min="6147" max="6147" width="51.28515625" style="1" customWidth="1"/>
    <col min="6148" max="6149" width="8" style="1" customWidth="1"/>
    <col min="6150" max="6150" width="16" style="1" customWidth="1"/>
    <col min="6151" max="6152" width="16.7109375" style="1" customWidth="1"/>
    <col min="6153" max="6153" width="15.5703125" style="1" customWidth="1"/>
    <col min="6154" max="6154" width="14.5703125" style="1" customWidth="1"/>
    <col min="6155" max="6401" width="9.140625" style="1"/>
    <col min="6402" max="6402" width="1" style="1" customWidth="1"/>
    <col min="6403" max="6403" width="51.28515625" style="1" customWidth="1"/>
    <col min="6404" max="6405" width="8" style="1" customWidth="1"/>
    <col min="6406" max="6406" width="16" style="1" customWidth="1"/>
    <col min="6407" max="6408" width="16.7109375" style="1" customWidth="1"/>
    <col min="6409" max="6409" width="15.5703125" style="1" customWidth="1"/>
    <col min="6410" max="6410" width="14.5703125" style="1" customWidth="1"/>
    <col min="6411" max="6657" width="9.140625" style="1"/>
    <col min="6658" max="6658" width="1" style="1" customWidth="1"/>
    <col min="6659" max="6659" width="51.28515625" style="1" customWidth="1"/>
    <col min="6660" max="6661" width="8" style="1" customWidth="1"/>
    <col min="6662" max="6662" width="16" style="1" customWidth="1"/>
    <col min="6663" max="6664" width="16.7109375" style="1" customWidth="1"/>
    <col min="6665" max="6665" width="15.5703125" style="1" customWidth="1"/>
    <col min="6666" max="6666" width="14.5703125" style="1" customWidth="1"/>
    <col min="6667" max="6913" width="9.140625" style="1"/>
    <col min="6914" max="6914" width="1" style="1" customWidth="1"/>
    <col min="6915" max="6915" width="51.28515625" style="1" customWidth="1"/>
    <col min="6916" max="6917" width="8" style="1" customWidth="1"/>
    <col min="6918" max="6918" width="16" style="1" customWidth="1"/>
    <col min="6919" max="6920" width="16.7109375" style="1" customWidth="1"/>
    <col min="6921" max="6921" width="15.5703125" style="1" customWidth="1"/>
    <col min="6922" max="6922" width="14.5703125" style="1" customWidth="1"/>
    <col min="6923" max="7169" width="9.140625" style="1"/>
    <col min="7170" max="7170" width="1" style="1" customWidth="1"/>
    <col min="7171" max="7171" width="51.28515625" style="1" customWidth="1"/>
    <col min="7172" max="7173" width="8" style="1" customWidth="1"/>
    <col min="7174" max="7174" width="16" style="1" customWidth="1"/>
    <col min="7175" max="7176" width="16.7109375" style="1" customWidth="1"/>
    <col min="7177" max="7177" width="15.5703125" style="1" customWidth="1"/>
    <col min="7178" max="7178" width="14.5703125" style="1" customWidth="1"/>
    <col min="7179" max="7425" width="9.140625" style="1"/>
    <col min="7426" max="7426" width="1" style="1" customWidth="1"/>
    <col min="7427" max="7427" width="51.28515625" style="1" customWidth="1"/>
    <col min="7428" max="7429" width="8" style="1" customWidth="1"/>
    <col min="7430" max="7430" width="16" style="1" customWidth="1"/>
    <col min="7431" max="7432" width="16.7109375" style="1" customWidth="1"/>
    <col min="7433" max="7433" width="15.5703125" style="1" customWidth="1"/>
    <col min="7434" max="7434" width="14.5703125" style="1" customWidth="1"/>
    <col min="7435" max="7681" width="9.140625" style="1"/>
    <col min="7682" max="7682" width="1" style="1" customWidth="1"/>
    <col min="7683" max="7683" width="51.28515625" style="1" customWidth="1"/>
    <col min="7684" max="7685" width="8" style="1" customWidth="1"/>
    <col min="7686" max="7686" width="16" style="1" customWidth="1"/>
    <col min="7687" max="7688" width="16.7109375" style="1" customWidth="1"/>
    <col min="7689" max="7689" width="15.5703125" style="1" customWidth="1"/>
    <col min="7690" max="7690" width="14.5703125" style="1" customWidth="1"/>
    <col min="7691" max="7937" width="9.140625" style="1"/>
    <col min="7938" max="7938" width="1" style="1" customWidth="1"/>
    <col min="7939" max="7939" width="51.28515625" style="1" customWidth="1"/>
    <col min="7940" max="7941" width="8" style="1" customWidth="1"/>
    <col min="7942" max="7942" width="16" style="1" customWidth="1"/>
    <col min="7943" max="7944" width="16.7109375" style="1" customWidth="1"/>
    <col min="7945" max="7945" width="15.5703125" style="1" customWidth="1"/>
    <col min="7946" max="7946" width="14.5703125" style="1" customWidth="1"/>
    <col min="7947" max="8193" width="9.140625" style="1"/>
    <col min="8194" max="8194" width="1" style="1" customWidth="1"/>
    <col min="8195" max="8195" width="51.28515625" style="1" customWidth="1"/>
    <col min="8196" max="8197" width="8" style="1" customWidth="1"/>
    <col min="8198" max="8198" width="16" style="1" customWidth="1"/>
    <col min="8199" max="8200" width="16.7109375" style="1" customWidth="1"/>
    <col min="8201" max="8201" width="15.5703125" style="1" customWidth="1"/>
    <col min="8202" max="8202" width="14.5703125" style="1" customWidth="1"/>
    <col min="8203" max="8449" width="9.140625" style="1"/>
    <col min="8450" max="8450" width="1" style="1" customWidth="1"/>
    <col min="8451" max="8451" width="51.28515625" style="1" customWidth="1"/>
    <col min="8452" max="8453" width="8" style="1" customWidth="1"/>
    <col min="8454" max="8454" width="16" style="1" customWidth="1"/>
    <col min="8455" max="8456" width="16.7109375" style="1" customWidth="1"/>
    <col min="8457" max="8457" width="15.5703125" style="1" customWidth="1"/>
    <col min="8458" max="8458" width="14.5703125" style="1" customWidth="1"/>
    <col min="8459" max="8705" width="9.140625" style="1"/>
    <col min="8706" max="8706" width="1" style="1" customWidth="1"/>
    <col min="8707" max="8707" width="51.28515625" style="1" customWidth="1"/>
    <col min="8708" max="8709" width="8" style="1" customWidth="1"/>
    <col min="8710" max="8710" width="16" style="1" customWidth="1"/>
    <col min="8711" max="8712" width="16.7109375" style="1" customWidth="1"/>
    <col min="8713" max="8713" width="15.5703125" style="1" customWidth="1"/>
    <col min="8714" max="8714" width="14.5703125" style="1" customWidth="1"/>
    <col min="8715" max="8961" width="9.140625" style="1"/>
    <col min="8962" max="8962" width="1" style="1" customWidth="1"/>
    <col min="8963" max="8963" width="51.28515625" style="1" customWidth="1"/>
    <col min="8964" max="8965" width="8" style="1" customWidth="1"/>
    <col min="8966" max="8966" width="16" style="1" customWidth="1"/>
    <col min="8967" max="8968" width="16.7109375" style="1" customWidth="1"/>
    <col min="8969" max="8969" width="15.5703125" style="1" customWidth="1"/>
    <col min="8970" max="8970" width="14.5703125" style="1" customWidth="1"/>
    <col min="8971" max="9217" width="9.140625" style="1"/>
    <col min="9218" max="9218" width="1" style="1" customWidth="1"/>
    <col min="9219" max="9219" width="51.28515625" style="1" customWidth="1"/>
    <col min="9220" max="9221" width="8" style="1" customWidth="1"/>
    <col min="9222" max="9222" width="16" style="1" customWidth="1"/>
    <col min="9223" max="9224" width="16.7109375" style="1" customWidth="1"/>
    <col min="9225" max="9225" width="15.5703125" style="1" customWidth="1"/>
    <col min="9226" max="9226" width="14.5703125" style="1" customWidth="1"/>
    <col min="9227" max="9473" width="9.140625" style="1"/>
    <col min="9474" max="9474" width="1" style="1" customWidth="1"/>
    <col min="9475" max="9475" width="51.28515625" style="1" customWidth="1"/>
    <col min="9476" max="9477" width="8" style="1" customWidth="1"/>
    <col min="9478" max="9478" width="16" style="1" customWidth="1"/>
    <col min="9479" max="9480" width="16.7109375" style="1" customWidth="1"/>
    <col min="9481" max="9481" width="15.5703125" style="1" customWidth="1"/>
    <col min="9482" max="9482" width="14.5703125" style="1" customWidth="1"/>
    <col min="9483" max="9729" width="9.140625" style="1"/>
    <col min="9730" max="9730" width="1" style="1" customWidth="1"/>
    <col min="9731" max="9731" width="51.28515625" style="1" customWidth="1"/>
    <col min="9732" max="9733" width="8" style="1" customWidth="1"/>
    <col min="9734" max="9734" width="16" style="1" customWidth="1"/>
    <col min="9735" max="9736" width="16.7109375" style="1" customWidth="1"/>
    <col min="9737" max="9737" width="15.5703125" style="1" customWidth="1"/>
    <col min="9738" max="9738" width="14.5703125" style="1" customWidth="1"/>
    <col min="9739" max="9985" width="9.140625" style="1"/>
    <col min="9986" max="9986" width="1" style="1" customWidth="1"/>
    <col min="9987" max="9987" width="51.28515625" style="1" customWidth="1"/>
    <col min="9988" max="9989" width="8" style="1" customWidth="1"/>
    <col min="9990" max="9990" width="16" style="1" customWidth="1"/>
    <col min="9991" max="9992" width="16.7109375" style="1" customWidth="1"/>
    <col min="9993" max="9993" width="15.5703125" style="1" customWidth="1"/>
    <col min="9994" max="9994" width="14.5703125" style="1" customWidth="1"/>
    <col min="9995" max="10241" width="9.140625" style="1"/>
    <col min="10242" max="10242" width="1" style="1" customWidth="1"/>
    <col min="10243" max="10243" width="51.28515625" style="1" customWidth="1"/>
    <col min="10244" max="10245" width="8" style="1" customWidth="1"/>
    <col min="10246" max="10246" width="16" style="1" customWidth="1"/>
    <col min="10247" max="10248" width="16.7109375" style="1" customWidth="1"/>
    <col min="10249" max="10249" width="15.5703125" style="1" customWidth="1"/>
    <col min="10250" max="10250" width="14.5703125" style="1" customWidth="1"/>
    <col min="10251" max="10497" width="9.140625" style="1"/>
    <col min="10498" max="10498" width="1" style="1" customWidth="1"/>
    <col min="10499" max="10499" width="51.28515625" style="1" customWidth="1"/>
    <col min="10500" max="10501" width="8" style="1" customWidth="1"/>
    <col min="10502" max="10502" width="16" style="1" customWidth="1"/>
    <col min="10503" max="10504" width="16.7109375" style="1" customWidth="1"/>
    <col min="10505" max="10505" width="15.5703125" style="1" customWidth="1"/>
    <col min="10506" max="10506" width="14.5703125" style="1" customWidth="1"/>
    <col min="10507" max="10753" width="9.140625" style="1"/>
    <col min="10754" max="10754" width="1" style="1" customWidth="1"/>
    <col min="10755" max="10755" width="51.28515625" style="1" customWidth="1"/>
    <col min="10756" max="10757" width="8" style="1" customWidth="1"/>
    <col min="10758" max="10758" width="16" style="1" customWidth="1"/>
    <col min="10759" max="10760" width="16.7109375" style="1" customWidth="1"/>
    <col min="10761" max="10761" width="15.5703125" style="1" customWidth="1"/>
    <col min="10762" max="10762" width="14.5703125" style="1" customWidth="1"/>
    <col min="10763" max="11009" width="9.140625" style="1"/>
    <col min="11010" max="11010" width="1" style="1" customWidth="1"/>
    <col min="11011" max="11011" width="51.28515625" style="1" customWidth="1"/>
    <col min="11012" max="11013" width="8" style="1" customWidth="1"/>
    <col min="11014" max="11014" width="16" style="1" customWidth="1"/>
    <col min="11015" max="11016" width="16.7109375" style="1" customWidth="1"/>
    <col min="11017" max="11017" width="15.5703125" style="1" customWidth="1"/>
    <col min="11018" max="11018" width="14.5703125" style="1" customWidth="1"/>
    <col min="11019" max="11265" width="9.140625" style="1"/>
    <col min="11266" max="11266" width="1" style="1" customWidth="1"/>
    <col min="11267" max="11267" width="51.28515625" style="1" customWidth="1"/>
    <col min="11268" max="11269" width="8" style="1" customWidth="1"/>
    <col min="11270" max="11270" width="16" style="1" customWidth="1"/>
    <col min="11271" max="11272" width="16.7109375" style="1" customWidth="1"/>
    <col min="11273" max="11273" width="15.5703125" style="1" customWidth="1"/>
    <col min="11274" max="11274" width="14.5703125" style="1" customWidth="1"/>
    <col min="11275" max="11521" width="9.140625" style="1"/>
    <col min="11522" max="11522" width="1" style="1" customWidth="1"/>
    <col min="11523" max="11523" width="51.28515625" style="1" customWidth="1"/>
    <col min="11524" max="11525" width="8" style="1" customWidth="1"/>
    <col min="11526" max="11526" width="16" style="1" customWidth="1"/>
    <col min="11527" max="11528" width="16.7109375" style="1" customWidth="1"/>
    <col min="11529" max="11529" width="15.5703125" style="1" customWidth="1"/>
    <col min="11530" max="11530" width="14.5703125" style="1" customWidth="1"/>
    <col min="11531" max="11777" width="9.140625" style="1"/>
    <col min="11778" max="11778" width="1" style="1" customWidth="1"/>
    <col min="11779" max="11779" width="51.28515625" style="1" customWidth="1"/>
    <col min="11780" max="11781" width="8" style="1" customWidth="1"/>
    <col min="11782" max="11782" width="16" style="1" customWidth="1"/>
    <col min="11783" max="11784" width="16.7109375" style="1" customWidth="1"/>
    <col min="11785" max="11785" width="15.5703125" style="1" customWidth="1"/>
    <col min="11786" max="11786" width="14.5703125" style="1" customWidth="1"/>
    <col min="11787" max="12033" width="9.140625" style="1"/>
    <col min="12034" max="12034" width="1" style="1" customWidth="1"/>
    <col min="12035" max="12035" width="51.28515625" style="1" customWidth="1"/>
    <col min="12036" max="12037" width="8" style="1" customWidth="1"/>
    <col min="12038" max="12038" width="16" style="1" customWidth="1"/>
    <col min="12039" max="12040" width="16.7109375" style="1" customWidth="1"/>
    <col min="12041" max="12041" width="15.5703125" style="1" customWidth="1"/>
    <col min="12042" max="12042" width="14.5703125" style="1" customWidth="1"/>
    <col min="12043" max="12289" width="9.140625" style="1"/>
    <col min="12290" max="12290" width="1" style="1" customWidth="1"/>
    <col min="12291" max="12291" width="51.28515625" style="1" customWidth="1"/>
    <col min="12292" max="12293" width="8" style="1" customWidth="1"/>
    <col min="12294" max="12294" width="16" style="1" customWidth="1"/>
    <col min="12295" max="12296" width="16.7109375" style="1" customWidth="1"/>
    <col min="12297" max="12297" width="15.5703125" style="1" customWidth="1"/>
    <col min="12298" max="12298" width="14.5703125" style="1" customWidth="1"/>
    <col min="12299" max="12545" width="9.140625" style="1"/>
    <col min="12546" max="12546" width="1" style="1" customWidth="1"/>
    <col min="12547" max="12547" width="51.28515625" style="1" customWidth="1"/>
    <col min="12548" max="12549" width="8" style="1" customWidth="1"/>
    <col min="12550" max="12550" width="16" style="1" customWidth="1"/>
    <col min="12551" max="12552" width="16.7109375" style="1" customWidth="1"/>
    <col min="12553" max="12553" width="15.5703125" style="1" customWidth="1"/>
    <col min="12554" max="12554" width="14.5703125" style="1" customWidth="1"/>
    <col min="12555" max="12801" width="9.140625" style="1"/>
    <col min="12802" max="12802" width="1" style="1" customWidth="1"/>
    <col min="12803" max="12803" width="51.28515625" style="1" customWidth="1"/>
    <col min="12804" max="12805" width="8" style="1" customWidth="1"/>
    <col min="12806" max="12806" width="16" style="1" customWidth="1"/>
    <col min="12807" max="12808" width="16.7109375" style="1" customWidth="1"/>
    <col min="12809" max="12809" width="15.5703125" style="1" customWidth="1"/>
    <col min="12810" max="12810" width="14.5703125" style="1" customWidth="1"/>
    <col min="12811" max="13057" width="9.140625" style="1"/>
    <col min="13058" max="13058" width="1" style="1" customWidth="1"/>
    <col min="13059" max="13059" width="51.28515625" style="1" customWidth="1"/>
    <col min="13060" max="13061" width="8" style="1" customWidth="1"/>
    <col min="13062" max="13062" width="16" style="1" customWidth="1"/>
    <col min="13063" max="13064" width="16.7109375" style="1" customWidth="1"/>
    <col min="13065" max="13065" width="15.5703125" style="1" customWidth="1"/>
    <col min="13066" max="13066" width="14.5703125" style="1" customWidth="1"/>
    <col min="13067" max="13313" width="9.140625" style="1"/>
    <col min="13314" max="13314" width="1" style="1" customWidth="1"/>
    <col min="13315" max="13315" width="51.28515625" style="1" customWidth="1"/>
    <col min="13316" max="13317" width="8" style="1" customWidth="1"/>
    <col min="13318" max="13318" width="16" style="1" customWidth="1"/>
    <col min="13319" max="13320" width="16.7109375" style="1" customWidth="1"/>
    <col min="13321" max="13321" width="15.5703125" style="1" customWidth="1"/>
    <col min="13322" max="13322" width="14.5703125" style="1" customWidth="1"/>
    <col min="13323" max="13569" width="9.140625" style="1"/>
    <col min="13570" max="13570" width="1" style="1" customWidth="1"/>
    <col min="13571" max="13571" width="51.28515625" style="1" customWidth="1"/>
    <col min="13572" max="13573" width="8" style="1" customWidth="1"/>
    <col min="13574" max="13574" width="16" style="1" customWidth="1"/>
    <col min="13575" max="13576" width="16.7109375" style="1" customWidth="1"/>
    <col min="13577" max="13577" width="15.5703125" style="1" customWidth="1"/>
    <col min="13578" max="13578" width="14.5703125" style="1" customWidth="1"/>
    <col min="13579" max="13825" width="9.140625" style="1"/>
    <col min="13826" max="13826" width="1" style="1" customWidth="1"/>
    <col min="13827" max="13827" width="51.28515625" style="1" customWidth="1"/>
    <col min="13828" max="13829" width="8" style="1" customWidth="1"/>
    <col min="13830" max="13830" width="16" style="1" customWidth="1"/>
    <col min="13831" max="13832" width="16.7109375" style="1" customWidth="1"/>
    <col min="13833" max="13833" width="15.5703125" style="1" customWidth="1"/>
    <col min="13834" max="13834" width="14.5703125" style="1" customWidth="1"/>
    <col min="13835" max="14081" width="9.140625" style="1"/>
    <col min="14082" max="14082" width="1" style="1" customWidth="1"/>
    <col min="14083" max="14083" width="51.28515625" style="1" customWidth="1"/>
    <col min="14084" max="14085" width="8" style="1" customWidth="1"/>
    <col min="14086" max="14086" width="16" style="1" customWidth="1"/>
    <col min="14087" max="14088" width="16.7109375" style="1" customWidth="1"/>
    <col min="14089" max="14089" width="15.5703125" style="1" customWidth="1"/>
    <col min="14090" max="14090" width="14.5703125" style="1" customWidth="1"/>
    <col min="14091" max="14337" width="9.140625" style="1"/>
    <col min="14338" max="14338" width="1" style="1" customWidth="1"/>
    <col min="14339" max="14339" width="51.28515625" style="1" customWidth="1"/>
    <col min="14340" max="14341" width="8" style="1" customWidth="1"/>
    <col min="14342" max="14342" width="16" style="1" customWidth="1"/>
    <col min="14343" max="14344" width="16.7109375" style="1" customWidth="1"/>
    <col min="14345" max="14345" width="15.5703125" style="1" customWidth="1"/>
    <col min="14346" max="14346" width="14.5703125" style="1" customWidth="1"/>
    <col min="14347" max="14593" width="9.140625" style="1"/>
    <col min="14594" max="14594" width="1" style="1" customWidth="1"/>
    <col min="14595" max="14595" width="51.28515625" style="1" customWidth="1"/>
    <col min="14596" max="14597" width="8" style="1" customWidth="1"/>
    <col min="14598" max="14598" width="16" style="1" customWidth="1"/>
    <col min="14599" max="14600" width="16.7109375" style="1" customWidth="1"/>
    <col min="14601" max="14601" width="15.5703125" style="1" customWidth="1"/>
    <col min="14602" max="14602" width="14.5703125" style="1" customWidth="1"/>
    <col min="14603" max="14849" width="9.140625" style="1"/>
    <col min="14850" max="14850" width="1" style="1" customWidth="1"/>
    <col min="14851" max="14851" width="51.28515625" style="1" customWidth="1"/>
    <col min="14852" max="14853" width="8" style="1" customWidth="1"/>
    <col min="14854" max="14854" width="16" style="1" customWidth="1"/>
    <col min="14855" max="14856" width="16.7109375" style="1" customWidth="1"/>
    <col min="14857" max="14857" width="15.5703125" style="1" customWidth="1"/>
    <col min="14858" max="14858" width="14.5703125" style="1" customWidth="1"/>
    <col min="14859" max="15105" width="9.140625" style="1"/>
    <col min="15106" max="15106" width="1" style="1" customWidth="1"/>
    <col min="15107" max="15107" width="51.28515625" style="1" customWidth="1"/>
    <col min="15108" max="15109" width="8" style="1" customWidth="1"/>
    <col min="15110" max="15110" width="16" style="1" customWidth="1"/>
    <col min="15111" max="15112" width="16.7109375" style="1" customWidth="1"/>
    <col min="15113" max="15113" width="15.5703125" style="1" customWidth="1"/>
    <col min="15114" max="15114" width="14.5703125" style="1" customWidth="1"/>
    <col min="15115" max="15361" width="9.140625" style="1"/>
    <col min="15362" max="15362" width="1" style="1" customWidth="1"/>
    <col min="15363" max="15363" width="51.28515625" style="1" customWidth="1"/>
    <col min="15364" max="15365" width="8" style="1" customWidth="1"/>
    <col min="15366" max="15366" width="16" style="1" customWidth="1"/>
    <col min="15367" max="15368" width="16.7109375" style="1" customWidth="1"/>
    <col min="15369" max="15369" width="15.5703125" style="1" customWidth="1"/>
    <col min="15370" max="15370" width="14.5703125" style="1" customWidth="1"/>
    <col min="15371" max="15617" width="9.140625" style="1"/>
    <col min="15618" max="15618" width="1" style="1" customWidth="1"/>
    <col min="15619" max="15619" width="51.28515625" style="1" customWidth="1"/>
    <col min="15620" max="15621" width="8" style="1" customWidth="1"/>
    <col min="15622" max="15622" width="16" style="1" customWidth="1"/>
    <col min="15623" max="15624" width="16.7109375" style="1" customWidth="1"/>
    <col min="15625" max="15625" width="15.5703125" style="1" customWidth="1"/>
    <col min="15626" max="15626" width="14.5703125" style="1" customWidth="1"/>
    <col min="15627" max="15873" width="9.140625" style="1"/>
    <col min="15874" max="15874" width="1" style="1" customWidth="1"/>
    <col min="15875" max="15875" width="51.28515625" style="1" customWidth="1"/>
    <col min="15876" max="15877" width="8" style="1" customWidth="1"/>
    <col min="15878" max="15878" width="16" style="1" customWidth="1"/>
    <col min="15879" max="15880" width="16.7109375" style="1" customWidth="1"/>
    <col min="15881" max="15881" width="15.5703125" style="1" customWidth="1"/>
    <col min="15882" max="15882" width="14.5703125" style="1" customWidth="1"/>
    <col min="15883" max="16129" width="9.140625" style="1"/>
    <col min="16130" max="16130" width="1" style="1" customWidth="1"/>
    <col min="16131" max="16131" width="51.28515625" style="1" customWidth="1"/>
    <col min="16132" max="16133" width="8" style="1" customWidth="1"/>
    <col min="16134" max="16134" width="16" style="1" customWidth="1"/>
    <col min="16135" max="16136" width="16.7109375" style="1" customWidth="1"/>
    <col min="16137" max="16137" width="15.5703125" style="1" customWidth="1"/>
    <col min="16138" max="16138" width="14.5703125" style="1" customWidth="1"/>
    <col min="16139" max="16384" width="9.140625" style="1"/>
  </cols>
  <sheetData>
    <row r="1" spans="3:10" ht="4.5" customHeight="1">
      <c r="C1" s="34"/>
      <c r="D1" s="34"/>
      <c r="E1" s="34"/>
      <c r="F1" s="34"/>
    </row>
    <row r="2" spans="3:10" ht="15" hidden="1">
      <c r="C2" s="2"/>
      <c r="D2" s="2"/>
      <c r="E2" s="2"/>
      <c r="F2" s="3" t="s">
        <v>0</v>
      </c>
    </row>
    <row r="3" spans="3:10" ht="15" hidden="1">
      <c r="C3" s="2"/>
      <c r="D3" s="2"/>
      <c r="E3" s="2"/>
      <c r="F3" s="3" t="s">
        <v>1</v>
      </c>
    </row>
    <row r="4" spans="3:10" ht="15" hidden="1">
      <c r="C4" s="2"/>
      <c r="D4" s="2"/>
      <c r="E4" s="2"/>
      <c r="F4" s="3" t="s">
        <v>2</v>
      </c>
    </row>
    <row r="5" spans="3:10" ht="15" hidden="1">
      <c r="C5" s="2"/>
      <c r="D5" s="2"/>
      <c r="E5" s="2"/>
      <c r="F5" s="3" t="s">
        <v>3</v>
      </c>
    </row>
    <row r="6" spans="3:10" ht="16.5" customHeight="1">
      <c r="C6" s="2"/>
      <c r="D6" s="3"/>
      <c r="E6" s="2"/>
    </row>
    <row r="7" spans="3:10">
      <c r="C7" s="2"/>
      <c r="D7" s="2"/>
      <c r="E7" s="2"/>
      <c r="F7" s="2"/>
    </row>
    <row r="8" spans="3:10" ht="15.75">
      <c r="C8" s="35" t="s">
        <v>4</v>
      </c>
      <c r="D8" s="35"/>
      <c r="E8" s="35"/>
      <c r="F8" s="35"/>
      <c r="G8" s="35"/>
      <c r="H8" s="35"/>
      <c r="I8" s="35"/>
    </row>
    <row r="9" spans="3:10" ht="15">
      <c r="C9" s="36"/>
      <c r="D9" s="37"/>
      <c r="E9" s="37"/>
      <c r="F9" s="37"/>
    </row>
    <row r="10" spans="3:10" ht="15">
      <c r="C10" s="38" t="s">
        <v>5</v>
      </c>
      <c r="D10" s="39"/>
      <c r="E10" s="39"/>
      <c r="F10" s="40"/>
      <c r="I10" s="4" t="s">
        <v>6</v>
      </c>
    </row>
    <row r="11" spans="3:10" ht="60" customHeight="1">
      <c r="C11" s="5" t="s">
        <v>7</v>
      </c>
      <c r="D11" s="6" t="s">
        <v>8</v>
      </c>
      <c r="E11" s="5" t="s">
        <v>9</v>
      </c>
      <c r="F11" s="5" t="s">
        <v>10</v>
      </c>
      <c r="G11" s="7" t="s">
        <v>11</v>
      </c>
      <c r="H11" s="7" t="s">
        <v>12</v>
      </c>
      <c r="I11" s="8" t="s">
        <v>13</v>
      </c>
      <c r="J11" s="8" t="s">
        <v>14</v>
      </c>
    </row>
    <row r="12" spans="3:10" ht="15">
      <c r="C12" s="9">
        <v>1</v>
      </c>
      <c r="D12" s="10">
        <v>2</v>
      </c>
      <c r="E12" s="10">
        <v>3</v>
      </c>
      <c r="F12" s="9">
        <v>4</v>
      </c>
      <c r="G12" s="11">
        <v>5</v>
      </c>
      <c r="H12" s="11"/>
      <c r="I12" s="11">
        <v>6</v>
      </c>
      <c r="J12" s="12"/>
    </row>
    <row r="13" spans="3:10" ht="15.75">
      <c r="C13" s="13" t="s">
        <v>15</v>
      </c>
      <c r="D13" s="14" t="s">
        <v>16</v>
      </c>
      <c r="E13" s="14" t="s">
        <v>17</v>
      </c>
      <c r="F13" s="15">
        <f>F14+F15+F16+F18+F20+F17+F19</f>
        <v>93013.599999999991</v>
      </c>
      <c r="G13" s="15">
        <f>G14+G15+G16+G18+G20+G17+G19</f>
        <v>52910.7</v>
      </c>
      <c r="H13" s="15">
        <f>H14+H15+H16+H18+H20+H17+H19</f>
        <v>45295.700000000004</v>
      </c>
      <c r="I13" s="15">
        <f>G13/F13*100</f>
        <v>56.884907153362519</v>
      </c>
      <c r="J13" s="16">
        <f>G13/H13*100</f>
        <v>116.81175034274776</v>
      </c>
    </row>
    <row r="14" spans="3:10" ht="51" customHeight="1">
      <c r="C14" s="17" t="s">
        <v>18</v>
      </c>
      <c r="D14" s="18" t="s">
        <v>16</v>
      </c>
      <c r="E14" s="18" t="s">
        <v>19</v>
      </c>
      <c r="F14" s="19">
        <v>2697.3</v>
      </c>
      <c r="G14" s="19">
        <v>2186.9</v>
      </c>
      <c r="H14" s="19">
        <v>1185.5999999999999</v>
      </c>
      <c r="I14" s="20">
        <f t="shared" ref="I14:I47" si="0">G14/F14*100</f>
        <v>81.077373669966263</v>
      </c>
      <c r="J14" s="21">
        <f>G14/H14*100</f>
        <v>184.4551282051282</v>
      </c>
    </row>
    <row r="15" spans="3:10" ht="50.25" customHeight="1">
      <c r="C15" s="22" t="s">
        <v>20</v>
      </c>
      <c r="D15" s="18" t="s">
        <v>16</v>
      </c>
      <c r="E15" s="18" t="s">
        <v>21</v>
      </c>
      <c r="F15" s="19">
        <v>1890.4</v>
      </c>
      <c r="G15" s="19">
        <v>1313.4</v>
      </c>
      <c r="H15" s="19">
        <v>1066</v>
      </c>
      <c r="I15" s="20">
        <f t="shared" si="0"/>
        <v>69.477359289039356</v>
      </c>
      <c r="J15" s="21">
        <f t="shared" ref="J15:J59" si="1">G15/H15*100</f>
        <v>123.20825515947469</v>
      </c>
    </row>
    <row r="16" spans="3:10" ht="63" customHeight="1">
      <c r="C16" s="22" t="s">
        <v>22</v>
      </c>
      <c r="D16" s="18" t="s">
        <v>16</v>
      </c>
      <c r="E16" s="18" t="s">
        <v>23</v>
      </c>
      <c r="F16" s="19">
        <v>38672.699999999997</v>
      </c>
      <c r="G16" s="19">
        <v>26322.6</v>
      </c>
      <c r="H16" s="19">
        <v>23441.9</v>
      </c>
      <c r="I16" s="20">
        <f t="shared" si="0"/>
        <v>68.065069157312521</v>
      </c>
      <c r="J16" s="21">
        <f t="shared" si="1"/>
        <v>112.2886796718696</v>
      </c>
    </row>
    <row r="17" spans="3:10" ht="18" customHeight="1">
      <c r="C17" s="23" t="s">
        <v>24</v>
      </c>
      <c r="D17" s="18" t="s">
        <v>16</v>
      </c>
      <c r="E17" s="18" t="s">
        <v>25</v>
      </c>
      <c r="F17" s="19">
        <v>29.1</v>
      </c>
      <c r="G17" s="19">
        <v>29.1</v>
      </c>
      <c r="H17" s="19">
        <v>3.4</v>
      </c>
      <c r="I17" s="20">
        <f>G17/F17*100</f>
        <v>100</v>
      </c>
      <c r="J17" s="24" t="s">
        <v>26</v>
      </c>
    </row>
    <row r="18" spans="3:10" ht="48.75" customHeight="1">
      <c r="C18" s="22" t="s">
        <v>27</v>
      </c>
      <c r="D18" s="18" t="s">
        <v>16</v>
      </c>
      <c r="E18" s="18" t="s">
        <v>28</v>
      </c>
      <c r="F18" s="19">
        <v>9515.2000000000007</v>
      </c>
      <c r="G18" s="19">
        <v>5761.7</v>
      </c>
      <c r="H18" s="19">
        <v>5007.3999999999996</v>
      </c>
      <c r="I18" s="20">
        <f t="shared" si="0"/>
        <v>60.552589540945014</v>
      </c>
      <c r="J18" s="21">
        <f t="shared" si="1"/>
        <v>115.063705715541</v>
      </c>
    </row>
    <row r="19" spans="3:10" ht="19.5" customHeight="1">
      <c r="C19" s="22" t="s">
        <v>29</v>
      </c>
      <c r="D19" s="18" t="s">
        <v>16</v>
      </c>
      <c r="E19" s="18" t="s">
        <v>30</v>
      </c>
      <c r="F19" s="19">
        <v>15494.7</v>
      </c>
      <c r="G19" s="19">
        <v>0</v>
      </c>
      <c r="H19" s="19">
        <v>0</v>
      </c>
      <c r="I19" s="20" t="s">
        <v>31</v>
      </c>
      <c r="J19" s="21" t="s">
        <v>31</v>
      </c>
    </row>
    <row r="20" spans="3:10" ht="18.75" customHeight="1">
      <c r="C20" s="23" t="s">
        <v>32</v>
      </c>
      <c r="D20" s="18" t="s">
        <v>16</v>
      </c>
      <c r="E20" s="18">
        <v>13</v>
      </c>
      <c r="F20" s="19">
        <v>24714.2</v>
      </c>
      <c r="G20" s="19">
        <v>17297</v>
      </c>
      <c r="H20" s="19">
        <v>14591.4</v>
      </c>
      <c r="I20" s="20">
        <f t="shared" si="0"/>
        <v>69.98810400498499</v>
      </c>
      <c r="J20" s="21">
        <f t="shared" si="1"/>
        <v>118.54242910207383</v>
      </c>
    </row>
    <row r="21" spans="3:10" ht="31.5">
      <c r="C21" s="25" t="s">
        <v>33</v>
      </c>
      <c r="D21" s="14" t="s">
        <v>21</v>
      </c>
      <c r="E21" s="14" t="s">
        <v>17</v>
      </c>
      <c r="F21" s="15">
        <f>F22+F24+F23</f>
        <v>709.90000000000009</v>
      </c>
      <c r="G21" s="15">
        <f>G22+G24+G23</f>
        <v>350.40000000000003</v>
      </c>
      <c r="H21" s="15">
        <f>H22+H24+H23</f>
        <v>347.5</v>
      </c>
      <c r="I21" s="15">
        <f t="shared" si="0"/>
        <v>49.359064656993937</v>
      </c>
      <c r="J21" s="16">
        <f t="shared" si="1"/>
        <v>100.83453237410073</v>
      </c>
    </row>
    <row r="22" spans="3:10" ht="16.5" customHeight="1">
      <c r="C22" s="22" t="s">
        <v>34</v>
      </c>
      <c r="D22" s="18" t="s">
        <v>21</v>
      </c>
      <c r="E22" s="18" t="s">
        <v>35</v>
      </c>
      <c r="F22" s="19">
        <v>147.4</v>
      </c>
      <c r="G22" s="19">
        <v>79.900000000000006</v>
      </c>
      <c r="H22" s="19">
        <v>79.2</v>
      </c>
      <c r="I22" s="20">
        <f t="shared" si="0"/>
        <v>54.206241519674357</v>
      </c>
      <c r="J22" s="21">
        <f t="shared" si="1"/>
        <v>100.88383838383838</v>
      </c>
    </row>
    <row r="23" spans="3:10" ht="51" customHeight="1">
      <c r="C23" s="22" t="s">
        <v>36</v>
      </c>
      <c r="D23" s="18" t="s">
        <v>21</v>
      </c>
      <c r="E23" s="18" t="s">
        <v>37</v>
      </c>
      <c r="F23" s="19">
        <v>167.3</v>
      </c>
      <c r="G23" s="19">
        <v>39.1</v>
      </c>
      <c r="H23" s="19">
        <v>41</v>
      </c>
      <c r="I23" s="20">
        <f t="shared" si="0"/>
        <v>23.371189479976088</v>
      </c>
      <c r="J23" s="21">
        <f t="shared" si="1"/>
        <v>95.365853658536594</v>
      </c>
    </row>
    <row r="24" spans="3:10" ht="37.5" customHeight="1">
      <c r="C24" s="22" t="s">
        <v>38</v>
      </c>
      <c r="D24" s="18" t="s">
        <v>21</v>
      </c>
      <c r="E24" s="18">
        <v>14</v>
      </c>
      <c r="F24" s="19">
        <v>395.2</v>
      </c>
      <c r="G24" s="19">
        <v>231.4</v>
      </c>
      <c r="H24" s="19">
        <v>227.3</v>
      </c>
      <c r="I24" s="20">
        <f t="shared" si="0"/>
        <v>58.55263157894737</v>
      </c>
      <c r="J24" s="21">
        <f t="shared" si="1"/>
        <v>101.80378354597448</v>
      </c>
    </row>
    <row r="25" spans="3:10" ht="15.75">
      <c r="C25" s="13" t="s">
        <v>39</v>
      </c>
      <c r="D25" s="14" t="s">
        <v>23</v>
      </c>
      <c r="E25" s="14" t="s">
        <v>17</v>
      </c>
      <c r="F25" s="15">
        <f>F28+F29+F27+F26</f>
        <v>49965.1</v>
      </c>
      <c r="G25" s="15">
        <f>G28+G29+G27+G26</f>
        <v>18177.5</v>
      </c>
      <c r="H25" s="15">
        <f>H28+H29+H27+H26</f>
        <v>10857.4</v>
      </c>
      <c r="I25" s="15">
        <f t="shared" si="0"/>
        <v>36.380393514673244</v>
      </c>
      <c r="J25" s="16">
        <f t="shared" si="1"/>
        <v>167.42037688581058</v>
      </c>
    </row>
    <row r="26" spans="3:10" ht="15.75">
      <c r="C26" s="22" t="s">
        <v>40</v>
      </c>
      <c r="D26" s="18" t="s">
        <v>23</v>
      </c>
      <c r="E26" s="18" t="s">
        <v>16</v>
      </c>
      <c r="F26" s="20">
        <v>500</v>
      </c>
      <c r="G26" s="20">
        <v>500</v>
      </c>
      <c r="H26" s="20">
        <v>0</v>
      </c>
      <c r="I26" s="20">
        <f>G26/F26*100</f>
        <v>100</v>
      </c>
      <c r="J26" s="21" t="s">
        <v>31</v>
      </c>
    </row>
    <row r="27" spans="3:10" ht="15.75">
      <c r="C27" s="23" t="s">
        <v>41</v>
      </c>
      <c r="D27" s="18" t="s">
        <v>23</v>
      </c>
      <c r="E27" s="18" t="s">
        <v>42</v>
      </c>
      <c r="F27" s="20">
        <v>2723.7</v>
      </c>
      <c r="G27" s="20">
        <v>1794.3</v>
      </c>
      <c r="H27" s="20">
        <v>1763.4</v>
      </c>
      <c r="I27" s="20">
        <f t="shared" si="0"/>
        <v>65.877299262033262</v>
      </c>
      <c r="J27" s="21">
        <f t="shared" si="1"/>
        <v>101.75229669955766</v>
      </c>
    </row>
    <row r="28" spans="3:10" ht="18.75">
      <c r="C28" s="23" t="s">
        <v>43</v>
      </c>
      <c r="D28" s="18" t="s">
        <v>23</v>
      </c>
      <c r="E28" s="18" t="s">
        <v>35</v>
      </c>
      <c r="F28" s="19">
        <v>45241.3</v>
      </c>
      <c r="G28" s="19">
        <v>15307.7</v>
      </c>
      <c r="H28" s="19">
        <v>8593.1</v>
      </c>
      <c r="I28" s="20">
        <f t="shared" si="0"/>
        <v>33.835676693640544</v>
      </c>
      <c r="J28" s="21">
        <f t="shared" si="1"/>
        <v>178.13943745563301</v>
      </c>
    </row>
    <row r="29" spans="3:10" ht="18.75" customHeight="1">
      <c r="C29" s="23" t="s">
        <v>44</v>
      </c>
      <c r="D29" s="18" t="s">
        <v>23</v>
      </c>
      <c r="E29" s="18">
        <v>12</v>
      </c>
      <c r="F29" s="19">
        <v>1500.1</v>
      </c>
      <c r="G29" s="19">
        <v>575.5</v>
      </c>
      <c r="H29" s="19">
        <v>500.9</v>
      </c>
      <c r="I29" s="20">
        <f t="shared" si="0"/>
        <v>38.364109059396043</v>
      </c>
      <c r="J29" s="21">
        <f t="shared" si="1"/>
        <v>114.8931922539429</v>
      </c>
    </row>
    <row r="30" spans="3:10" ht="17.25" customHeight="1">
      <c r="C30" s="13" t="s">
        <v>45</v>
      </c>
      <c r="D30" s="14" t="s">
        <v>25</v>
      </c>
      <c r="E30" s="14" t="s">
        <v>17</v>
      </c>
      <c r="F30" s="15">
        <f>F31+F32+F33</f>
        <v>7078.7</v>
      </c>
      <c r="G30" s="15">
        <f>G31+G32+G33</f>
        <v>6595.3</v>
      </c>
      <c r="H30" s="15">
        <f>H31+H32+H33</f>
        <v>4468.8</v>
      </c>
      <c r="I30" s="15">
        <f>G30/F30*100</f>
        <v>93.171062483224318</v>
      </c>
      <c r="J30" s="16">
        <f t="shared" si="1"/>
        <v>147.58548156104547</v>
      </c>
    </row>
    <row r="31" spans="3:10" ht="18" customHeight="1">
      <c r="C31" s="23" t="s">
        <v>46</v>
      </c>
      <c r="D31" s="18" t="s">
        <v>25</v>
      </c>
      <c r="E31" s="18" t="s">
        <v>16</v>
      </c>
      <c r="F31" s="19">
        <v>300</v>
      </c>
      <c r="G31" s="19">
        <v>138.30000000000001</v>
      </c>
      <c r="H31" s="19">
        <v>164.3</v>
      </c>
      <c r="I31" s="20">
        <f t="shared" si="0"/>
        <v>46.1</v>
      </c>
      <c r="J31" s="21">
        <f t="shared" si="1"/>
        <v>84.175289105295192</v>
      </c>
    </row>
    <row r="32" spans="3:10" ht="18" customHeight="1">
      <c r="C32" s="23" t="s">
        <v>47</v>
      </c>
      <c r="D32" s="18" t="s">
        <v>25</v>
      </c>
      <c r="E32" s="18" t="s">
        <v>19</v>
      </c>
      <c r="F32" s="19">
        <v>4986.5</v>
      </c>
      <c r="G32" s="19">
        <v>4664.8</v>
      </c>
      <c r="H32" s="19">
        <v>2543.8000000000002</v>
      </c>
      <c r="I32" s="20">
        <f t="shared" si="0"/>
        <v>93.548581169156733</v>
      </c>
      <c r="J32" s="24">
        <f>G32/H32*100</f>
        <v>183.37919647771051</v>
      </c>
    </row>
    <row r="33" spans="3:10" ht="17.25" customHeight="1">
      <c r="C33" s="23" t="s">
        <v>48</v>
      </c>
      <c r="D33" s="18" t="s">
        <v>25</v>
      </c>
      <c r="E33" s="18" t="s">
        <v>21</v>
      </c>
      <c r="F33" s="19">
        <v>1792.2</v>
      </c>
      <c r="G33" s="19">
        <v>1792.2</v>
      </c>
      <c r="H33" s="19">
        <v>1760.7</v>
      </c>
      <c r="I33" s="20">
        <f t="shared" si="0"/>
        <v>100</v>
      </c>
      <c r="J33" s="21" t="s">
        <v>31</v>
      </c>
    </row>
    <row r="34" spans="3:10" ht="15.75">
      <c r="C34" s="25" t="s">
        <v>49</v>
      </c>
      <c r="D34" s="14" t="s">
        <v>28</v>
      </c>
      <c r="E34" s="14" t="s">
        <v>17</v>
      </c>
      <c r="F34" s="15">
        <f>F35</f>
        <v>1096.0999999999999</v>
      </c>
      <c r="G34" s="15">
        <f>G35</f>
        <v>365.5</v>
      </c>
      <c r="H34" s="26">
        <f>H35</f>
        <v>280.39999999999998</v>
      </c>
      <c r="I34" s="15">
        <f t="shared" si="0"/>
        <v>33.345497673569938</v>
      </c>
      <c r="J34" s="16">
        <f t="shared" si="1"/>
        <v>130.34950071326676</v>
      </c>
    </row>
    <row r="35" spans="3:10" ht="16.5" customHeight="1">
      <c r="C35" s="22" t="s">
        <v>50</v>
      </c>
      <c r="D35" s="18" t="s">
        <v>28</v>
      </c>
      <c r="E35" s="18" t="s">
        <v>25</v>
      </c>
      <c r="F35" s="19">
        <v>1096.0999999999999</v>
      </c>
      <c r="G35" s="19">
        <v>365.5</v>
      </c>
      <c r="H35" s="19">
        <v>280.39999999999998</v>
      </c>
      <c r="I35" s="20">
        <f t="shared" si="0"/>
        <v>33.345497673569938</v>
      </c>
      <c r="J35" s="21">
        <f t="shared" si="1"/>
        <v>130.34950071326676</v>
      </c>
    </row>
    <row r="36" spans="3:10" ht="16.5" customHeight="1">
      <c r="C36" s="13" t="s">
        <v>51</v>
      </c>
      <c r="D36" s="14" t="s">
        <v>52</v>
      </c>
      <c r="E36" s="14" t="s">
        <v>17</v>
      </c>
      <c r="F36" s="15">
        <f>F37+F38+F39+F40+F41</f>
        <v>701601.8</v>
      </c>
      <c r="G36" s="15">
        <f>G37+G38+G39+G40+G41</f>
        <v>383803.7</v>
      </c>
      <c r="H36" s="27">
        <f>SUM(H37:H41)</f>
        <v>387527.9</v>
      </c>
      <c r="I36" s="15">
        <f t="shared" si="0"/>
        <v>54.703921797235978</v>
      </c>
      <c r="J36" s="16">
        <f t="shared" si="1"/>
        <v>99.038985322089061</v>
      </c>
    </row>
    <row r="37" spans="3:10" ht="18.75" customHeight="1">
      <c r="C37" s="23" t="s">
        <v>53</v>
      </c>
      <c r="D37" s="18" t="s">
        <v>52</v>
      </c>
      <c r="E37" s="18" t="s">
        <v>16</v>
      </c>
      <c r="F37" s="19">
        <v>183152.9</v>
      </c>
      <c r="G37" s="19">
        <v>105909.5</v>
      </c>
      <c r="H37" s="19">
        <v>81910</v>
      </c>
      <c r="I37" s="20">
        <f t="shared" si="0"/>
        <v>57.82572921313286</v>
      </c>
      <c r="J37" s="21">
        <f t="shared" si="1"/>
        <v>129.29984128921987</v>
      </c>
    </row>
    <row r="38" spans="3:10" ht="16.5" customHeight="1">
      <c r="C38" s="23" t="s">
        <v>54</v>
      </c>
      <c r="D38" s="18" t="s">
        <v>52</v>
      </c>
      <c r="E38" s="18" t="s">
        <v>19</v>
      </c>
      <c r="F38" s="19">
        <v>419882.1</v>
      </c>
      <c r="G38" s="19">
        <v>217184.6</v>
      </c>
      <c r="H38" s="19">
        <v>192245.2</v>
      </c>
      <c r="I38" s="20">
        <f t="shared" si="0"/>
        <v>51.725139033076196</v>
      </c>
      <c r="J38" s="21">
        <f t="shared" si="1"/>
        <v>112.97270360976503</v>
      </c>
    </row>
    <row r="39" spans="3:10" ht="18" customHeight="1">
      <c r="C39" s="17" t="s">
        <v>55</v>
      </c>
      <c r="D39" s="18" t="s">
        <v>52</v>
      </c>
      <c r="E39" s="18" t="s">
        <v>21</v>
      </c>
      <c r="F39" s="19">
        <v>34761.4</v>
      </c>
      <c r="G39" s="19">
        <v>20502.900000000001</v>
      </c>
      <c r="H39" s="19">
        <v>17925.2</v>
      </c>
      <c r="I39" s="20">
        <f t="shared" si="0"/>
        <v>58.981801653558264</v>
      </c>
      <c r="J39" s="21">
        <f t="shared" si="1"/>
        <v>114.38031374824268</v>
      </c>
    </row>
    <row r="40" spans="3:10" ht="15.75" customHeight="1">
      <c r="C40" s="23" t="s">
        <v>56</v>
      </c>
      <c r="D40" s="18" t="s">
        <v>52</v>
      </c>
      <c r="E40" s="18" t="s">
        <v>52</v>
      </c>
      <c r="F40" s="19">
        <v>5981.9</v>
      </c>
      <c r="G40" s="19">
        <v>5131.3999999999996</v>
      </c>
      <c r="H40" s="19">
        <v>4335.8</v>
      </c>
      <c r="I40" s="20">
        <f t="shared" si="0"/>
        <v>85.782109363245794</v>
      </c>
      <c r="J40" s="21">
        <f t="shared" si="1"/>
        <v>118.34955486876699</v>
      </c>
    </row>
    <row r="41" spans="3:10" ht="18.75">
      <c r="C41" s="23" t="s">
        <v>57</v>
      </c>
      <c r="D41" s="18" t="s">
        <v>52</v>
      </c>
      <c r="E41" s="18" t="s">
        <v>35</v>
      </c>
      <c r="F41" s="19">
        <v>57823.5</v>
      </c>
      <c r="G41" s="19">
        <v>35075.300000000003</v>
      </c>
      <c r="H41" s="19">
        <v>91111.7</v>
      </c>
      <c r="I41" s="20">
        <f t="shared" si="0"/>
        <v>60.659247537765793</v>
      </c>
      <c r="J41" s="21">
        <f t="shared" si="1"/>
        <v>38.497031665527039</v>
      </c>
    </row>
    <row r="42" spans="3:10" ht="15.75">
      <c r="C42" s="13" t="s">
        <v>58</v>
      </c>
      <c r="D42" s="14" t="s">
        <v>42</v>
      </c>
      <c r="E42" s="14" t="s">
        <v>17</v>
      </c>
      <c r="F42" s="15">
        <f>F43+F44</f>
        <v>93042.900000000009</v>
      </c>
      <c r="G42" s="15">
        <f>G43+G44</f>
        <v>39583.199999999997</v>
      </c>
      <c r="H42" s="15">
        <f>H43+H44</f>
        <v>25799.200000000001</v>
      </c>
      <c r="I42" s="15">
        <f t="shared" si="0"/>
        <v>42.542955991268542</v>
      </c>
      <c r="J42" s="16">
        <f t="shared" si="1"/>
        <v>153.42801327172936</v>
      </c>
    </row>
    <row r="43" spans="3:10" ht="18.75">
      <c r="C43" s="23" t="s">
        <v>59</v>
      </c>
      <c r="D43" s="18" t="s">
        <v>42</v>
      </c>
      <c r="E43" s="18" t="s">
        <v>16</v>
      </c>
      <c r="F43" s="19">
        <v>88317.8</v>
      </c>
      <c r="G43" s="19">
        <v>36188</v>
      </c>
      <c r="H43" s="19">
        <v>22968.799999999999</v>
      </c>
      <c r="I43" s="20">
        <f t="shared" si="0"/>
        <v>40.974752541390295</v>
      </c>
      <c r="J43" s="21">
        <f t="shared" si="1"/>
        <v>157.55285430671171</v>
      </c>
    </row>
    <row r="44" spans="3:10" ht="15.75" customHeight="1">
      <c r="C44" s="23" t="s">
        <v>60</v>
      </c>
      <c r="D44" s="18" t="s">
        <v>42</v>
      </c>
      <c r="E44" s="18" t="s">
        <v>23</v>
      </c>
      <c r="F44" s="19">
        <v>4725.1000000000004</v>
      </c>
      <c r="G44" s="19">
        <v>3395.2</v>
      </c>
      <c r="H44" s="19">
        <v>2830.4</v>
      </c>
      <c r="I44" s="20">
        <f t="shared" si="0"/>
        <v>71.854563924573014</v>
      </c>
      <c r="J44" s="21">
        <f t="shared" si="1"/>
        <v>119.95477671000565</v>
      </c>
    </row>
    <row r="45" spans="3:10" ht="15.75">
      <c r="C45" s="13" t="s">
        <v>61</v>
      </c>
      <c r="D45" s="14" t="s">
        <v>35</v>
      </c>
      <c r="E45" s="14" t="s">
        <v>17</v>
      </c>
      <c r="F45" s="15">
        <f>+F47+F46</f>
        <v>989.5</v>
      </c>
      <c r="G45" s="15">
        <f>+G47+G46</f>
        <v>444.2</v>
      </c>
      <c r="H45" s="15">
        <f>+H47+H46</f>
        <v>503.1</v>
      </c>
      <c r="I45" s="15">
        <f t="shared" si="0"/>
        <v>44.891359272359779</v>
      </c>
      <c r="J45" s="16">
        <f t="shared" si="1"/>
        <v>88.29258596700457</v>
      </c>
    </row>
    <row r="46" spans="3:10" ht="18.75" customHeight="1">
      <c r="C46" s="23" t="s">
        <v>62</v>
      </c>
      <c r="D46" s="18" t="s">
        <v>35</v>
      </c>
      <c r="E46" s="18" t="s">
        <v>52</v>
      </c>
      <c r="F46" s="28">
        <v>551.5</v>
      </c>
      <c r="G46" s="28">
        <v>364.2</v>
      </c>
      <c r="H46" s="28">
        <v>395.3</v>
      </c>
      <c r="I46" s="20">
        <f t="shared" si="0"/>
        <v>66.038077969174978</v>
      </c>
      <c r="J46" s="21">
        <f t="shared" si="1"/>
        <v>92.13255755122691</v>
      </c>
    </row>
    <row r="47" spans="3:10" ht="18.75">
      <c r="C47" s="23" t="s">
        <v>63</v>
      </c>
      <c r="D47" s="18" t="s">
        <v>35</v>
      </c>
      <c r="E47" s="18" t="s">
        <v>35</v>
      </c>
      <c r="F47" s="19">
        <v>438</v>
      </c>
      <c r="G47" s="19">
        <v>80</v>
      </c>
      <c r="H47" s="19">
        <v>107.8</v>
      </c>
      <c r="I47" s="20">
        <f t="shared" si="0"/>
        <v>18.264840182648399</v>
      </c>
      <c r="J47" s="21">
        <f t="shared" si="1"/>
        <v>74.211502782931362</v>
      </c>
    </row>
    <row r="48" spans="3:10" ht="15.75">
      <c r="C48" s="13" t="s">
        <v>64</v>
      </c>
      <c r="D48" s="14">
        <v>10</v>
      </c>
      <c r="E48" s="14" t="s">
        <v>17</v>
      </c>
      <c r="F48" s="15">
        <f>F49+F50+F51+F52</f>
        <v>34835.700000000004</v>
      </c>
      <c r="G48" s="15">
        <f>G49+G50+G51+G52</f>
        <v>26551.5</v>
      </c>
      <c r="H48" s="15">
        <f>H49+H50+H51+H52</f>
        <v>29793</v>
      </c>
      <c r="I48" s="15">
        <f>G48/F48*100</f>
        <v>76.219223382908908</v>
      </c>
      <c r="J48" s="16">
        <f t="shared" si="1"/>
        <v>89.119927499748258</v>
      </c>
    </row>
    <row r="49" spans="3:10" ht="16.5" customHeight="1">
      <c r="C49" s="23" t="s">
        <v>65</v>
      </c>
      <c r="D49" s="18">
        <v>10</v>
      </c>
      <c r="E49" s="18" t="s">
        <v>16</v>
      </c>
      <c r="F49" s="19">
        <v>1941.7</v>
      </c>
      <c r="G49" s="19">
        <v>1162.5</v>
      </c>
      <c r="H49" s="19">
        <v>1264.9000000000001</v>
      </c>
      <c r="I49" s="20">
        <f t="shared" ref="I49:I59" si="2">G49/F49*100</f>
        <v>59.870216820312095</v>
      </c>
      <c r="J49" s="21">
        <f t="shared" si="1"/>
        <v>91.904498379318511</v>
      </c>
    </row>
    <row r="50" spans="3:10" ht="15.75" customHeight="1">
      <c r="C50" s="23" t="s">
        <v>66</v>
      </c>
      <c r="D50" s="18">
        <v>10</v>
      </c>
      <c r="E50" s="18" t="s">
        <v>21</v>
      </c>
      <c r="F50" s="19">
        <v>27235.5</v>
      </c>
      <c r="G50" s="19">
        <v>21880.3</v>
      </c>
      <c r="H50" s="19">
        <v>24760.9</v>
      </c>
      <c r="I50" s="20">
        <f t="shared" si="2"/>
        <v>80.337427254869567</v>
      </c>
      <c r="J50" s="21">
        <f t="shared" si="1"/>
        <v>88.366335634003605</v>
      </c>
    </row>
    <row r="51" spans="3:10" ht="15" customHeight="1">
      <c r="C51" s="23" t="s">
        <v>67</v>
      </c>
      <c r="D51" s="18">
        <v>10</v>
      </c>
      <c r="E51" s="18" t="s">
        <v>23</v>
      </c>
      <c r="F51" s="19">
        <v>5178.7</v>
      </c>
      <c r="G51" s="19">
        <v>3218.5</v>
      </c>
      <c r="H51" s="19">
        <v>3475.6</v>
      </c>
      <c r="I51" s="20">
        <f t="shared" si="2"/>
        <v>62.148801822851297</v>
      </c>
      <c r="J51" s="21">
        <f t="shared" si="1"/>
        <v>92.602716077799514</v>
      </c>
    </row>
    <row r="52" spans="3:10" ht="17.25" customHeight="1">
      <c r="C52" s="29" t="s">
        <v>68</v>
      </c>
      <c r="D52" s="18" t="s">
        <v>37</v>
      </c>
      <c r="E52" s="18" t="s">
        <v>28</v>
      </c>
      <c r="F52" s="19">
        <v>479.8</v>
      </c>
      <c r="G52" s="19">
        <v>290.2</v>
      </c>
      <c r="H52" s="19">
        <v>291.60000000000002</v>
      </c>
      <c r="I52" s="20">
        <f t="shared" si="2"/>
        <v>60.483534806169239</v>
      </c>
      <c r="J52" s="21">
        <f t="shared" si="1"/>
        <v>99.519890260631001</v>
      </c>
    </row>
    <row r="53" spans="3:10" ht="15.75">
      <c r="C53" s="13" t="s">
        <v>69</v>
      </c>
      <c r="D53" s="14">
        <v>11</v>
      </c>
      <c r="E53" s="14" t="s">
        <v>17</v>
      </c>
      <c r="F53" s="15">
        <f>F54+F55</f>
        <v>24803.699999999997</v>
      </c>
      <c r="G53" s="15">
        <f>G54+G55</f>
        <v>9868.4</v>
      </c>
      <c r="H53" s="15">
        <f>H54+H55</f>
        <v>5171.8</v>
      </c>
      <c r="I53" s="15">
        <f t="shared" si="2"/>
        <v>39.785999669404163</v>
      </c>
      <c r="J53" s="16">
        <f t="shared" si="1"/>
        <v>190.81170965621251</v>
      </c>
    </row>
    <row r="54" spans="3:10" ht="18.75">
      <c r="C54" s="23" t="s">
        <v>70</v>
      </c>
      <c r="D54" s="18">
        <v>11</v>
      </c>
      <c r="E54" s="18" t="s">
        <v>19</v>
      </c>
      <c r="F54" s="19">
        <v>21381.1</v>
      </c>
      <c r="G54" s="19">
        <v>8985</v>
      </c>
      <c r="H54" s="19">
        <v>5171.8</v>
      </c>
      <c r="I54" s="20">
        <f t="shared" si="2"/>
        <v>42.023095163485515</v>
      </c>
      <c r="J54" s="21">
        <f t="shared" si="1"/>
        <v>173.73061603310259</v>
      </c>
    </row>
    <row r="55" spans="3:10" ht="31.5">
      <c r="C55" s="23" t="s">
        <v>71</v>
      </c>
      <c r="D55" s="18" t="s">
        <v>30</v>
      </c>
      <c r="E55" s="18" t="s">
        <v>25</v>
      </c>
      <c r="F55" s="19">
        <v>3422.6</v>
      </c>
      <c r="G55" s="19">
        <v>883.4</v>
      </c>
      <c r="H55" s="19">
        <v>0</v>
      </c>
      <c r="I55" s="20">
        <f>G55/F55*100</f>
        <v>25.810787120902241</v>
      </c>
      <c r="J55" s="21" t="s">
        <v>31</v>
      </c>
    </row>
    <row r="56" spans="3:10" ht="48.75" customHeight="1">
      <c r="C56" s="25" t="s">
        <v>72</v>
      </c>
      <c r="D56" s="14">
        <v>14</v>
      </c>
      <c r="E56" s="14" t="s">
        <v>17</v>
      </c>
      <c r="F56" s="15">
        <f>F57+F58</f>
        <v>65418.899999999994</v>
      </c>
      <c r="G56" s="15">
        <f>G57+G58</f>
        <v>46806.799999999996</v>
      </c>
      <c r="H56" s="15">
        <f>SUM(H57:H58)</f>
        <v>30538.6</v>
      </c>
      <c r="I56" s="15">
        <f t="shared" si="2"/>
        <v>71.549353474301768</v>
      </c>
      <c r="J56" s="16">
        <f t="shared" si="1"/>
        <v>153.27094234837222</v>
      </c>
    </row>
    <row r="57" spans="3:10" ht="33" customHeight="1">
      <c r="C57" s="22" t="s">
        <v>73</v>
      </c>
      <c r="D57" s="18">
        <v>14</v>
      </c>
      <c r="E57" s="18" t="s">
        <v>16</v>
      </c>
      <c r="F57" s="19">
        <v>16977.8</v>
      </c>
      <c r="G57" s="30">
        <v>13599.1</v>
      </c>
      <c r="H57" s="30">
        <v>10643</v>
      </c>
      <c r="I57" s="20">
        <f t="shared" si="2"/>
        <v>80.099306152740652</v>
      </c>
      <c r="J57" s="21">
        <f t="shared" si="1"/>
        <v>127.77506342196749</v>
      </c>
    </row>
    <row r="58" spans="3:10" ht="18.75">
      <c r="C58" s="23" t="s">
        <v>74</v>
      </c>
      <c r="D58" s="18">
        <v>14</v>
      </c>
      <c r="E58" s="18" t="s">
        <v>19</v>
      </c>
      <c r="F58" s="19">
        <v>48441.1</v>
      </c>
      <c r="G58" s="30">
        <v>33207.699999999997</v>
      </c>
      <c r="H58" s="30">
        <v>19895.599999999999</v>
      </c>
      <c r="I58" s="20">
        <f t="shared" si="2"/>
        <v>68.552737241722411</v>
      </c>
      <c r="J58" s="21">
        <f t="shared" si="1"/>
        <v>166.90976899414946</v>
      </c>
    </row>
    <row r="59" spans="3:10" ht="18.75">
      <c r="C59" s="41" t="s">
        <v>75</v>
      </c>
      <c r="D59" s="42"/>
      <c r="E59" s="42"/>
      <c r="F59" s="31">
        <f>F13++F21++F25+F30++++++F34++F36+F42+F45+F48+F53+F56</f>
        <v>1072555.8999999999</v>
      </c>
      <c r="G59" s="31">
        <f>G13+G21+G25+G30+G34+G36+G42+G45+G48+G53+G56</f>
        <v>585457.20000000007</v>
      </c>
      <c r="H59" s="31">
        <f>H13+H21+H25+H30+H34+H36+H42+H45+H48+H53+H56</f>
        <v>540583.4</v>
      </c>
      <c r="I59" s="31">
        <f t="shared" si="2"/>
        <v>54.585238867270235</v>
      </c>
      <c r="J59" s="16">
        <f t="shared" si="1"/>
        <v>108.30099481412118</v>
      </c>
    </row>
    <row r="61" spans="3:10">
      <c r="E61" s="32"/>
      <c r="F61" s="33"/>
    </row>
  </sheetData>
  <mergeCells count="5">
    <mergeCell ref="C1:F1"/>
    <mergeCell ref="C8:I8"/>
    <mergeCell ref="C9:F9"/>
    <mergeCell ref="C10:F10"/>
    <mergeCell ref="C59:E59"/>
  </mergeCells>
  <pageMargins left="0.70866141732283472" right="0.11811023622047245" top="0.19685039370078741" bottom="0.19685039370078741" header="0.31496062992125984" footer="0.31496062992125984"/>
  <pageSetup paperSize="9" scale="60" orientation="portrait" r:id="rId1"/>
  <rowBreaks count="1" manualBreakCount="1">
    <brk id="59" min="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аналит.данные доходы</vt:lpstr>
      <vt:lpstr>аналит.данные расходы</vt:lpstr>
      <vt:lpstr>Лист2</vt:lpstr>
      <vt:lpstr>Лист3</vt:lpstr>
      <vt:lpstr>'аналит.данные доходы'!Область_печати</vt:lpstr>
      <vt:lpstr>'аналит.данные расходы'!Область_печати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2022-10-12T13:41:24Z</dcterms:modified>
</cp:coreProperties>
</file>