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2880" windowWidth="16185" windowHeight="846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<sst xmlns="http://schemas.openxmlformats.org/spreadsheetml/2006/main" count="95" uniqueCount="62">
  <si>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</si>
  <si>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</si>
  <si>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</si>
  <si>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</si>
  <si>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</si>
  <si>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</si>
  <si>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</si>
  <si>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</si>
  <si>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</si>
  <si>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</si>
  <si>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</si>
  <si>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</si>
  <si>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</si>
  <si>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</si>
  <si>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</si>
  <si>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</si>
  <si>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</si>
  <si>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</si>
  <si>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</si>
  <si>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</si>
  <si>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</si>
  <si>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</si>
  <si>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</si>
  <si>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</si>
  <si>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</si>
  <si>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</si>
  <si>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</si>
  <si>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</si>
  <si>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</si>
  <si>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</si>
  <si>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</si>
  <si>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</si>
  <si>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</si>
  <si>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</si>
  <si>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</si>
  <si>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</si>
  <si>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</si>
  <si>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</si>
  <si>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</si>
  <si>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</si>
  <si>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</si>
  <si>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</si>
  <si>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</si>
  <si>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</si>
  <si>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</si>
  <si>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</si>
  <si>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</si>
  <si>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</si>
  <si>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</si>
  <si>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</si>
  <si>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</si>
  <si>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</si>
  <si>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</si>
  <si>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</si>
  <si>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</si>
  <si>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</si>
  <si>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</si>
  <si>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</si>
  <si>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</si>
  <si>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</si>
  <si>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АО "Агрофирма им. Павлова"</t>
  </si>
  <si>
    <t>06 сентября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</si>
</sst>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" sqref="D15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59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58" t="s">
        <v>28</v>
      </c>
      <c r="O1" s="158"/>
      <c r="P1" s="158"/>
      <c r="Q1" s="158"/>
      <c r="R1" s="158"/>
      <c r="S1" s="158"/>
      <c r="T1" s="3"/>
      <c r="V1" s="7"/>
      <c r="W1" s="7"/>
      <c r="X1" s="7"/>
      <c r="AQ1" s="8"/>
    </row>
    <row r="2" spans="1:53" s="36" customFormat="1" ht="12.75" customHeight="1">
      <c r="A2" s="168" t="s">
        <v>21</v>
      </c>
      <c r="B2" s="153" t="s">
        <v>18</v>
      </c>
      <c r="C2" s="171"/>
      <c r="D2" s="171"/>
      <c r="E2" s="172"/>
      <c r="F2" s="152" t="s">
        <v>17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6" t="s">
        <v>7</v>
      </c>
      <c r="T2" s="163" t="s">
        <v>0</v>
      </c>
      <c r="U2" s="160" t="s">
        <v>25</v>
      </c>
      <c r="V2" s="160" t="s">
        <v>30</v>
      </c>
      <c r="W2" s="160" t="s">
        <v>31</v>
      </c>
      <c r="X2" s="160" t="s">
        <v>32</v>
      </c>
      <c r="Y2" s="152" t="s">
        <v>26</v>
      </c>
      <c r="Z2" s="153"/>
      <c r="AA2" s="153"/>
      <c r="AB2" s="153"/>
      <c r="AC2" s="153"/>
      <c r="AD2" s="153"/>
      <c r="AE2" s="153"/>
      <c r="AF2" s="156" t="s">
        <v>29</v>
      </c>
      <c r="AG2" s="167" t="s">
        <v>2</v>
      </c>
      <c r="AH2" s="151" t="s">
        <v>2</v>
      </c>
      <c r="AI2" s="151" t="s">
        <v>2</v>
      </c>
      <c r="AJ2" s="151" t="s">
        <v>2</v>
      </c>
      <c r="AK2" s="151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9"/>
      <c r="B3" s="173"/>
      <c r="C3" s="174"/>
      <c r="D3" s="174"/>
      <c r="E3" s="175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57"/>
      <c r="T3" s="164"/>
      <c r="U3" s="161"/>
      <c r="V3" s="161"/>
      <c r="W3" s="161"/>
      <c r="X3" s="161"/>
      <c r="Y3" s="154"/>
      <c r="Z3" s="155"/>
      <c r="AA3" s="155"/>
      <c r="AB3" s="155"/>
      <c r="AC3" s="155"/>
      <c r="AD3" s="155"/>
      <c r="AE3" s="155"/>
      <c r="AF3" s="157"/>
      <c r="AG3" s="167"/>
      <c r="AH3" s="151"/>
      <c r="AI3" s="151"/>
      <c r="AJ3" s="151"/>
      <c r="AK3" s="15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0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59"/>
      <c r="T4" s="164"/>
      <c r="U4" s="162"/>
      <c r="V4" s="162"/>
      <c r="W4" s="162"/>
      <c r="X4" s="162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57"/>
      <c r="AG4" s="167"/>
      <c r="AH4" s="151"/>
      <c r="AI4" s="151"/>
      <c r="AJ4" s="151"/>
      <c r="AK4" s="15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60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18519</v>
      </c>
      <c r="K5" s="60">
        <f>J5/AA5*100</f>
        <v>100.1027027027027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3047.4700000000003</v>
      </c>
      <c r="R5" s="60">
        <f>Q5/AE5*100</f>
        <v>96.59175911251981</v>
      </c>
      <c r="S5" s="98">
        <f>Q5/AF5*10</f>
        <v>18.84644403215832</v>
      </c>
      <c r="T5" s="58" t="s">
        <v>60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41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41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65" t="s">
        <v>19</v>
      </c>
      <c r="AN6" s="166"/>
      <c r="AO6" s="166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42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>
        <v>13</v>
      </c>
      <c r="Q7" s="60">
        <f t="shared" si="5"/>
        <v>40.55</v>
      </c>
      <c r="R7" s="60">
        <f t="shared" si="6"/>
        <v>101.375</v>
      </c>
      <c r="S7" s="50">
        <f aca="true" t="shared" si="11" ref="S7:S31">Q7/AF7*10</f>
        <v>67.58333333333333</v>
      </c>
      <c r="T7" s="76" t="s">
        <v>42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43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43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44</v>
      </c>
      <c r="B9" s="59">
        <v>1675</v>
      </c>
      <c r="C9" s="60">
        <f t="shared" si="7"/>
        <v>91.53005464480874</v>
      </c>
      <c r="D9" s="104">
        <v>1605</v>
      </c>
      <c r="E9" s="60">
        <f t="shared" si="1"/>
        <v>93.31395348837209</v>
      </c>
      <c r="F9" s="104">
        <v>1482</v>
      </c>
      <c r="G9" s="103">
        <f t="shared" si="8"/>
        <v>135.2189781021898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387</v>
      </c>
      <c r="O9" s="106">
        <f t="shared" si="3"/>
        <v>64.5</v>
      </c>
      <c r="P9" s="103">
        <v>117</v>
      </c>
      <c r="Q9" s="60">
        <f t="shared" si="5"/>
        <v>831.69</v>
      </c>
      <c r="R9" s="60">
        <f t="shared" si="6"/>
        <v>121.414598540146</v>
      </c>
      <c r="S9" s="107">
        <f t="shared" si="11"/>
        <v>32.87312252964427</v>
      </c>
      <c r="T9" s="102" t="s">
        <v>44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45</v>
      </c>
      <c r="B10" s="59">
        <f t="shared" si="0"/>
        <v>550</v>
      </c>
      <c r="C10" s="60">
        <f t="shared" si="7"/>
        <v>100</v>
      </c>
      <c r="D10" s="59">
        <v>550</v>
      </c>
      <c r="E10" s="60">
        <f t="shared" si="1"/>
        <v>100</v>
      </c>
      <c r="F10" s="59">
        <v>480</v>
      </c>
      <c r="G10" s="63">
        <f t="shared" si="8"/>
        <v>100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216</v>
      </c>
      <c r="R10" s="60">
        <f t="shared" si="6"/>
        <v>100</v>
      </c>
      <c r="S10" s="50">
        <f t="shared" si="11"/>
        <v>52.6829268292683</v>
      </c>
      <c r="T10" s="76" t="s">
        <v>45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46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102</v>
      </c>
      <c r="G11" s="63">
        <f t="shared" si="8"/>
        <v>51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45.9</v>
      </c>
      <c r="R11" s="60">
        <f t="shared" si="6"/>
        <v>51</v>
      </c>
      <c r="S11" s="50">
        <f t="shared" si="11"/>
        <v>21.857142857142854</v>
      </c>
      <c r="T11" s="76" t="s">
        <v>46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47</v>
      </c>
      <c r="B12" s="59">
        <f t="shared" si="0"/>
        <v>190</v>
      </c>
      <c r="C12" s="60">
        <f t="shared" si="7"/>
        <v>126.66666666666666</v>
      </c>
      <c r="D12" s="59">
        <v>190</v>
      </c>
      <c r="E12" s="60">
        <f t="shared" si="1"/>
        <v>126.66666666666666</v>
      </c>
      <c r="F12" s="59">
        <v>293</v>
      </c>
      <c r="G12" s="63">
        <f t="shared" si="8"/>
        <v>146.5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131.85</v>
      </c>
      <c r="R12" s="60">
        <f t="shared" si="6"/>
        <v>146.5</v>
      </c>
      <c r="S12" s="50">
        <f t="shared" si="11"/>
        <v>164.8125</v>
      </c>
      <c r="T12" s="76" t="s">
        <v>47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48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154</v>
      </c>
      <c r="G13" s="63">
        <f t="shared" si="8"/>
        <v>96.25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69.3</v>
      </c>
      <c r="R13" s="60">
        <f t="shared" si="6"/>
        <v>96.24999999999999</v>
      </c>
      <c r="S13" s="50">
        <f t="shared" si="11"/>
        <v>22.354838709677416</v>
      </c>
      <c r="T13" s="76" t="s">
        <v>48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49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86</v>
      </c>
      <c r="G14" s="63">
        <f t="shared" si="8"/>
        <v>71.66666666666667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38.7</v>
      </c>
      <c r="R14" s="60">
        <f t="shared" si="6"/>
        <v>71.66666666666667</v>
      </c>
      <c r="S14" s="50">
        <f t="shared" si="11"/>
        <v>43.00000000000001</v>
      </c>
      <c r="T14" s="76" t="s">
        <v>49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50</v>
      </c>
      <c r="B15" s="59">
        <v>239</v>
      </c>
      <c r="C15" s="60">
        <f t="shared" si="7"/>
        <v>227.61904761904762</v>
      </c>
      <c r="D15" s="59">
        <v>233</v>
      </c>
      <c r="E15" s="60">
        <f t="shared" si="1"/>
        <v>233</v>
      </c>
      <c r="F15" s="59">
        <v>94</v>
      </c>
      <c r="G15" s="63">
        <f t="shared" si="8"/>
        <v>94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>
        <v>1</v>
      </c>
      <c r="Q15" s="60">
        <f t="shared" si="5"/>
        <v>42.650000000000006</v>
      </c>
      <c r="R15" s="60">
        <f t="shared" si="6"/>
        <v>94.7777777777778</v>
      </c>
      <c r="S15" s="50">
        <f t="shared" si="11"/>
        <v>19.38636363636364</v>
      </c>
      <c r="T15" s="76" t="s">
        <v>50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51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51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52</v>
      </c>
      <c r="B17" s="59">
        <f t="shared" si="0"/>
        <v>20</v>
      </c>
      <c r="C17" s="60">
        <f t="shared" si="7"/>
        <v>100</v>
      </c>
      <c r="D17" s="59">
        <v>20</v>
      </c>
      <c r="E17" s="60">
        <f t="shared" si="1"/>
        <v>100</v>
      </c>
      <c r="F17" s="59">
        <v>17</v>
      </c>
      <c r="G17" s="63">
        <f t="shared" si="8"/>
        <v>85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7.65</v>
      </c>
      <c r="R17" s="60">
        <f t="shared" si="6"/>
        <v>85.00000000000001</v>
      </c>
      <c r="S17" s="50">
        <f t="shared" si="11"/>
        <v>25.500000000000004</v>
      </c>
      <c r="T17" s="76" t="s">
        <v>52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53</v>
      </c>
      <c r="B18" s="59">
        <f t="shared" si="0"/>
        <v>50</v>
      </c>
      <c r="C18" s="60">
        <f t="shared" si="7"/>
        <v>100</v>
      </c>
      <c r="D18" s="59">
        <v>50</v>
      </c>
      <c r="E18" s="60">
        <f t="shared" si="1"/>
        <v>100</v>
      </c>
      <c r="F18" s="59">
        <v>25</v>
      </c>
      <c r="G18" s="63">
        <f t="shared" si="8"/>
        <v>50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11.25</v>
      </c>
      <c r="R18" s="60">
        <f t="shared" si="6"/>
        <v>51.13636363636363</v>
      </c>
      <c r="S18" s="50" t="e">
        <f t="shared" si="11"/>
        <v>#DIV/0!</v>
      </c>
      <c r="T18" s="76" t="s">
        <v>53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54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>
        <v>10</v>
      </c>
      <c r="Q19" s="60">
        <f t="shared" si="5"/>
        <v>24.2</v>
      </c>
      <c r="R19" s="60">
        <f t="shared" si="6"/>
        <v>268.88888888888886</v>
      </c>
      <c r="S19" s="50">
        <f t="shared" si="11"/>
        <v>121</v>
      </c>
      <c r="T19" s="76" t="s">
        <v>54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55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10</v>
      </c>
      <c r="G20" s="63">
        <f t="shared" si="8"/>
        <v>50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4.5</v>
      </c>
      <c r="R20" s="60">
        <f t="shared" si="6"/>
        <v>50</v>
      </c>
      <c r="S20" s="50" t="e">
        <f t="shared" si="11"/>
        <v>#DIV/0!</v>
      </c>
      <c r="T20" s="76" t="s">
        <v>55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56</v>
      </c>
      <c r="B21" s="59">
        <f t="shared" si="0"/>
        <v>49</v>
      </c>
      <c r="C21" s="60">
        <f t="shared" si="7"/>
        <v>98</v>
      </c>
      <c r="D21" s="59">
        <v>49</v>
      </c>
      <c r="E21" s="60">
        <f t="shared" si="1"/>
        <v>98</v>
      </c>
      <c r="F21" s="59">
        <v>31</v>
      </c>
      <c r="G21" s="63">
        <f t="shared" si="8"/>
        <v>31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13.950000000000001</v>
      </c>
      <c r="R21" s="60">
        <f t="shared" si="6"/>
        <v>31</v>
      </c>
      <c r="S21" s="50">
        <f t="shared" si="11"/>
        <v>7.342105263157896</v>
      </c>
      <c r="T21" s="76" t="s">
        <v>56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57</v>
      </c>
      <c r="B22" s="59">
        <v>162</v>
      </c>
      <c r="C22" s="60">
        <f t="shared" si="7"/>
        <v>77.14285714285715</v>
      </c>
      <c r="D22" s="59">
        <v>152</v>
      </c>
      <c r="E22" s="60">
        <f t="shared" si="1"/>
        <v>76</v>
      </c>
      <c r="F22" s="59">
        <v>133</v>
      </c>
      <c r="G22" s="63">
        <f t="shared" si="8"/>
        <v>33.25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>
        <v>5.7</v>
      </c>
      <c r="Q22" s="60">
        <f t="shared" si="5"/>
        <v>61.845</v>
      </c>
      <c r="R22" s="60">
        <f t="shared" si="6"/>
        <v>34.358333333333334</v>
      </c>
      <c r="S22" s="50">
        <f t="shared" si="11"/>
        <v>26.889130434782608</v>
      </c>
      <c r="T22" s="76" t="s">
        <v>57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58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58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6265</v>
      </c>
      <c r="C31" s="89">
        <f>B31/U31*100</f>
        <v>97.96716184519155</v>
      </c>
      <c r="D31" s="90">
        <f>SUM(D5:D30)</f>
        <v>6179</v>
      </c>
      <c r="E31" s="89">
        <f t="shared" si="1"/>
        <v>98.54864433811802</v>
      </c>
      <c r="F31" s="90">
        <f>SUM(F5:F30)</f>
        <v>3193</v>
      </c>
      <c r="G31" s="89">
        <f t="shared" si="8"/>
        <v>94.8040380047506</v>
      </c>
      <c r="H31" s="90">
        <f>SUM(H5:H30)</f>
        <v>0</v>
      </c>
      <c r="I31" s="89" t="e">
        <f>H31/Z31*100</f>
        <v>#DIV/0!</v>
      </c>
      <c r="J31" s="90">
        <f>SUM(J5:J30)</f>
        <v>18519</v>
      </c>
      <c r="K31" s="89">
        <f t="shared" si="9"/>
        <v>100.1027027027027</v>
      </c>
      <c r="L31" s="90">
        <f>SUM(L5:L30)</f>
        <v>0</v>
      </c>
      <c r="M31" s="89">
        <f t="shared" si="10"/>
        <v>0</v>
      </c>
      <c r="N31" s="90">
        <f>SUM(N5:N30)</f>
        <v>2387</v>
      </c>
      <c r="O31" s="89">
        <f t="shared" si="3"/>
        <v>91.8076923076923</v>
      </c>
      <c r="P31" s="90">
        <f>SUM(P5:P30)</f>
        <v>146.7</v>
      </c>
      <c r="Q31" s="90">
        <f>SUM(Q5:Q30)</f>
        <v>4659.505</v>
      </c>
      <c r="R31" s="60">
        <f t="shared" si="6"/>
        <v>95.85486525406294</v>
      </c>
      <c r="S31" s="120">
        <f t="shared" si="11"/>
        <v>22.082962085308058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5623</v>
      </c>
      <c r="C32" s="63">
        <v>94</v>
      </c>
      <c r="D32" s="87">
        <v>5623</v>
      </c>
      <c r="E32" s="63">
        <v>94</v>
      </c>
      <c r="F32" s="87">
        <v>2437</v>
      </c>
      <c r="G32" s="63">
        <v>80</v>
      </c>
      <c r="H32" s="87"/>
      <c r="I32" s="63"/>
      <c r="J32" s="87">
        <v>19490</v>
      </c>
      <c r="K32" s="63">
        <v>105</v>
      </c>
      <c r="L32" s="87"/>
      <c r="M32" s="63"/>
      <c r="N32" s="87">
        <v>2795</v>
      </c>
      <c r="O32" s="63">
        <v>108</v>
      </c>
      <c r="P32" s="87">
        <v>550</v>
      </c>
      <c r="Q32" s="87">
        <v>4717</v>
      </c>
      <c r="R32" s="60">
        <v>100</v>
      </c>
      <c r="S32" s="150">
        <v>21.97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642</v>
      </c>
      <c r="C33" s="63"/>
      <c r="D33" s="63">
        <f>D31-D32</f>
        <v>556</v>
      </c>
      <c r="E33" s="63"/>
      <c r="F33" s="63">
        <f>F31-F32</f>
        <v>756</v>
      </c>
      <c r="G33" s="63">
        <f>G31-G32</f>
        <v>14.804038004750595</v>
      </c>
      <c r="H33" s="63">
        <f>H31-H32</f>
        <v>0</v>
      </c>
      <c r="I33" s="63"/>
      <c r="J33" s="103">
        <f>J31-J32</f>
        <v>-971</v>
      </c>
      <c r="K33" s="63"/>
      <c r="L33" s="87">
        <v>0</v>
      </c>
      <c r="M33" s="63"/>
      <c r="N33" s="103">
        <f>N31-N32</f>
        <v>-408</v>
      </c>
      <c r="O33" s="63"/>
      <c r="P33" s="63">
        <f>P31-P32</f>
        <v>-403.3</v>
      </c>
      <c r="Q33" s="103">
        <f>Q31-Q32</f>
        <v>-57.49499999999989</v>
      </c>
      <c r="R33" s="63"/>
      <c r="S33" s="130">
        <f>S31-S32</f>
        <v>0.11296208530805885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111.4173928507914</v>
      </c>
      <c r="C34" s="63"/>
      <c r="D34" s="63">
        <f>D31/D32*100</f>
        <v>109.88796016361373</v>
      </c>
      <c r="E34" s="63"/>
      <c r="F34" s="63">
        <f>F31/F32*100</f>
        <v>131.02174805088222</v>
      </c>
      <c r="G34" s="63"/>
      <c r="H34" s="63" t="e">
        <f>H31/H32*100</f>
        <v>#DIV/0!</v>
      </c>
      <c r="I34" s="63"/>
      <c r="J34" s="135">
        <f>J31/J32*100</f>
        <v>95.01795792714212</v>
      </c>
      <c r="K34" s="63"/>
      <c r="L34" s="87">
        <v>0</v>
      </c>
      <c r="M34" s="63"/>
      <c r="N34" s="63">
        <f>N31/N32*100</f>
        <v>85.40250447227191</v>
      </c>
      <c r="O34" s="63"/>
      <c r="P34" s="63"/>
      <c r="Q34" s="63">
        <f>Q31/Q32*100</f>
        <v>98.7811108755565</v>
      </c>
      <c r="R34" s="63"/>
      <c r="S34" s="136">
        <f>S31/S32*100</f>
        <v>100.5141651584345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2021-09-06T09:21:00Z</cp:lastPrinted>
  <dcterms:created xsi:type="dcterms:W3CDTF">2005-11-24T07:11:57Z</dcterms:created>
  <dcterms:modified xsi:type="dcterms:W3CDTF">2021-09-06T09:26:04Z</dcterms:modified>
  <cp:category/>
  <cp:version/>
  <cp:contentType/>
  <cp:contentStatus/>
</cp:coreProperties>
</file>