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5191" windowWidth="12165" windowHeight="12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<sst xmlns="http://schemas.openxmlformats.org/spreadsheetml/2006/main" count="137" uniqueCount="68">
  <si>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</si>
  <si>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</si>
  <si>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</si>
  <si>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</si>
  <si>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</si>
  <si>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</si>
  <si>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</si>
  <si>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</si>
  <si>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</si>
  <si>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</si>
  <si>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</si>
  <si>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</si>
  <si>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</si>
  <si>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</si>
  <si>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</si>
  <si>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</si>
  <si>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</si>
  <si>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</si>
  <si>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</si>
  <si>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</si>
  <si>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</si>
  <si>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</si>
  <si>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</si>
  <si>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</si>
  <si>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</si>
  <si>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</si>
  <si>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</si>
  <si>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</si>
  <si>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</si>
  <si>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</si>
  <si>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</si>
  <si>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</si>
  <si>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</si>
  <si>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</si>
  <si>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</si>
  <si>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</si>
  <si>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</si>
  <si>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</si>
  <si>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</si>
  <si>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</si>
  <si>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</si>
  <si>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</si>
  <si>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</si>
  <si>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</si>
  <si>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</si>
  <si>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</si>
  <si>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</si>
  <si>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</si>
  <si>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</si>
  <si>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</si>
  <si>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</si>
  <si>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</si>
  <si>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</si>
  <si>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</si>
  <si>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</si>
  <si>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</si>
  <si>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</si>
  <si>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</si>
  <si>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</si>
  <si>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</si>
  <si>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</si>
  <si>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</si>
  <si>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</si>
  <si>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Площадь гибели, га</t>
  </si>
  <si>
    <t>Площадь перевода зерновых в кормовые, га</t>
  </si>
  <si>
    <t>площадь гибели, га</t>
  </si>
  <si>
    <t>ХОД УБОРКИ УРОЖАЯ  на 06 сентября 2021 года</t>
  </si>
  <si>
    <t xml:space="preserve">на 07.09.2020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</si>
</sst>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4" fillId="33" borderId="0" xfId="0" applyNumberFormat="1" applyFont="1" applyFill="1" applyBorder="1" applyAlignment="1">
      <alignment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16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4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4" fillId="33" borderId="13" xfId="0" applyNumberFormat="1" applyFont="1" applyFill="1" applyBorder="1" applyAlignment="1">
      <alignment/>
    </xf>
    <xf numFmtId="174" fontId="44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1" fontId="46" fillId="33" borderId="21" xfId="0" applyNumberFormat="1" applyFont="1" applyFill="1" applyBorder="1" applyAlignment="1" applyProtection="1">
      <alignment horizontal="center" vertical="center"/>
      <protection locked="0"/>
    </xf>
    <xf numFmtId="1" fontId="46" fillId="33" borderId="21" xfId="0" applyNumberFormat="1" applyFont="1" applyFill="1" applyBorder="1" applyAlignment="1">
      <alignment horizontal="center" vertical="center"/>
    </xf>
    <xf numFmtId="1" fontId="44" fillId="33" borderId="22" xfId="0" applyNumberFormat="1" applyFont="1" applyFill="1" applyBorder="1" applyAlignment="1">
      <alignment horizontal="center" vertical="center"/>
    </xf>
    <xf numFmtId="1" fontId="44" fillId="33" borderId="21" xfId="0" applyNumberFormat="1" applyFont="1" applyFill="1" applyBorder="1" applyAlignment="1">
      <alignment horizontal="center" vertical="center"/>
    </xf>
    <xf numFmtId="1" fontId="44" fillId="33" borderId="23" xfId="0" applyNumberFormat="1" applyFont="1" applyFill="1" applyBorder="1" applyAlignment="1">
      <alignment/>
    </xf>
    <xf numFmtId="1" fontId="44" fillId="33" borderId="21" xfId="0" applyNumberFormat="1" applyFont="1" applyFill="1" applyBorder="1" applyAlignment="1">
      <alignment/>
    </xf>
    <xf numFmtId="174" fontId="44" fillId="33" borderId="24" xfId="0" applyNumberFormat="1" applyFont="1" applyFill="1" applyBorder="1" applyAlignment="1">
      <alignment wrapText="1"/>
    </xf>
    <xf numFmtId="1" fontId="47" fillId="33" borderId="21" xfId="0" applyNumberFormat="1" applyFont="1" applyFill="1" applyBorder="1" applyAlignment="1">
      <alignment wrapText="1"/>
    </xf>
    <xf numFmtId="1" fontId="47" fillId="33" borderId="22" xfId="0" applyNumberFormat="1" applyFont="1" applyFill="1" applyBorder="1" applyAlignment="1">
      <alignment wrapText="1"/>
    </xf>
    <xf numFmtId="1" fontId="47" fillId="33" borderId="25" xfId="0" applyNumberFormat="1" applyFont="1" applyFill="1" applyBorder="1" applyAlignment="1">
      <alignment wrapText="1"/>
    </xf>
    <xf numFmtId="1" fontId="47" fillId="33" borderId="18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>
      <alignment horizontal="center" vertical="center"/>
    </xf>
    <xf numFmtId="1" fontId="48" fillId="33" borderId="12" xfId="0" applyNumberFormat="1" applyFont="1" applyFill="1" applyBorder="1" applyAlignment="1">
      <alignment horizontal="center" vertical="center" wrapText="1"/>
    </xf>
    <xf numFmtId="1" fontId="48" fillId="33" borderId="14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1" fontId="48" fillId="33" borderId="12" xfId="0" applyNumberFormat="1" applyFont="1" applyFill="1" applyBorder="1" applyAlignment="1">
      <alignment horizontal="center" vertical="center"/>
    </xf>
    <xf numFmtId="1" fontId="48" fillId="33" borderId="14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/>
    </xf>
    <xf numFmtId="1" fontId="44" fillId="33" borderId="16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1" fontId="44" fillId="33" borderId="29" xfId="0" applyNumberFormat="1" applyFont="1" applyFill="1" applyBorder="1" applyAlignment="1">
      <alignment/>
    </xf>
    <xf numFmtId="174" fontId="44" fillId="33" borderId="30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>
      <alignment wrapText="1"/>
    </xf>
    <xf numFmtId="174" fontId="44" fillId="33" borderId="12" xfId="0" applyNumberFormat="1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1" fontId="1" fillId="33" borderId="27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/>
    </xf>
    <xf numFmtId="1" fontId="1" fillId="33" borderId="27" xfId="0" applyNumberFormat="1" applyFont="1" applyFill="1" applyBorder="1" applyAlignment="1">
      <alignment/>
    </xf>
    <xf numFmtId="174" fontId="1" fillId="33" borderId="32" xfId="0" applyNumberFormat="1" applyFont="1" applyFill="1" applyBorder="1" applyAlignment="1">
      <alignment wrapText="1"/>
    </xf>
    <xf numFmtId="1" fontId="1" fillId="33" borderId="27" xfId="0" applyNumberFormat="1" applyFont="1" applyFill="1" applyBorder="1" applyAlignment="1">
      <alignment wrapText="1"/>
    </xf>
    <xf numFmtId="174" fontId="1" fillId="33" borderId="27" xfId="0" applyNumberFormat="1" applyFont="1" applyFill="1" applyBorder="1" applyAlignment="1">
      <alignment/>
    </xf>
    <xf numFmtId="1" fontId="46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" fontId="44" fillId="33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33" borderId="14" xfId="0" applyNumberFormat="1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 applyProtection="1">
      <alignment horizontal="center" vertical="center"/>
      <protection locked="0"/>
    </xf>
    <xf numFmtId="0" fontId="44" fillId="33" borderId="34" xfId="0" applyFont="1" applyFill="1" applyBorder="1" applyAlignment="1">
      <alignment wrapText="1"/>
    </xf>
    <xf numFmtId="0" fontId="44" fillId="33" borderId="30" xfId="0" applyFont="1" applyFill="1" applyBorder="1" applyAlignment="1">
      <alignment wrapText="1"/>
    </xf>
    <xf numFmtId="1" fontId="48" fillId="33" borderId="15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27" xfId="0" applyNumberFormat="1" applyFont="1" applyFill="1" applyBorder="1" applyAlignment="1" applyProtection="1">
      <alignment horizontal="center" vertical="center"/>
      <protection locked="0"/>
    </xf>
    <xf numFmtId="1" fontId="44" fillId="33" borderId="16" xfId="0" applyNumberFormat="1" applyFont="1" applyFill="1" applyBorder="1" applyAlignment="1" applyProtection="1">
      <alignment horizontal="center" vertical="center"/>
      <protection locked="0"/>
    </xf>
    <xf numFmtId="0" fontId="44" fillId="33" borderId="35" xfId="0" applyFont="1" applyFill="1" applyBorder="1" applyAlignment="1">
      <alignment wrapText="1"/>
    </xf>
    <xf numFmtId="1" fontId="44" fillId="33" borderId="36" xfId="0" applyNumberFormat="1" applyFont="1" applyFill="1" applyBorder="1" applyAlignment="1" applyProtection="1">
      <alignment horizontal="center" vertical="center"/>
      <protection locked="0"/>
    </xf>
    <xf numFmtId="1" fontId="44" fillId="33" borderId="36" xfId="0" applyNumberFormat="1" applyFont="1" applyFill="1" applyBorder="1" applyAlignment="1">
      <alignment horizontal="center" vertical="center"/>
    </xf>
    <xf numFmtId="1" fontId="44" fillId="33" borderId="37" xfId="0" applyNumberFormat="1" applyFont="1" applyFill="1" applyBorder="1" applyAlignment="1">
      <alignment/>
    </xf>
    <xf numFmtId="1" fontId="44" fillId="33" borderId="27" xfId="0" applyNumberFormat="1" applyFont="1" applyFill="1" applyBorder="1" applyAlignment="1">
      <alignment/>
    </xf>
    <xf numFmtId="0" fontId="44" fillId="33" borderId="32" xfId="0" applyFont="1" applyFill="1" applyBorder="1" applyAlignment="1">
      <alignment wrapText="1"/>
    </xf>
    <xf numFmtId="1" fontId="48" fillId="33" borderId="36" xfId="0" applyNumberFormat="1" applyFont="1" applyFill="1" applyBorder="1" applyAlignment="1">
      <alignment horizontal="center" vertical="center" wrapText="1"/>
    </xf>
    <xf numFmtId="1" fontId="48" fillId="33" borderId="27" xfId="0" applyNumberFormat="1" applyFont="1" applyFill="1" applyBorder="1" applyAlignment="1">
      <alignment horizontal="center" vertical="center"/>
    </xf>
    <xf numFmtId="1" fontId="48" fillId="33" borderId="31" xfId="0" applyNumberFormat="1" applyFont="1" applyFill="1" applyBorder="1" applyAlignment="1">
      <alignment horizontal="center" vertical="center"/>
    </xf>
    <xf numFmtId="174" fontId="44" fillId="33" borderId="2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74" fontId="1" fillId="0" borderId="29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1" fontId="44" fillId="34" borderId="12" xfId="0" applyNumberFormat="1" applyFont="1" applyFill="1" applyBorder="1" applyAlignment="1" applyProtection="1">
      <alignment horizontal="center" vertical="center"/>
      <protection locked="0"/>
    </xf>
    <xf numFmtId="1" fontId="44" fillId="34" borderId="12" xfId="0" applyNumberFormat="1" applyFont="1" applyFill="1" applyBorder="1" applyAlignment="1">
      <alignment horizontal="center" vertical="center"/>
    </xf>
    <xf numFmtId="1" fontId="44" fillId="34" borderId="16" xfId="0" applyNumberFormat="1" applyFont="1" applyFill="1" applyBorder="1" applyAlignment="1">
      <alignment/>
    </xf>
    <xf numFmtId="1" fontId="44" fillId="34" borderId="12" xfId="0" applyNumberFormat="1" applyFont="1" applyFill="1" applyBorder="1" applyAlignment="1">
      <alignment/>
    </xf>
    <xf numFmtId="1" fontId="44" fillId="34" borderId="14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26" xfId="0" applyFont="1" applyFill="1" applyBorder="1" applyAlignment="1">
      <alignment wrapText="1"/>
    </xf>
    <xf numFmtId="0" fontId="44" fillId="34" borderId="15" xfId="0" applyFont="1" applyFill="1" applyBorder="1" applyAlignment="1">
      <alignment wrapText="1"/>
    </xf>
    <xf numFmtId="1" fontId="48" fillId="34" borderId="12" xfId="0" applyNumberFormat="1" applyFont="1" applyFill="1" applyBorder="1" applyAlignment="1">
      <alignment horizontal="center" vertical="center" wrapText="1"/>
    </xf>
    <xf numFmtId="1" fontId="48" fillId="34" borderId="12" xfId="0" applyNumberFormat="1" applyFont="1" applyFill="1" applyBorder="1" applyAlignment="1">
      <alignment horizontal="center" vertical="center"/>
    </xf>
    <xf numFmtId="0" fontId="44" fillId="34" borderId="12" xfId="0" applyNumberFormat="1" applyFont="1" applyFill="1" applyBorder="1" applyAlignment="1">
      <alignment horizontal="center" vertical="center"/>
    </xf>
    <xf numFmtId="174" fontId="44" fillId="34" borderId="13" xfId="0" applyNumberFormat="1" applyFont="1" applyFill="1" applyBorder="1" applyAlignment="1">
      <alignment/>
    </xf>
    <xf numFmtId="174" fontId="44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" fontId="48" fillId="34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zoomScale="105" zoomScaleNormal="105" zoomScalePageLayoutView="0" workbookViewId="0" topLeftCell="A1">
      <pane xSplit="1" ySplit="5" topLeftCell="B9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21" sqref="J21"/>
    </sheetView>
  </sheetViews>
  <sheetFormatPr defaultColWidth="7.75390625" defaultRowHeight="12.75"/>
  <cols>
    <col min="1" max="1" width="16.625" style="2" customWidth="1"/>
    <col min="2" max="2" width="6.625" style="33" customWidth="1"/>
    <col min="3" max="3" width="9.125" style="33" customWidth="1"/>
    <col min="4" max="4" width="12.625" style="33" customWidth="1"/>
    <col min="5" max="5" width="7.375" style="33" customWidth="1"/>
    <col min="6" max="6" width="7.75390625" style="36" customWidth="1"/>
    <col min="7" max="7" width="7.75390625" style="33" customWidth="1"/>
    <col min="8" max="8" width="8.25390625" style="33" customWidth="1"/>
    <col min="9" max="9" width="5.75390625" style="33" customWidth="1"/>
    <col min="10" max="10" width="5.875" style="33" customWidth="1"/>
    <col min="11" max="11" width="7.75390625" style="33" customWidth="1"/>
    <col min="12" max="12" width="7.125" style="33" customWidth="1"/>
    <col min="13" max="14" width="8.125" style="33" customWidth="1"/>
    <col min="15" max="15" width="6.75390625" style="33" customWidth="1"/>
    <col min="16" max="16" width="6.875" style="33" customWidth="1"/>
    <col min="17" max="17" width="4.75390625" style="33" customWidth="1"/>
    <col min="18" max="18" width="5.375" style="33" customWidth="1"/>
    <col min="19" max="20" width="5.25390625" style="33" customWidth="1"/>
    <col min="21" max="21" width="6.25390625" style="33" customWidth="1"/>
    <col min="22" max="22" width="7.00390625" style="33" customWidth="1"/>
    <col min="23" max="23" width="7.625" style="33" customWidth="1"/>
    <col min="24" max="25" width="6.25390625" style="33" customWidth="1"/>
    <col min="26" max="26" width="5.75390625" style="33" customWidth="1"/>
    <col min="27" max="27" width="6.00390625" style="33" customWidth="1"/>
    <col min="28" max="30" width="8.25390625" style="33" customWidth="1"/>
    <col min="31" max="34" width="8.25390625" style="8" customWidth="1"/>
    <col min="35" max="35" width="15.625" style="11" customWidth="1"/>
    <col min="36" max="36" width="9.25390625" style="7" customWidth="1"/>
    <col min="37" max="37" width="11.625" style="8" customWidth="1"/>
    <col min="38" max="38" width="7.75390625" style="8" customWidth="1"/>
    <col min="39" max="39" width="9.25390625" style="8" customWidth="1"/>
    <col min="40" max="40" width="7.75390625" style="8" customWidth="1"/>
    <col min="41" max="48" width="7.75390625" style="9" customWidth="1"/>
    <col min="49" max="50" width="7.75390625" style="10" customWidth="1"/>
    <col min="51" max="16384" width="7.75390625" style="1" customWidth="1"/>
  </cols>
  <sheetData>
    <row r="1" spans="1:35" ht="12" customHeight="1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84"/>
      <c r="U1" s="112" t="s">
        <v>26</v>
      </c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3"/>
    </row>
    <row r="2" spans="1:34" ht="30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8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159" s="21" customFormat="1" ht="17.25" customHeight="1" thickBot="1">
      <c r="A3" s="124" t="s">
        <v>62</v>
      </c>
      <c r="B3" s="110" t="s">
        <v>17</v>
      </c>
      <c r="C3" s="110"/>
      <c r="D3" s="110"/>
      <c r="E3" s="110"/>
      <c r="F3" s="110"/>
      <c r="G3" s="110"/>
      <c r="H3" s="110"/>
      <c r="I3" s="110"/>
      <c r="J3" s="111" t="s">
        <v>0</v>
      </c>
      <c r="K3" s="111"/>
      <c r="L3" s="111"/>
      <c r="M3" s="111" t="s">
        <v>13</v>
      </c>
      <c r="N3" s="111"/>
      <c r="O3" s="111"/>
      <c r="P3" s="111"/>
      <c r="Q3" s="111"/>
      <c r="R3" s="111"/>
      <c r="S3" s="111" t="s">
        <v>15</v>
      </c>
      <c r="T3" s="111"/>
      <c r="U3" s="111"/>
      <c r="V3" s="111"/>
      <c r="W3" s="111"/>
      <c r="X3" s="111" t="s">
        <v>16</v>
      </c>
      <c r="Y3" s="111"/>
      <c r="Z3" s="111"/>
      <c r="AA3" s="111"/>
      <c r="AB3" s="119"/>
      <c r="AC3" s="113" t="s">
        <v>60</v>
      </c>
      <c r="AD3" s="114"/>
      <c r="AE3" s="114"/>
      <c r="AF3" s="114"/>
      <c r="AG3" s="114"/>
      <c r="AH3" s="115"/>
      <c r="AI3" s="120" t="s">
        <v>62</v>
      </c>
      <c r="AJ3" s="116" t="s">
        <v>59</v>
      </c>
      <c r="AK3" s="117"/>
      <c r="AL3" s="117"/>
      <c r="AM3" s="117"/>
      <c r="AN3" s="118"/>
      <c r="AO3" s="26"/>
      <c r="AP3" s="17"/>
      <c r="AQ3" s="18"/>
      <c r="AR3" s="18"/>
      <c r="AS3" s="18"/>
      <c r="AT3" s="18"/>
      <c r="AU3" s="18"/>
      <c r="AV3" s="18"/>
      <c r="AW3" s="19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</row>
    <row r="4" spans="1:159" s="5" customFormat="1" ht="58.5" customHeight="1">
      <c r="A4" s="124"/>
      <c r="B4" s="85" t="s">
        <v>14</v>
      </c>
      <c r="C4" s="85" t="s">
        <v>63</v>
      </c>
      <c r="D4" s="85" t="s">
        <v>64</v>
      </c>
      <c r="E4" s="86" t="s">
        <v>1</v>
      </c>
      <c r="F4" s="87" t="s">
        <v>4</v>
      </c>
      <c r="G4" s="85" t="s">
        <v>11</v>
      </c>
      <c r="H4" s="85" t="s">
        <v>7</v>
      </c>
      <c r="I4" s="86" t="s">
        <v>12</v>
      </c>
      <c r="J4" s="86" t="s">
        <v>2</v>
      </c>
      <c r="K4" s="86" t="s">
        <v>1</v>
      </c>
      <c r="L4" s="86" t="s">
        <v>57</v>
      </c>
      <c r="M4" s="86" t="s">
        <v>22</v>
      </c>
      <c r="N4" s="86" t="s">
        <v>65</v>
      </c>
      <c r="O4" s="86" t="s">
        <v>21</v>
      </c>
      <c r="P4" s="86" t="s">
        <v>1</v>
      </c>
      <c r="Q4" s="122" t="s">
        <v>55</v>
      </c>
      <c r="R4" s="123"/>
      <c r="S4" s="86" t="s">
        <v>20</v>
      </c>
      <c r="T4" s="86" t="s">
        <v>65</v>
      </c>
      <c r="U4" s="86" t="s">
        <v>1</v>
      </c>
      <c r="V4" s="86" t="s">
        <v>8</v>
      </c>
      <c r="W4" s="86" t="s">
        <v>56</v>
      </c>
      <c r="X4" s="86" t="s">
        <v>2</v>
      </c>
      <c r="Y4" s="86" t="s">
        <v>65</v>
      </c>
      <c r="Z4" s="86" t="s">
        <v>1</v>
      </c>
      <c r="AA4" s="86" t="s">
        <v>18</v>
      </c>
      <c r="AB4" s="88" t="s">
        <v>56</v>
      </c>
      <c r="AC4" s="86" t="s">
        <v>2</v>
      </c>
      <c r="AD4" s="86" t="s">
        <v>65</v>
      </c>
      <c r="AE4" s="13" t="s">
        <v>1</v>
      </c>
      <c r="AF4" s="12" t="s">
        <v>4</v>
      </c>
      <c r="AG4" s="12" t="s">
        <v>11</v>
      </c>
      <c r="AH4" s="13" t="s">
        <v>56</v>
      </c>
      <c r="AI4" s="121"/>
      <c r="AJ4" s="24" t="s">
        <v>10</v>
      </c>
      <c r="AK4" s="24" t="s">
        <v>25</v>
      </c>
      <c r="AL4" s="24" t="s">
        <v>61</v>
      </c>
      <c r="AM4" s="24" t="s">
        <v>23</v>
      </c>
      <c r="AN4" s="25" t="s">
        <v>24</v>
      </c>
      <c r="AO4" s="27" t="s">
        <v>58</v>
      </c>
      <c r="AP4" s="14"/>
      <c r="AQ4" s="15"/>
      <c r="AR4" s="15"/>
      <c r="AS4" s="15"/>
      <c r="AT4" s="15"/>
      <c r="AU4" s="15"/>
      <c r="AV4" s="15"/>
      <c r="AW4" s="16"/>
      <c r="AX4" s="16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</row>
    <row r="5" spans="1:159" s="6" customFormat="1" ht="10.5" customHeight="1">
      <c r="A5" s="23" t="s">
        <v>19</v>
      </c>
      <c r="B5" s="85" t="s">
        <v>3</v>
      </c>
      <c r="C5" s="85"/>
      <c r="D5" s="85"/>
      <c r="E5" s="85" t="s">
        <v>9</v>
      </c>
      <c r="F5" s="87" t="s">
        <v>3</v>
      </c>
      <c r="G5" s="85" t="s">
        <v>5</v>
      </c>
      <c r="H5" s="85" t="s">
        <v>6</v>
      </c>
      <c r="I5" s="85" t="s">
        <v>5</v>
      </c>
      <c r="J5" s="85" t="s">
        <v>3</v>
      </c>
      <c r="K5" s="85" t="s">
        <v>9</v>
      </c>
      <c r="L5" s="85" t="s">
        <v>5</v>
      </c>
      <c r="M5" s="85" t="s">
        <v>3</v>
      </c>
      <c r="N5" s="85"/>
      <c r="O5" s="85" t="s">
        <v>3</v>
      </c>
      <c r="P5" s="85" t="s">
        <v>9</v>
      </c>
      <c r="Q5" s="85" t="s">
        <v>3</v>
      </c>
      <c r="R5" s="85" t="s">
        <v>5</v>
      </c>
      <c r="S5" s="85" t="s">
        <v>3</v>
      </c>
      <c r="T5" s="85"/>
      <c r="U5" s="85" t="s">
        <v>9</v>
      </c>
      <c r="V5" s="89" t="s">
        <v>5</v>
      </c>
      <c r="W5" s="85" t="s">
        <v>6</v>
      </c>
      <c r="X5" s="85" t="s">
        <v>3</v>
      </c>
      <c r="Y5" s="85"/>
      <c r="Z5" s="85" t="s">
        <v>9</v>
      </c>
      <c r="AA5" s="85" t="s">
        <v>5</v>
      </c>
      <c r="AB5" s="90" t="s">
        <v>6</v>
      </c>
      <c r="AC5" s="85" t="s">
        <v>3</v>
      </c>
      <c r="AD5" s="85"/>
      <c r="AE5" s="12" t="s">
        <v>9</v>
      </c>
      <c r="AF5" s="22"/>
      <c r="AG5" s="22" t="s">
        <v>5</v>
      </c>
      <c r="AH5" s="12" t="s">
        <v>6</v>
      </c>
      <c r="AI5" s="121"/>
      <c r="AJ5" s="12" t="s">
        <v>3</v>
      </c>
      <c r="AK5" s="12" t="s">
        <v>3</v>
      </c>
      <c r="AL5" s="12" t="s">
        <v>3</v>
      </c>
      <c r="AM5" s="12" t="s">
        <v>3</v>
      </c>
      <c r="AN5" s="22" t="s">
        <v>3</v>
      </c>
      <c r="AO5" s="30"/>
      <c r="AP5" s="14"/>
      <c r="AQ5" s="15"/>
      <c r="AR5" s="15"/>
      <c r="AS5" s="15"/>
      <c r="AT5" s="15"/>
      <c r="AU5" s="15"/>
      <c r="AV5" s="15"/>
      <c r="AW5" s="16"/>
      <c r="AX5" s="16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</row>
    <row r="6" spans="1:159" s="45" customFormat="1" ht="17.25" customHeight="1">
      <c r="A6" s="92" t="s">
        <v>27</v>
      </c>
      <c r="B6" s="58">
        <f>D6+F6</f>
        <v>426</v>
      </c>
      <c r="C6" s="58"/>
      <c r="D6" s="58"/>
      <c r="E6" s="59">
        <f aca="true" t="shared" si="0" ref="E6:E11">(B6)/AJ6*100</f>
        <v>45.85575888051668</v>
      </c>
      <c r="F6" s="58">
        <v>426</v>
      </c>
      <c r="G6" s="58">
        <v>191</v>
      </c>
      <c r="H6" s="59">
        <f aca="true" t="shared" si="1" ref="H6:H32">G6/F6*10</f>
        <v>4.483568075117371</v>
      </c>
      <c r="I6" s="58"/>
      <c r="J6" s="58"/>
      <c r="K6" s="59">
        <f aca="true" t="shared" si="2" ref="K6:K32">J6/AK6*100</f>
        <v>0</v>
      </c>
      <c r="L6" s="58"/>
      <c r="M6" s="58">
        <v>138</v>
      </c>
      <c r="N6" s="58"/>
      <c r="O6" s="58"/>
      <c r="P6" s="59">
        <f>(M6+O6)/AL6*100</f>
        <v>69</v>
      </c>
      <c r="Q6" s="59">
        <v>112</v>
      </c>
      <c r="R6" s="58">
        <v>70</v>
      </c>
      <c r="S6" s="58"/>
      <c r="T6" s="58"/>
      <c r="U6" s="59">
        <f aca="true" t="shared" si="3" ref="U6:U32">S6/AM6*100</f>
        <v>0</v>
      </c>
      <c r="V6" s="58"/>
      <c r="W6" s="59" t="e">
        <f aca="true" t="shared" si="4" ref="W6:W32">V6/S6*10</f>
        <v>#DIV/0!</v>
      </c>
      <c r="X6" s="58"/>
      <c r="Y6" s="58"/>
      <c r="Z6" s="59" t="e">
        <f aca="true" t="shared" si="5" ref="Z6:Z31">X6/AN6*100</f>
        <v>#DIV/0!</v>
      </c>
      <c r="AA6" s="58"/>
      <c r="AB6" s="40" t="e">
        <f aca="true" t="shared" si="6" ref="AB6:AB31">AA6/X6*10</f>
        <v>#DIV/0!</v>
      </c>
      <c r="AC6" s="39"/>
      <c r="AD6" s="58"/>
      <c r="AE6" s="39" t="e">
        <f>AC6/AO6*100</f>
        <v>#DIV/0!</v>
      </c>
      <c r="AF6" s="39"/>
      <c r="AG6" s="39"/>
      <c r="AH6" s="38" t="e">
        <f>AG6/AC6*10</f>
        <v>#DIV/0!</v>
      </c>
      <c r="AI6" s="93" t="s">
        <v>27</v>
      </c>
      <c r="AJ6" s="94">
        <v>929</v>
      </c>
      <c r="AK6" s="60">
        <v>100</v>
      </c>
      <c r="AL6" s="60">
        <v>200</v>
      </c>
      <c r="AM6" s="60">
        <v>7</v>
      </c>
      <c r="AN6" s="61"/>
      <c r="AO6" s="62"/>
      <c r="AP6" s="43"/>
      <c r="AQ6" s="44"/>
      <c r="AR6" s="44"/>
      <c r="AS6" s="44"/>
      <c r="AT6" s="44"/>
      <c r="AU6" s="44"/>
      <c r="AV6" s="44"/>
      <c r="AW6" s="41"/>
      <c r="AX6" s="41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</row>
    <row r="7" spans="1:159" s="139" customFormat="1" ht="15" customHeight="1">
      <c r="A7" s="132" t="s">
        <v>28</v>
      </c>
      <c r="B7" s="125">
        <f aca="true" t="shared" si="7" ref="B7:B32">D7+F7</f>
        <v>45</v>
      </c>
      <c r="C7" s="125"/>
      <c r="D7" s="125"/>
      <c r="E7" s="126">
        <f t="shared" si="0"/>
        <v>100</v>
      </c>
      <c r="F7" s="125">
        <v>45</v>
      </c>
      <c r="G7" s="125">
        <v>26</v>
      </c>
      <c r="H7" s="126">
        <f t="shared" si="1"/>
        <v>5.777777777777777</v>
      </c>
      <c r="I7" s="125"/>
      <c r="J7" s="125"/>
      <c r="K7" s="126" t="e">
        <f t="shared" si="2"/>
        <v>#DIV/0!</v>
      </c>
      <c r="L7" s="125"/>
      <c r="M7" s="125"/>
      <c r="N7" s="125"/>
      <c r="O7" s="125"/>
      <c r="P7" s="126"/>
      <c r="Q7" s="126"/>
      <c r="R7" s="125"/>
      <c r="S7" s="125"/>
      <c r="T7" s="125"/>
      <c r="U7" s="126">
        <f t="shared" si="3"/>
        <v>0</v>
      </c>
      <c r="V7" s="125"/>
      <c r="W7" s="126" t="e">
        <f t="shared" si="4"/>
        <v>#DIV/0!</v>
      </c>
      <c r="X7" s="125"/>
      <c r="Y7" s="125"/>
      <c r="Z7" s="126" t="e">
        <f t="shared" si="5"/>
        <v>#DIV/0!</v>
      </c>
      <c r="AA7" s="125"/>
      <c r="AB7" s="129" t="e">
        <f t="shared" si="6"/>
        <v>#DIV/0!</v>
      </c>
      <c r="AC7" s="128"/>
      <c r="AD7" s="125"/>
      <c r="AE7" s="128" t="e">
        <f aca="true" t="shared" si="8" ref="AE7:AE32">AC7/AO7*100</f>
        <v>#DIV/0!</v>
      </c>
      <c r="AF7" s="128"/>
      <c r="AG7" s="128"/>
      <c r="AH7" s="127" t="e">
        <f aca="true" t="shared" si="9" ref="AH7:AH32">AG7/AC7*10</f>
        <v>#DIV/0!</v>
      </c>
      <c r="AI7" s="133" t="s">
        <v>28</v>
      </c>
      <c r="AJ7" s="134">
        <v>45</v>
      </c>
      <c r="AK7" s="135"/>
      <c r="AL7" s="135"/>
      <c r="AM7" s="135">
        <v>2.5</v>
      </c>
      <c r="AN7" s="140"/>
      <c r="AO7" s="136"/>
      <c r="AP7" s="137"/>
      <c r="AQ7" s="138"/>
      <c r="AR7" s="138"/>
      <c r="AS7" s="138"/>
      <c r="AT7" s="138"/>
      <c r="AU7" s="138"/>
      <c r="AV7" s="138"/>
      <c r="AW7" s="130"/>
      <c r="AX7" s="130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</row>
    <row r="8" spans="1:159" s="139" customFormat="1" ht="15" customHeight="1">
      <c r="A8" s="132" t="s">
        <v>29</v>
      </c>
      <c r="B8" s="125">
        <f t="shared" si="7"/>
        <v>421</v>
      </c>
      <c r="C8" s="125"/>
      <c r="D8" s="125">
        <v>155</v>
      </c>
      <c r="E8" s="126">
        <f t="shared" si="0"/>
        <v>84.2</v>
      </c>
      <c r="F8" s="125">
        <v>266</v>
      </c>
      <c r="G8" s="125">
        <v>231</v>
      </c>
      <c r="H8" s="126">
        <f t="shared" si="1"/>
        <v>8.68421052631579</v>
      </c>
      <c r="I8" s="125"/>
      <c r="J8" s="125"/>
      <c r="K8" s="126" t="e">
        <f t="shared" si="2"/>
        <v>#DIV/0!</v>
      </c>
      <c r="L8" s="125"/>
      <c r="M8" s="125"/>
      <c r="N8" s="125"/>
      <c r="O8" s="125"/>
      <c r="P8" s="126"/>
      <c r="Q8" s="126"/>
      <c r="R8" s="125"/>
      <c r="S8" s="125"/>
      <c r="T8" s="125"/>
      <c r="U8" s="126">
        <f t="shared" si="3"/>
        <v>0</v>
      </c>
      <c r="V8" s="125"/>
      <c r="W8" s="126" t="e">
        <f t="shared" si="4"/>
        <v>#DIV/0!</v>
      </c>
      <c r="X8" s="125"/>
      <c r="Y8" s="125"/>
      <c r="Z8" s="126" t="e">
        <f t="shared" si="5"/>
        <v>#DIV/0!</v>
      </c>
      <c r="AA8" s="125"/>
      <c r="AB8" s="129" t="e">
        <f t="shared" si="6"/>
        <v>#DIV/0!</v>
      </c>
      <c r="AC8" s="128"/>
      <c r="AD8" s="125"/>
      <c r="AE8" s="128" t="e">
        <f t="shared" si="8"/>
        <v>#DIV/0!</v>
      </c>
      <c r="AF8" s="128"/>
      <c r="AG8" s="128"/>
      <c r="AH8" s="127" t="e">
        <f t="shared" si="9"/>
        <v>#DIV/0!</v>
      </c>
      <c r="AI8" s="133" t="s">
        <v>29</v>
      </c>
      <c r="AJ8" s="134">
        <v>500</v>
      </c>
      <c r="AK8" s="135"/>
      <c r="AL8" s="135"/>
      <c r="AM8" s="135">
        <v>5.8</v>
      </c>
      <c r="AN8" s="140"/>
      <c r="AO8" s="136"/>
      <c r="AP8" s="137"/>
      <c r="AQ8" s="138"/>
      <c r="AR8" s="138"/>
      <c r="AS8" s="138"/>
      <c r="AT8" s="138"/>
      <c r="AU8" s="138"/>
      <c r="AV8" s="138"/>
      <c r="AW8" s="130"/>
      <c r="AX8" s="130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</row>
    <row r="9" spans="1:159" s="45" customFormat="1" ht="15" customHeight="1">
      <c r="A9" s="63" t="s">
        <v>30</v>
      </c>
      <c r="B9" s="58">
        <f>D9+F9</f>
        <v>500</v>
      </c>
      <c r="C9" s="58"/>
      <c r="D9" s="58">
        <v>290</v>
      </c>
      <c r="E9" s="59">
        <f t="shared" si="0"/>
        <v>57.47126436781609</v>
      </c>
      <c r="F9" s="58">
        <v>210</v>
      </c>
      <c r="G9" s="58">
        <v>106</v>
      </c>
      <c r="H9" s="59">
        <f t="shared" si="1"/>
        <v>5.0476190476190474</v>
      </c>
      <c r="I9" s="58"/>
      <c r="J9" s="58"/>
      <c r="K9" s="59" t="e">
        <f t="shared" si="2"/>
        <v>#DIV/0!</v>
      </c>
      <c r="L9" s="58"/>
      <c r="M9" s="58"/>
      <c r="N9" s="58"/>
      <c r="O9" s="58"/>
      <c r="P9" s="59"/>
      <c r="Q9" s="59"/>
      <c r="R9" s="58"/>
      <c r="S9" s="58"/>
      <c r="T9" s="58"/>
      <c r="U9" s="59" t="e">
        <f t="shared" si="3"/>
        <v>#DIV/0!</v>
      </c>
      <c r="V9" s="58"/>
      <c r="W9" s="59" t="e">
        <f t="shared" si="4"/>
        <v>#DIV/0!</v>
      </c>
      <c r="X9" s="58"/>
      <c r="Y9" s="58"/>
      <c r="Z9" s="59" t="e">
        <f t="shared" si="5"/>
        <v>#DIV/0!</v>
      </c>
      <c r="AA9" s="58"/>
      <c r="AB9" s="40" t="e">
        <f t="shared" si="6"/>
        <v>#DIV/0!</v>
      </c>
      <c r="AC9" s="39"/>
      <c r="AD9" s="58"/>
      <c r="AE9" s="39" t="e">
        <f t="shared" si="8"/>
        <v>#DIV/0!</v>
      </c>
      <c r="AF9" s="39"/>
      <c r="AG9" s="39"/>
      <c r="AH9" s="38" t="e">
        <f t="shared" si="9"/>
        <v>#DIV/0!</v>
      </c>
      <c r="AI9" s="64" t="s">
        <v>30</v>
      </c>
      <c r="AJ9" s="60">
        <v>870</v>
      </c>
      <c r="AK9" s="65"/>
      <c r="AL9" s="65"/>
      <c r="AM9" s="65">
        <v>0</v>
      </c>
      <c r="AN9" s="61"/>
      <c r="AO9" s="62"/>
      <c r="AP9" s="43"/>
      <c r="AQ9" s="44"/>
      <c r="AR9" s="44"/>
      <c r="AS9" s="44"/>
      <c r="AT9" s="44"/>
      <c r="AU9" s="44"/>
      <c r="AV9" s="44"/>
      <c r="AW9" s="41"/>
      <c r="AX9" s="41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</row>
    <row r="10" spans="1:159" s="45" customFormat="1" ht="15.75" customHeight="1">
      <c r="A10" s="63" t="s">
        <v>31</v>
      </c>
      <c r="B10" s="58">
        <f t="shared" si="7"/>
        <v>3272</v>
      </c>
      <c r="C10" s="58"/>
      <c r="D10" s="58">
        <v>26</v>
      </c>
      <c r="E10" s="59">
        <f t="shared" si="0"/>
        <v>68.48053578903307</v>
      </c>
      <c r="F10" s="58">
        <v>3246</v>
      </c>
      <c r="G10" s="58">
        <v>4387</v>
      </c>
      <c r="H10" s="59">
        <f t="shared" si="1"/>
        <v>13.5150955021565</v>
      </c>
      <c r="I10" s="58"/>
      <c r="J10" s="58"/>
      <c r="K10" s="59">
        <f t="shared" si="2"/>
        <v>0</v>
      </c>
      <c r="L10" s="58"/>
      <c r="M10" s="58"/>
      <c r="N10" s="58"/>
      <c r="O10" s="58"/>
      <c r="P10" s="59"/>
      <c r="Q10" s="59"/>
      <c r="R10" s="58"/>
      <c r="S10" s="58">
        <v>7</v>
      </c>
      <c r="T10" s="58"/>
      <c r="U10" s="59">
        <f t="shared" si="3"/>
        <v>5.434782608695652</v>
      </c>
      <c r="V10" s="58">
        <v>180</v>
      </c>
      <c r="W10" s="59">
        <f t="shared" si="4"/>
        <v>257.14285714285717</v>
      </c>
      <c r="X10" s="58"/>
      <c r="Y10" s="58"/>
      <c r="Z10" s="59" t="e">
        <f t="shared" si="5"/>
        <v>#DIV/0!</v>
      </c>
      <c r="AA10" s="58"/>
      <c r="AB10" s="40" t="e">
        <f t="shared" si="6"/>
        <v>#DIV/0!</v>
      </c>
      <c r="AC10" s="39"/>
      <c r="AD10" s="58"/>
      <c r="AE10" s="39" t="e">
        <f t="shared" si="8"/>
        <v>#DIV/0!</v>
      </c>
      <c r="AF10" s="39"/>
      <c r="AG10" s="39"/>
      <c r="AH10" s="38" t="e">
        <f t="shared" si="9"/>
        <v>#DIV/0!</v>
      </c>
      <c r="AI10" s="64" t="s">
        <v>31</v>
      </c>
      <c r="AJ10" s="60">
        <v>4778</v>
      </c>
      <c r="AK10" s="65">
        <v>37</v>
      </c>
      <c r="AL10" s="65"/>
      <c r="AM10" s="65">
        <v>128.8</v>
      </c>
      <c r="AN10" s="61"/>
      <c r="AO10" s="62"/>
      <c r="AP10" s="43"/>
      <c r="AQ10" s="44"/>
      <c r="AR10" s="44"/>
      <c r="AS10" s="44"/>
      <c r="AT10" s="44"/>
      <c r="AU10" s="44"/>
      <c r="AV10" s="44"/>
      <c r="AW10" s="41"/>
      <c r="AX10" s="4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</row>
    <row r="11" spans="1:159" s="45" customFormat="1" ht="15" customHeight="1">
      <c r="A11" s="63" t="s">
        <v>32</v>
      </c>
      <c r="B11" s="58">
        <f t="shared" si="7"/>
        <v>2454</v>
      </c>
      <c r="C11" s="58">
        <v>145</v>
      </c>
      <c r="D11" s="58">
        <v>467</v>
      </c>
      <c r="E11" s="59">
        <f t="shared" si="0"/>
        <v>89.07441016333938</v>
      </c>
      <c r="F11" s="58">
        <v>1987</v>
      </c>
      <c r="G11" s="58">
        <v>1550</v>
      </c>
      <c r="H11" s="59">
        <f t="shared" si="1"/>
        <v>7.800704579768495</v>
      </c>
      <c r="I11" s="58"/>
      <c r="J11" s="58">
        <v>130</v>
      </c>
      <c r="K11" s="59">
        <f t="shared" si="2"/>
        <v>38.46153846153847</v>
      </c>
      <c r="L11" s="58">
        <v>19</v>
      </c>
      <c r="M11" s="58">
        <v>400</v>
      </c>
      <c r="N11" s="58">
        <v>144</v>
      </c>
      <c r="O11" s="58">
        <v>20</v>
      </c>
      <c r="P11" s="59">
        <f>(M11+O11)/AL11*100</f>
        <v>70</v>
      </c>
      <c r="Q11" s="59">
        <v>211</v>
      </c>
      <c r="R11" s="58">
        <v>372</v>
      </c>
      <c r="S11" s="58"/>
      <c r="T11" s="58"/>
      <c r="U11" s="59" t="e">
        <f t="shared" si="3"/>
        <v>#DIV/0!</v>
      </c>
      <c r="V11" s="58"/>
      <c r="W11" s="59" t="e">
        <f t="shared" si="4"/>
        <v>#DIV/0!</v>
      </c>
      <c r="X11" s="58"/>
      <c r="Y11" s="58"/>
      <c r="Z11" s="59" t="e">
        <f t="shared" si="5"/>
        <v>#DIV/0!</v>
      </c>
      <c r="AA11" s="58"/>
      <c r="AB11" s="40" t="e">
        <f t="shared" si="6"/>
        <v>#DIV/0!</v>
      </c>
      <c r="AC11" s="39"/>
      <c r="AD11" s="58"/>
      <c r="AE11" s="39" t="e">
        <f t="shared" si="8"/>
        <v>#DIV/0!</v>
      </c>
      <c r="AF11" s="39"/>
      <c r="AG11" s="39"/>
      <c r="AH11" s="38" t="e">
        <f t="shared" si="9"/>
        <v>#DIV/0!</v>
      </c>
      <c r="AI11" s="64" t="s">
        <v>32</v>
      </c>
      <c r="AJ11" s="60">
        <v>2755</v>
      </c>
      <c r="AK11" s="65">
        <v>338</v>
      </c>
      <c r="AL11" s="65">
        <v>600</v>
      </c>
      <c r="AM11" s="65">
        <v>0</v>
      </c>
      <c r="AN11" s="61"/>
      <c r="AO11" s="62"/>
      <c r="AP11" s="43"/>
      <c r="AQ11" s="44"/>
      <c r="AR11" s="44"/>
      <c r="AS11" s="44"/>
      <c r="AT11" s="44"/>
      <c r="AU11" s="44"/>
      <c r="AV11" s="44"/>
      <c r="AW11" s="41"/>
      <c r="AX11" s="41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</row>
    <row r="12" spans="1:159" s="45" customFormat="1" ht="15" customHeight="1">
      <c r="A12" s="63" t="s">
        <v>33</v>
      </c>
      <c r="B12" s="58">
        <f t="shared" si="7"/>
        <v>101</v>
      </c>
      <c r="C12" s="58"/>
      <c r="D12" s="58"/>
      <c r="E12" s="59">
        <f aca="true" t="shared" si="10" ref="E12:E32">(B12)/AJ12*100</f>
        <v>21.956521739130437</v>
      </c>
      <c r="F12" s="58">
        <v>101</v>
      </c>
      <c r="G12" s="58">
        <v>34</v>
      </c>
      <c r="H12" s="59">
        <f t="shared" si="1"/>
        <v>3.3663366336633667</v>
      </c>
      <c r="I12" s="58"/>
      <c r="J12" s="58"/>
      <c r="K12" s="59">
        <f t="shared" si="2"/>
        <v>0</v>
      </c>
      <c r="L12" s="58"/>
      <c r="M12" s="58"/>
      <c r="N12" s="58"/>
      <c r="O12" s="58"/>
      <c r="P12" s="59"/>
      <c r="Q12" s="59"/>
      <c r="R12" s="58"/>
      <c r="S12" s="58"/>
      <c r="T12" s="58"/>
      <c r="U12" s="59" t="e">
        <f t="shared" si="3"/>
        <v>#DIV/0!</v>
      </c>
      <c r="V12" s="58"/>
      <c r="W12" s="59" t="e">
        <f t="shared" si="4"/>
        <v>#DIV/0!</v>
      </c>
      <c r="X12" s="58"/>
      <c r="Y12" s="58"/>
      <c r="Z12" s="59" t="e">
        <f t="shared" si="5"/>
        <v>#DIV/0!</v>
      </c>
      <c r="AA12" s="58"/>
      <c r="AB12" s="40" t="e">
        <f t="shared" si="6"/>
        <v>#DIV/0!</v>
      </c>
      <c r="AC12" s="39"/>
      <c r="AD12" s="58"/>
      <c r="AE12" s="39" t="e">
        <f t="shared" si="8"/>
        <v>#DIV/0!</v>
      </c>
      <c r="AF12" s="39"/>
      <c r="AG12" s="39"/>
      <c r="AH12" s="38" t="e">
        <f t="shared" si="9"/>
        <v>#DIV/0!</v>
      </c>
      <c r="AI12" s="64" t="s">
        <v>33</v>
      </c>
      <c r="AJ12" s="60">
        <v>460</v>
      </c>
      <c r="AK12" s="65">
        <v>136</v>
      </c>
      <c r="AL12" s="65"/>
      <c r="AM12" s="65">
        <v>0</v>
      </c>
      <c r="AN12" s="61"/>
      <c r="AO12" s="62"/>
      <c r="AP12" s="43"/>
      <c r="AQ12" s="44"/>
      <c r="AR12" s="44"/>
      <c r="AS12" s="44"/>
      <c r="AT12" s="44"/>
      <c r="AU12" s="44"/>
      <c r="AV12" s="44"/>
      <c r="AW12" s="41"/>
      <c r="AX12" s="41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</row>
    <row r="13" spans="1:159" s="45" customFormat="1" ht="15" customHeight="1">
      <c r="A13" s="63" t="s">
        <v>34</v>
      </c>
      <c r="B13" s="58">
        <f t="shared" si="7"/>
        <v>23742</v>
      </c>
      <c r="C13" s="58">
        <v>523</v>
      </c>
      <c r="D13" s="58">
        <v>1961</v>
      </c>
      <c r="E13" s="59">
        <f t="shared" si="10"/>
        <v>88.48389982110912</v>
      </c>
      <c r="F13" s="58">
        <v>21781</v>
      </c>
      <c r="G13" s="58">
        <v>38961</v>
      </c>
      <c r="H13" s="59">
        <f t="shared" si="1"/>
        <v>17.887608466094303</v>
      </c>
      <c r="I13" s="58">
        <v>458</v>
      </c>
      <c r="J13" s="58">
        <v>147</v>
      </c>
      <c r="K13" s="59">
        <f t="shared" si="2"/>
        <v>51.578947368421055</v>
      </c>
      <c r="L13" s="58">
        <v>18</v>
      </c>
      <c r="M13" s="58">
        <v>51</v>
      </c>
      <c r="N13" s="58"/>
      <c r="O13" s="58">
        <v>36</v>
      </c>
      <c r="P13" s="59">
        <f>(M13+O13)/AL13*100</f>
        <v>28.999999999999996</v>
      </c>
      <c r="Q13" s="59"/>
      <c r="R13" s="58"/>
      <c r="S13" s="58">
        <v>24</v>
      </c>
      <c r="T13" s="58"/>
      <c r="U13" s="59">
        <f t="shared" si="3"/>
        <v>6.382978723404255</v>
      </c>
      <c r="V13" s="58">
        <v>473</v>
      </c>
      <c r="W13" s="59">
        <f t="shared" si="4"/>
        <v>197.08333333333331</v>
      </c>
      <c r="X13" s="58">
        <v>5</v>
      </c>
      <c r="Y13" s="58"/>
      <c r="Z13" s="59">
        <f t="shared" si="5"/>
        <v>3.304692663582286</v>
      </c>
      <c r="AA13" s="58">
        <v>184</v>
      </c>
      <c r="AB13" s="40">
        <f t="shared" si="6"/>
        <v>368</v>
      </c>
      <c r="AC13" s="39"/>
      <c r="AD13" s="58"/>
      <c r="AE13" s="39">
        <f t="shared" si="8"/>
        <v>0</v>
      </c>
      <c r="AF13" s="39"/>
      <c r="AG13" s="39"/>
      <c r="AH13" s="38" t="e">
        <f t="shared" si="9"/>
        <v>#DIV/0!</v>
      </c>
      <c r="AI13" s="64" t="s">
        <v>34</v>
      </c>
      <c r="AJ13" s="60">
        <v>26832</v>
      </c>
      <c r="AK13" s="65">
        <v>285</v>
      </c>
      <c r="AL13" s="65">
        <v>300</v>
      </c>
      <c r="AM13" s="65">
        <v>376</v>
      </c>
      <c r="AN13" s="66">
        <v>151.3</v>
      </c>
      <c r="AO13" s="62">
        <v>395</v>
      </c>
      <c r="AP13" s="43"/>
      <c r="AQ13" s="44"/>
      <c r="AR13" s="44"/>
      <c r="AS13" s="44"/>
      <c r="AT13" s="44"/>
      <c r="AU13" s="44"/>
      <c r="AV13" s="44"/>
      <c r="AW13" s="41"/>
      <c r="AX13" s="41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</row>
    <row r="14" spans="1:159" s="45" customFormat="1" ht="15" customHeight="1">
      <c r="A14" s="63" t="s">
        <v>35</v>
      </c>
      <c r="B14" s="58">
        <f t="shared" si="7"/>
        <v>0</v>
      </c>
      <c r="C14" s="58"/>
      <c r="D14" s="58"/>
      <c r="E14" s="59" t="e">
        <f t="shared" si="10"/>
        <v>#DIV/0!</v>
      </c>
      <c r="F14" s="58"/>
      <c r="G14" s="58"/>
      <c r="H14" s="59" t="e">
        <f t="shared" si="1"/>
        <v>#DIV/0!</v>
      </c>
      <c r="I14" s="58"/>
      <c r="J14" s="58"/>
      <c r="K14" s="59" t="e">
        <f t="shared" si="2"/>
        <v>#DIV/0!</v>
      </c>
      <c r="L14" s="58"/>
      <c r="M14" s="58"/>
      <c r="N14" s="58"/>
      <c r="O14" s="58"/>
      <c r="P14" s="59"/>
      <c r="Q14" s="59"/>
      <c r="R14" s="58"/>
      <c r="S14" s="58"/>
      <c r="T14" s="58"/>
      <c r="U14" s="59" t="e">
        <f t="shared" si="3"/>
        <v>#DIV/0!</v>
      </c>
      <c r="V14" s="58"/>
      <c r="W14" s="59" t="e">
        <f t="shared" si="4"/>
        <v>#DIV/0!</v>
      </c>
      <c r="X14" s="58"/>
      <c r="Y14" s="58"/>
      <c r="Z14" s="59" t="e">
        <f t="shared" si="5"/>
        <v>#DIV/0!</v>
      </c>
      <c r="AA14" s="58"/>
      <c r="AB14" s="40" t="e">
        <f t="shared" si="6"/>
        <v>#DIV/0!</v>
      </c>
      <c r="AC14" s="39"/>
      <c r="AD14" s="58"/>
      <c r="AE14" s="39" t="e">
        <f t="shared" si="8"/>
        <v>#DIV/0!</v>
      </c>
      <c r="AF14" s="39"/>
      <c r="AG14" s="39"/>
      <c r="AH14" s="38" t="e">
        <f t="shared" si="9"/>
        <v>#DIV/0!</v>
      </c>
      <c r="AI14" s="64" t="s">
        <v>35</v>
      </c>
      <c r="AJ14" s="65">
        <v>0</v>
      </c>
      <c r="AK14" s="65"/>
      <c r="AL14" s="65"/>
      <c r="AM14" s="65">
        <v>0</v>
      </c>
      <c r="AN14" s="66"/>
      <c r="AO14" s="62"/>
      <c r="AP14" s="43"/>
      <c r="AQ14" s="44"/>
      <c r="AR14" s="44"/>
      <c r="AS14" s="44"/>
      <c r="AT14" s="44"/>
      <c r="AU14" s="44"/>
      <c r="AV14" s="44"/>
      <c r="AW14" s="41"/>
      <c r="AX14" s="41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</row>
    <row r="15" spans="1:159" s="45" customFormat="1" ht="15" customHeight="1">
      <c r="A15" s="63" t="s">
        <v>36</v>
      </c>
      <c r="B15" s="58">
        <v>8546</v>
      </c>
      <c r="C15" s="58"/>
      <c r="D15" s="58"/>
      <c r="E15" s="59">
        <f t="shared" si="10"/>
        <v>87.56147540983606</v>
      </c>
      <c r="F15" s="58">
        <v>8546</v>
      </c>
      <c r="G15" s="58">
        <v>16127</v>
      </c>
      <c r="H15" s="59">
        <f t="shared" si="1"/>
        <v>18.870816756377252</v>
      </c>
      <c r="I15" s="58"/>
      <c r="J15" s="58">
        <v>10</v>
      </c>
      <c r="K15" s="59">
        <f t="shared" si="2"/>
        <v>100</v>
      </c>
      <c r="L15" s="58">
        <v>1</v>
      </c>
      <c r="M15" s="58"/>
      <c r="N15" s="58"/>
      <c r="O15" s="58"/>
      <c r="P15" s="59"/>
      <c r="Q15" s="59"/>
      <c r="R15" s="58"/>
      <c r="S15" s="58"/>
      <c r="T15" s="58"/>
      <c r="U15" s="59">
        <f t="shared" si="3"/>
        <v>0</v>
      </c>
      <c r="V15" s="58"/>
      <c r="W15" s="59" t="e">
        <f t="shared" si="4"/>
        <v>#DIV/0!</v>
      </c>
      <c r="X15" s="95"/>
      <c r="Y15" s="58"/>
      <c r="Z15" s="59" t="e">
        <f t="shared" si="5"/>
        <v>#DIV/0!</v>
      </c>
      <c r="AA15" s="58"/>
      <c r="AB15" s="40" t="e">
        <f t="shared" si="6"/>
        <v>#DIV/0!</v>
      </c>
      <c r="AC15" s="39">
        <v>1262</v>
      </c>
      <c r="AD15" s="58"/>
      <c r="AE15" s="39">
        <f t="shared" si="8"/>
        <v>79.9240025332489</v>
      </c>
      <c r="AF15" s="39">
        <v>1262</v>
      </c>
      <c r="AG15" s="39">
        <v>1349</v>
      </c>
      <c r="AH15" s="38">
        <f t="shared" si="9"/>
        <v>10.689381933438986</v>
      </c>
      <c r="AI15" s="64" t="s">
        <v>36</v>
      </c>
      <c r="AJ15" s="60">
        <v>9760</v>
      </c>
      <c r="AK15" s="65">
        <v>10</v>
      </c>
      <c r="AL15" s="65"/>
      <c r="AM15" s="65">
        <v>0.5</v>
      </c>
      <c r="AN15" s="66"/>
      <c r="AO15" s="62">
        <v>1579</v>
      </c>
      <c r="AP15" s="43"/>
      <c r="AQ15" s="44"/>
      <c r="AR15" s="44"/>
      <c r="AS15" s="44"/>
      <c r="AT15" s="44"/>
      <c r="AU15" s="44"/>
      <c r="AV15" s="44"/>
      <c r="AW15" s="41"/>
      <c r="AX15" s="41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</row>
    <row r="16" spans="1:159" s="45" customFormat="1" ht="15" customHeight="1">
      <c r="A16" s="63" t="s">
        <v>37</v>
      </c>
      <c r="B16" s="58">
        <f t="shared" si="7"/>
        <v>646</v>
      </c>
      <c r="C16" s="58">
        <v>327</v>
      </c>
      <c r="D16" s="58"/>
      <c r="E16" s="59">
        <f t="shared" si="10"/>
        <v>55.35561268209083</v>
      </c>
      <c r="F16" s="58">
        <v>646</v>
      </c>
      <c r="G16" s="58">
        <v>476</v>
      </c>
      <c r="H16" s="59">
        <f t="shared" si="1"/>
        <v>7.368421052631579</v>
      </c>
      <c r="I16" s="58"/>
      <c r="J16" s="58"/>
      <c r="K16" s="59">
        <f t="shared" si="2"/>
        <v>0</v>
      </c>
      <c r="L16" s="58"/>
      <c r="M16" s="58"/>
      <c r="N16" s="58"/>
      <c r="O16" s="58"/>
      <c r="P16" s="59"/>
      <c r="Q16" s="59"/>
      <c r="R16" s="58"/>
      <c r="S16" s="58"/>
      <c r="T16" s="58"/>
      <c r="U16" s="59" t="e">
        <f t="shared" si="3"/>
        <v>#DIV/0!</v>
      </c>
      <c r="V16" s="58"/>
      <c r="W16" s="59" t="e">
        <f t="shared" si="4"/>
        <v>#DIV/0!</v>
      </c>
      <c r="X16" s="58"/>
      <c r="Y16" s="58"/>
      <c r="Z16" s="59" t="e">
        <f t="shared" si="5"/>
        <v>#DIV/0!</v>
      </c>
      <c r="AA16" s="58"/>
      <c r="AB16" s="40" t="e">
        <f t="shared" si="6"/>
        <v>#DIV/0!</v>
      </c>
      <c r="AC16" s="39"/>
      <c r="AD16" s="58"/>
      <c r="AE16" s="39" t="e">
        <f t="shared" si="8"/>
        <v>#DIV/0!</v>
      </c>
      <c r="AF16" s="39"/>
      <c r="AG16" s="39"/>
      <c r="AH16" s="38" t="e">
        <f t="shared" si="9"/>
        <v>#DIV/0!</v>
      </c>
      <c r="AI16" s="64" t="s">
        <v>37</v>
      </c>
      <c r="AJ16" s="60">
        <v>1167</v>
      </c>
      <c r="AK16" s="65">
        <v>30</v>
      </c>
      <c r="AL16" s="65"/>
      <c r="AM16" s="65">
        <v>0</v>
      </c>
      <c r="AN16" s="66"/>
      <c r="AO16" s="62"/>
      <c r="AP16" s="43"/>
      <c r="AQ16" s="44"/>
      <c r="AR16" s="44"/>
      <c r="AS16" s="44"/>
      <c r="AT16" s="44"/>
      <c r="AU16" s="44"/>
      <c r="AV16" s="44"/>
      <c r="AW16" s="41"/>
      <c r="AX16" s="41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</row>
    <row r="17" spans="1:159" s="45" customFormat="1" ht="15" customHeight="1">
      <c r="A17" s="63" t="s">
        <v>38</v>
      </c>
      <c r="B17" s="58">
        <f t="shared" si="7"/>
        <v>2544</v>
      </c>
      <c r="C17" s="58"/>
      <c r="D17" s="58">
        <v>44</v>
      </c>
      <c r="E17" s="59">
        <f t="shared" si="10"/>
        <v>81.27795527156549</v>
      </c>
      <c r="F17" s="58">
        <v>2500</v>
      </c>
      <c r="G17" s="58">
        <v>3300</v>
      </c>
      <c r="H17" s="59">
        <f t="shared" si="1"/>
        <v>13.200000000000001</v>
      </c>
      <c r="I17" s="58"/>
      <c r="J17" s="58"/>
      <c r="K17" s="59">
        <f t="shared" si="2"/>
        <v>0</v>
      </c>
      <c r="L17" s="58"/>
      <c r="M17" s="58"/>
      <c r="N17" s="58"/>
      <c r="O17" s="58"/>
      <c r="P17" s="59"/>
      <c r="Q17" s="59"/>
      <c r="R17" s="58"/>
      <c r="S17" s="58"/>
      <c r="T17" s="58"/>
      <c r="U17" s="59" t="e">
        <f t="shared" si="3"/>
        <v>#DIV/0!</v>
      </c>
      <c r="V17" s="58"/>
      <c r="W17" s="59" t="e">
        <f t="shared" si="4"/>
        <v>#DIV/0!</v>
      </c>
      <c r="X17" s="58"/>
      <c r="Y17" s="58"/>
      <c r="Z17" s="59" t="e">
        <f t="shared" si="5"/>
        <v>#DIV/0!</v>
      </c>
      <c r="AA17" s="58"/>
      <c r="AB17" s="40" t="e">
        <f t="shared" si="6"/>
        <v>#DIV/0!</v>
      </c>
      <c r="AC17" s="39"/>
      <c r="AD17" s="58"/>
      <c r="AE17" s="39" t="e">
        <f t="shared" si="8"/>
        <v>#DIV/0!</v>
      </c>
      <c r="AF17" s="39"/>
      <c r="AG17" s="39"/>
      <c r="AH17" s="38" t="e">
        <f t="shared" si="9"/>
        <v>#DIV/0!</v>
      </c>
      <c r="AI17" s="64" t="s">
        <v>38</v>
      </c>
      <c r="AJ17" s="60">
        <v>3130</v>
      </c>
      <c r="AK17" s="65">
        <v>30</v>
      </c>
      <c r="AL17" s="65"/>
      <c r="AM17" s="65">
        <v>0</v>
      </c>
      <c r="AN17" s="66"/>
      <c r="AO17" s="62"/>
      <c r="AP17" s="43"/>
      <c r="AQ17" s="44"/>
      <c r="AR17" s="44"/>
      <c r="AS17" s="44"/>
      <c r="AT17" s="44"/>
      <c r="AU17" s="44"/>
      <c r="AV17" s="44"/>
      <c r="AW17" s="41"/>
      <c r="AX17" s="41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</row>
    <row r="18" spans="1:159" s="45" customFormat="1" ht="15" customHeight="1">
      <c r="A18" s="63" t="s">
        <v>39</v>
      </c>
      <c r="B18" s="58">
        <v>3810</v>
      </c>
      <c r="C18" s="58"/>
      <c r="D18" s="58"/>
      <c r="E18" s="59">
        <f t="shared" si="10"/>
        <v>78.42733635240839</v>
      </c>
      <c r="F18" s="58">
        <v>3810</v>
      </c>
      <c r="G18" s="58">
        <v>2992</v>
      </c>
      <c r="H18" s="59">
        <f t="shared" si="1"/>
        <v>7.853018372703412</v>
      </c>
      <c r="I18" s="58"/>
      <c r="J18" s="58">
        <v>63</v>
      </c>
      <c r="K18" s="59">
        <f t="shared" si="2"/>
        <v>21.21212121212121</v>
      </c>
      <c r="L18" s="58">
        <v>3</v>
      </c>
      <c r="M18" s="58">
        <v>250</v>
      </c>
      <c r="N18" s="58"/>
      <c r="O18" s="58"/>
      <c r="P18" s="59">
        <f>(M18+O18)/AL18*100</f>
        <v>51.02040816326531</v>
      </c>
      <c r="Q18" s="59">
        <v>230</v>
      </c>
      <c r="R18" s="58">
        <v>400</v>
      </c>
      <c r="S18" s="58"/>
      <c r="T18" s="58"/>
      <c r="U18" s="59" t="e">
        <f t="shared" si="3"/>
        <v>#DIV/0!</v>
      </c>
      <c r="V18" s="58"/>
      <c r="W18" s="59" t="e">
        <f t="shared" si="4"/>
        <v>#DIV/0!</v>
      </c>
      <c r="X18" s="58"/>
      <c r="Y18" s="58"/>
      <c r="Z18" s="59" t="e">
        <f t="shared" si="5"/>
        <v>#DIV/0!</v>
      </c>
      <c r="AA18" s="58"/>
      <c r="AB18" s="40" t="e">
        <f t="shared" si="6"/>
        <v>#DIV/0!</v>
      </c>
      <c r="AC18" s="39"/>
      <c r="AD18" s="58"/>
      <c r="AE18" s="39" t="e">
        <f t="shared" si="8"/>
        <v>#DIV/0!</v>
      </c>
      <c r="AF18" s="39"/>
      <c r="AG18" s="39"/>
      <c r="AH18" s="38" t="e">
        <f t="shared" si="9"/>
        <v>#DIV/0!</v>
      </c>
      <c r="AI18" s="64" t="s">
        <v>39</v>
      </c>
      <c r="AJ18" s="60">
        <v>4858</v>
      </c>
      <c r="AK18" s="65">
        <v>297</v>
      </c>
      <c r="AL18" s="65">
        <v>490</v>
      </c>
      <c r="AM18" s="65">
        <v>0</v>
      </c>
      <c r="AN18" s="66"/>
      <c r="AO18" s="62"/>
      <c r="AP18" s="43"/>
      <c r="AQ18" s="44"/>
      <c r="AR18" s="44"/>
      <c r="AS18" s="44"/>
      <c r="AT18" s="44"/>
      <c r="AU18" s="44"/>
      <c r="AV18" s="44"/>
      <c r="AW18" s="41"/>
      <c r="AX18" s="41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</row>
    <row r="19" spans="1:159" s="45" customFormat="1" ht="16.5" customHeight="1">
      <c r="A19" s="63" t="s">
        <v>40</v>
      </c>
      <c r="B19" s="58">
        <f t="shared" si="7"/>
        <v>840</v>
      </c>
      <c r="D19" s="58"/>
      <c r="E19" s="59">
        <f t="shared" si="10"/>
        <v>57.931034482758626</v>
      </c>
      <c r="F19" s="58">
        <v>840</v>
      </c>
      <c r="G19" s="58">
        <v>927</v>
      </c>
      <c r="H19" s="59">
        <f t="shared" si="1"/>
        <v>11.035714285714286</v>
      </c>
      <c r="I19" s="58"/>
      <c r="J19" s="58"/>
      <c r="K19" s="59" t="e">
        <f t="shared" si="2"/>
        <v>#DIV/0!</v>
      </c>
      <c r="L19" s="58"/>
      <c r="M19" s="58"/>
      <c r="N19" s="58"/>
      <c r="O19" s="58"/>
      <c r="P19" s="59"/>
      <c r="Q19" s="59"/>
      <c r="R19" s="58"/>
      <c r="S19" s="58"/>
      <c r="T19" s="58"/>
      <c r="U19" s="59">
        <f t="shared" si="3"/>
        <v>0</v>
      </c>
      <c r="V19" s="58"/>
      <c r="W19" s="59" t="e">
        <f t="shared" si="4"/>
        <v>#DIV/0!</v>
      </c>
      <c r="X19" s="58"/>
      <c r="Y19" s="58"/>
      <c r="Z19" s="59" t="e">
        <f t="shared" si="5"/>
        <v>#DIV/0!</v>
      </c>
      <c r="AA19" s="58"/>
      <c r="AB19" s="40" t="e">
        <f t="shared" si="6"/>
        <v>#DIV/0!</v>
      </c>
      <c r="AC19" s="39"/>
      <c r="AD19" s="58"/>
      <c r="AE19" s="39" t="e">
        <f t="shared" si="8"/>
        <v>#DIV/0!</v>
      </c>
      <c r="AF19" s="39"/>
      <c r="AG19" s="39"/>
      <c r="AH19" s="38" t="e">
        <f t="shared" si="9"/>
        <v>#DIV/0!</v>
      </c>
      <c r="AI19" s="64" t="s">
        <v>40</v>
      </c>
      <c r="AJ19" s="60">
        <v>1450</v>
      </c>
      <c r="AK19" s="65"/>
      <c r="AL19" s="65"/>
      <c r="AM19" s="65">
        <v>3.6</v>
      </c>
      <c r="AN19" s="66"/>
      <c r="AO19" s="62"/>
      <c r="AP19" s="43"/>
      <c r="AQ19" s="44"/>
      <c r="AR19" s="44"/>
      <c r="AS19" s="44"/>
      <c r="AT19" s="44"/>
      <c r="AU19" s="44"/>
      <c r="AV19" s="44"/>
      <c r="AW19" s="41"/>
      <c r="AX19" s="41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</row>
    <row r="20" spans="1:159" s="45" customFormat="1" ht="15" customHeight="1">
      <c r="A20" s="63" t="s">
        <v>41</v>
      </c>
      <c r="B20" s="58">
        <f t="shared" si="7"/>
        <v>2500</v>
      </c>
      <c r="C20" s="58"/>
      <c r="D20" s="58">
        <v>95</v>
      </c>
      <c r="E20" s="59">
        <f t="shared" si="10"/>
        <v>93.45794392523365</v>
      </c>
      <c r="F20" s="58">
        <v>2405</v>
      </c>
      <c r="G20" s="58">
        <v>2174</v>
      </c>
      <c r="H20" s="59">
        <f t="shared" si="1"/>
        <v>9.03950103950104</v>
      </c>
      <c r="I20" s="58"/>
      <c r="J20" s="58"/>
      <c r="K20" s="59" t="e">
        <f t="shared" si="2"/>
        <v>#DIV/0!</v>
      </c>
      <c r="L20" s="58"/>
      <c r="M20" s="58">
        <v>122</v>
      </c>
      <c r="N20" s="58"/>
      <c r="O20" s="58"/>
      <c r="P20" s="59">
        <f>(M20+O20)/AL20*100</f>
        <v>48.8</v>
      </c>
      <c r="Q20" s="59">
        <v>122</v>
      </c>
      <c r="R20" s="58">
        <v>46</v>
      </c>
      <c r="S20" s="58"/>
      <c r="T20" s="58"/>
      <c r="U20" s="59">
        <f t="shared" si="3"/>
        <v>0</v>
      </c>
      <c r="V20" s="58"/>
      <c r="W20" s="59" t="e">
        <f t="shared" si="4"/>
        <v>#DIV/0!</v>
      </c>
      <c r="X20" s="58"/>
      <c r="Y20" s="58"/>
      <c r="Z20" s="59" t="e">
        <f t="shared" si="5"/>
        <v>#DIV/0!</v>
      </c>
      <c r="AA20" s="58"/>
      <c r="AB20" s="40" t="e">
        <f t="shared" si="6"/>
        <v>#DIV/0!</v>
      </c>
      <c r="AC20" s="39"/>
      <c r="AD20" s="58"/>
      <c r="AE20" s="39" t="e">
        <f t="shared" si="8"/>
        <v>#DIV/0!</v>
      </c>
      <c r="AF20" s="39"/>
      <c r="AG20" s="39"/>
      <c r="AH20" s="38" t="e">
        <f t="shared" si="9"/>
        <v>#DIV/0!</v>
      </c>
      <c r="AI20" s="64" t="s">
        <v>41</v>
      </c>
      <c r="AJ20" s="60">
        <v>2675</v>
      </c>
      <c r="AK20" s="65"/>
      <c r="AL20" s="65">
        <v>250</v>
      </c>
      <c r="AM20" s="65">
        <v>12</v>
      </c>
      <c r="AN20" s="66"/>
      <c r="AO20" s="62"/>
      <c r="AP20" s="43"/>
      <c r="AQ20" s="44"/>
      <c r="AR20" s="44"/>
      <c r="AS20" s="44"/>
      <c r="AT20" s="44"/>
      <c r="AU20" s="44"/>
      <c r="AV20" s="44"/>
      <c r="AW20" s="41"/>
      <c r="AX20" s="41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</row>
    <row r="21" spans="1:159" s="45" customFormat="1" ht="15" customHeight="1">
      <c r="A21" s="63" t="s">
        <v>42</v>
      </c>
      <c r="B21" s="58">
        <f t="shared" si="7"/>
        <v>616</v>
      </c>
      <c r="C21" s="58"/>
      <c r="D21" s="58">
        <v>300</v>
      </c>
      <c r="E21" s="59">
        <f t="shared" si="10"/>
        <v>60.809476801579464</v>
      </c>
      <c r="F21" s="58">
        <v>316</v>
      </c>
      <c r="G21" s="58">
        <v>208</v>
      </c>
      <c r="H21" s="59">
        <f t="shared" si="1"/>
        <v>6.582278481012658</v>
      </c>
      <c r="I21" s="58"/>
      <c r="J21" s="58"/>
      <c r="K21" s="59" t="e">
        <f t="shared" si="2"/>
        <v>#DIV/0!</v>
      </c>
      <c r="L21" s="58"/>
      <c r="M21" s="58"/>
      <c r="N21" s="58"/>
      <c r="O21" s="58"/>
      <c r="P21" s="59"/>
      <c r="Q21" s="59"/>
      <c r="R21" s="58"/>
      <c r="S21" s="58"/>
      <c r="T21" s="58"/>
      <c r="U21" s="59">
        <f t="shared" si="3"/>
        <v>0</v>
      </c>
      <c r="V21" s="58"/>
      <c r="W21" s="59" t="e">
        <f t="shared" si="4"/>
        <v>#DIV/0!</v>
      </c>
      <c r="X21" s="58"/>
      <c r="Y21" s="58"/>
      <c r="Z21" s="59" t="e">
        <f t="shared" si="5"/>
        <v>#DIV/0!</v>
      </c>
      <c r="AA21" s="58"/>
      <c r="AB21" s="40" t="e">
        <f t="shared" si="6"/>
        <v>#DIV/0!</v>
      </c>
      <c r="AC21" s="39"/>
      <c r="AD21" s="58"/>
      <c r="AE21" s="39" t="e">
        <f t="shared" si="8"/>
        <v>#DIV/0!</v>
      </c>
      <c r="AF21" s="39"/>
      <c r="AG21" s="39"/>
      <c r="AH21" s="38" t="e">
        <f t="shared" si="9"/>
        <v>#DIV/0!</v>
      </c>
      <c r="AI21" s="64" t="s">
        <v>42</v>
      </c>
      <c r="AJ21" s="60">
        <v>1013</v>
      </c>
      <c r="AK21" s="65"/>
      <c r="AL21" s="65"/>
      <c r="AM21" s="65">
        <v>4</v>
      </c>
      <c r="AN21" s="66"/>
      <c r="AO21" s="62"/>
      <c r="AP21" s="43"/>
      <c r="AQ21" s="44"/>
      <c r="AR21" s="44"/>
      <c r="AS21" s="44"/>
      <c r="AT21" s="44"/>
      <c r="AU21" s="44"/>
      <c r="AV21" s="44"/>
      <c r="AW21" s="41"/>
      <c r="AX21" s="41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</row>
    <row r="22" spans="1:159" s="45" customFormat="1" ht="15" customHeight="1">
      <c r="A22" s="63" t="s">
        <v>43</v>
      </c>
      <c r="B22" s="58">
        <v>3523</v>
      </c>
      <c r="C22" s="58"/>
      <c r="D22" s="58"/>
      <c r="E22" s="59">
        <f t="shared" si="10"/>
        <v>69.62450592885375</v>
      </c>
      <c r="F22" s="58">
        <v>3515</v>
      </c>
      <c r="G22" s="58">
        <v>4048</v>
      </c>
      <c r="H22" s="59">
        <f t="shared" si="1"/>
        <v>11.516358463726885</v>
      </c>
      <c r="I22" s="58">
        <v>140</v>
      </c>
      <c r="J22" s="58"/>
      <c r="K22" s="59" t="e">
        <f t="shared" si="2"/>
        <v>#DIV/0!</v>
      </c>
      <c r="L22" s="58"/>
      <c r="M22" s="58"/>
      <c r="N22" s="58"/>
      <c r="O22" s="58"/>
      <c r="P22" s="59"/>
      <c r="Q22" s="59"/>
      <c r="R22" s="58"/>
      <c r="S22" s="58">
        <v>13</v>
      </c>
      <c r="T22" s="58"/>
      <c r="U22" s="59">
        <f t="shared" si="3"/>
        <v>4.100946372239748</v>
      </c>
      <c r="V22" s="58">
        <v>335</v>
      </c>
      <c r="W22" s="59">
        <f t="shared" si="4"/>
        <v>257.6923076923077</v>
      </c>
      <c r="X22" s="58"/>
      <c r="Y22" s="58"/>
      <c r="Z22" s="59">
        <f t="shared" si="5"/>
        <v>0</v>
      </c>
      <c r="AA22" s="58"/>
      <c r="AB22" s="40" t="e">
        <f t="shared" si="6"/>
        <v>#DIV/0!</v>
      </c>
      <c r="AC22" s="39"/>
      <c r="AD22" s="58"/>
      <c r="AE22" s="39" t="e">
        <f t="shared" si="8"/>
        <v>#DIV/0!</v>
      </c>
      <c r="AF22" s="39"/>
      <c r="AG22" s="39"/>
      <c r="AH22" s="38" t="e">
        <f t="shared" si="9"/>
        <v>#DIV/0!</v>
      </c>
      <c r="AI22" s="64" t="s">
        <v>43</v>
      </c>
      <c r="AJ22" s="60">
        <v>5060</v>
      </c>
      <c r="AK22" s="65"/>
      <c r="AL22" s="65"/>
      <c r="AM22" s="65">
        <v>317</v>
      </c>
      <c r="AN22" s="66">
        <v>3.5</v>
      </c>
      <c r="AO22" s="62"/>
      <c r="AP22" s="43"/>
      <c r="AQ22" s="44"/>
      <c r="AR22" s="44"/>
      <c r="AS22" s="44"/>
      <c r="AT22" s="44"/>
      <c r="AU22" s="44"/>
      <c r="AV22" s="44"/>
      <c r="AW22" s="41"/>
      <c r="AX22" s="41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</row>
    <row r="23" spans="1:159" s="45" customFormat="1" ht="15" customHeight="1">
      <c r="A23" s="63" t="s">
        <v>44</v>
      </c>
      <c r="B23" s="58">
        <f t="shared" si="7"/>
        <v>105</v>
      </c>
      <c r="C23" s="58"/>
      <c r="D23" s="58"/>
      <c r="E23" s="59">
        <f t="shared" si="10"/>
        <v>43.75</v>
      </c>
      <c r="F23" s="58">
        <v>105</v>
      </c>
      <c r="G23" s="58">
        <v>76</v>
      </c>
      <c r="H23" s="59">
        <f t="shared" si="1"/>
        <v>7.238095238095238</v>
      </c>
      <c r="I23" s="58"/>
      <c r="J23" s="58"/>
      <c r="K23" s="59" t="e">
        <f t="shared" si="2"/>
        <v>#DIV/0!</v>
      </c>
      <c r="L23" s="58"/>
      <c r="M23" s="58"/>
      <c r="N23" s="58"/>
      <c r="O23" s="58"/>
      <c r="P23" s="59"/>
      <c r="Q23" s="59"/>
      <c r="R23" s="58"/>
      <c r="S23" s="58"/>
      <c r="T23" s="58"/>
      <c r="U23" s="59">
        <f t="shared" si="3"/>
        <v>0</v>
      </c>
      <c r="V23" s="58"/>
      <c r="W23" s="59" t="e">
        <f t="shared" si="4"/>
        <v>#DIV/0!</v>
      </c>
      <c r="X23" s="58"/>
      <c r="Y23" s="58"/>
      <c r="Z23" s="59" t="e">
        <f t="shared" si="5"/>
        <v>#DIV/0!</v>
      </c>
      <c r="AA23" s="58"/>
      <c r="AB23" s="40" t="e">
        <f t="shared" si="6"/>
        <v>#DIV/0!</v>
      </c>
      <c r="AC23" s="39"/>
      <c r="AD23" s="58"/>
      <c r="AE23" s="39" t="e">
        <f t="shared" si="8"/>
        <v>#DIV/0!</v>
      </c>
      <c r="AF23" s="39"/>
      <c r="AG23" s="39"/>
      <c r="AH23" s="38" t="e">
        <f t="shared" si="9"/>
        <v>#DIV/0!</v>
      </c>
      <c r="AI23" s="64" t="s">
        <v>44</v>
      </c>
      <c r="AJ23" s="60">
        <v>240</v>
      </c>
      <c r="AK23" s="65"/>
      <c r="AL23" s="65"/>
      <c r="AM23" s="65">
        <v>42</v>
      </c>
      <c r="AN23" s="66"/>
      <c r="AO23" s="62"/>
      <c r="AP23" s="43"/>
      <c r="AQ23" s="44"/>
      <c r="AR23" s="44"/>
      <c r="AS23" s="44"/>
      <c r="AT23" s="44"/>
      <c r="AU23" s="44"/>
      <c r="AV23" s="44"/>
      <c r="AW23" s="41"/>
      <c r="AX23" s="41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</row>
    <row r="24" spans="1:159" s="45" customFormat="1" ht="14.25" customHeight="1">
      <c r="A24" s="63" t="s">
        <v>45</v>
      </c>
      <c r="B24" s="58">
        <f t="shared" si="7"/>
        <v>3528</v>
      </c>
      <c r="C24" s="58"/>
      <c r="D24" s="58"/>
      <c r="E24" s="59">
        <f t="shared" si="10"/>
        <v>71.24394184168013</v>
      </c>
      <c r="F24" s="58">
        <v>3528</v>
      </c>
      <c r="G24" s="58">
        <v>2999</v>
      </c>
      <c r="H24" s="59">
        <f t="shared" si="1"/>
        <v>8.500566893424036</v>
      </c>
      <c r="I24" s="58"/>
      <c r="J24" s="58"/>
      <c r="K24" s="59" t="e">
        <f t="shared" si="2"/>
        <v>#DIV/0!</v>
      </c>
      <c r="L24" s="58"/>
      <c r="M24" s="58">
        <v>30</v>
      </c>
      <c r="N24" s="58"/>
      <c r="O24" s="58"/>
      <c r="P24" s="59">
        <f>(M24+O24)/AL24*100</f>
        <v>50</v>
      </c>
      <c r="Q24" s="59">
        <v>1</v>
      </c>
      <c r="R24" s="58">
        <v>1</v>
      </c>
      <c r="S24" s="58">
        <v>2</v>
      </c>
      <c r="T24" s="58"/>
      <c r="U24" s="59">
        <f t="shared" si="3"/>
        <v>5.970149253731343</v>
      </c>
      <c r="V24" s="58">
        <v>30</v>
      </c>
      <c r="W24" s="59">
        <f t="shared" si="4"/>
        <v>150</v>
      </c>
      <c r="X24" s="58"/>
      <c r="Y24" s="58"/>
      <c r="Z24" s="59" t="e">
        <f t="shared" si="5"/>
        <v>#DIV/0!</v>
      </c>
      <c r="AA24" s="58"/>
      <c r="AB24" s="40" t="e">
        <f t="shared" si="6"/>
        <v>#DIV/0!</v>
      </c>
      <c r="AC24" s="39"/>
      <c r="AD24" s="58"/>
      <c r="AE24" s="39" t="e">
        <f t="shared" si="8"/>
        <v>#DIV/0!</v>
      </c>
      <c r="AF24" s="39"/>
      <c r="AG24" s="39"/>
      <c r="AH24" s="38" t="e">
        <f t="shared" si="9"/>
        <v>#DIV/0!</v>
      </c>
      <c r="AI24" s="64" t="s">
        <v>45</v>
      </c>
      <c r="AJ24" s="60">
        <v>4952</v>
      </c>
      <c r="AK24" s="65"/>
      <c r="AL24" s="65">
        <v>60</v>
      </c>
      <c r="AM24" s="65">
        <v>33.5</v>
      </c>
      <c r="AN24" s="66"/>
      <c r="AO24" s="62"/>
      <c r="AP24" s="43"/>
      <c r="AQ24" s="44"/>
      <c r="AR24" s="44"/>
      <c r="AS24" s="44"/>
      <c r="AT24" s="44"/>
      <c r="AU24" s="44"/>
      <c r="AV24" s="44"/>
      <c r="AW24" s="41"/>
      <c r="AX24" s="41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</row>
    <row r="25" spans="1:159" s="45" customFormat="1" ht="15" customHeight="1" thickBot="1">
      <c r="A25" s="63" t="s">
        <v>46</v>
      </c>
      <c r="B25" s="58">
        <v>3973</v>
      </c>
      <c r="C25" s="58"/>
      <c r="D25" s="58">
        <v>177</v>
      </c>
      <c r="E25" s="59">
        <f t="shared" si="10"/>
        <v>78.81372743503273</v>
      </c>
      <c r="F25" s="58">
        <v>3741</v>
      </c>
      <c r="G25" s="58">
        <v>2987</v>
      </c>
      <c r="H25" s="59">
        <f t="shared" si="1"/>
        <v>7.984496124031008</v>
      </c>
      <c r="I25" s="58"/>
      <c r="J25" s="58">
        <v>87</v>
      </c>
      <c r="K25" s="59">
        <f t="shared" si="2"/>
        <v>129.8507462686567</v>
      </c>
      <c r="L25" s="58">
        <v>16</v>
      </c>
      <c r="M25" s="58"/>
      <c r="N25" s="58"/>
      <c r="O25" s="58"/>
      <c r="P25" s="59"/>
      <c r="Q25" s="59"/>
      <c r="R25" s="58"/>
      <c r="S25" s="58"/>
      <c r="T25" s="58"/>
      <c r="U25" s="59">
        <f t="shared" si="3"/>
        <v>0</v>
      </c>
      <c r="V25" s="58"/>
      <c r="W25" s="59" t="e">
        <f t="shared" si="4"/>
        <v>#DIV/0!</v>
      </c>
      <c r="X25" s="96"/>
      <c r="Y25" s="58"/>
      <c r="Z25" s="59" t="e">
        <f t="shared" si="5"/>
        <v>#DIV/0!</v>
      </c>
      <c r="AA25" s="58"/>
      <c r="AB25" s="40" t="e">
        <f t="shared" si="6"/>
        <v>#DIV/0!</v>
      </c>
      <c r="AC25" s="39"/>
      <c r="AD25" s="58"/>
      <c r="AE25" s="39" t="e">
        <f t="shared" si="8"/>
        <v>#DIV/0!</v>
      </c>
      <c r="AF25" s="39"/>
      <c r="AG25" s="39"/>
      <c r="AH25" s="38" t="e">
        <f t="shared" si="9"/>
        <v>#DIV/0!</v>
      </c>
      <c r="AI25" s="64" t="s">
        <v>46</v>
      </c>
      <c r="AJ25" s="60">
        <v>5041</v>
      </c>
      <c r="AK25" s="65">
        <v>67</v>
      </c>
      <c r="AL25" s="65"/>
      <c r="AM25" s="65">
        <v>0.5</v>
      </c>
      <c r="AN25" s="66"/>
      <c r="AO25" s="62"/>
      <c r="AP25" s="43"/>
      <c r="AQ25" s="44"/>
      <c r="AR25" s="44"/>
      <c r="AS25" s="44"/>
      <c r="AT25" s="44"/>
      <c r="AU25" s="44"/>
      <c r="AV25" s="44"/>
      <c r="AW25" s="41"/>
      <c r="AX25" s="41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</row>
    <row r="26" spans="1:159" s="45" customFormat="1" ht="15" customHeight="1">
      <c r="A26" s="63" t="s">
        <v>47</v>
      </c>
      <c r="B26" s="58">
        <f t="shared" si="7"/>
        <v>1855</v>
      </c>
      <c r="C26" s="58"/>
      <c r="D26" s="58">
        <v>850</v>
      </c>
      <c r="E26" s="59">
        <f t="shared" si="10"/>
        <v>66.72661870503596</v>
      </c>
      <c r="F26" s="58">
        <v>1005</v>
      </c>
      <c r="G26" s="58">
        <v>748</v>
      </c>
      <c r="H26" s="59">
        <f t="shared" si="1"/>
        <v>7.442786069651741</v>
      </c>
      <c r="I26" s="58"/>
      <c r="J26" s="58"/>
      <c r="K26" s="59" t="e">
        <f t="shared" si="2"/>
        <v>#DIV/0!</v>
      </c>
      <c r="L26" s="58"/>
      <c r="M26" s="58"/>
      <c r="N26" s="58"/>
      <c r="O26" s="58"/>
      <c r="P26" s="59"/>
      <c r="Q26" s="59"/>
      <c r="R26" s="58"/>
      <c r="S26" s="58"/>
      <c r="T26" s="58"/>
      <c r="U26" s="59">
        <f t="shared" si="3"/>
        <v>0</v>
      </c>
      <c r="V26" s="58"/>
      <c r="W26" s="59" t="e">
        <f t="shared" si="4"/>
        <v>#DIV/0!</v>
      </c>
      <c r="X26" s="97"/>
      <c r="Y26" s="58"/>
      <c r="Z26" s="59" t="e">
        <f t="shared" si="5"/>
        <v>#DIV/0!</v>
      </c>
      <c r="AA26" s="58"/>
      <c r="AB26" s="40" t="e">
        <f t="shared" si="6"/>
        <v>#DIV/0!</v>
      </c>
      <c r="AC26" s="39"/>
      <c r="AD26" s="58"/>
      <c r="AE26" s="39" t="e">
        <f t="shared" si="8"/>
        <v>#DIV/0!</v>
      </c>
      <c r="AF26" s="39"/>
      <c r="AG26" s="39"/>
      <c r="AH26" s="38" t="e">
        <f t="shared" si="9"/>
        <v>#DIV/0!</v>
      </c>
      <c r="AI26" s="64" t="s">
        <v>47</v>
      </c>
      <c r="AJ26" s="60">
        <v>2780</v>
      </c>
      <c r="AK26" s="65"/>
      <c r="AL26" s="65"/>
      <c r="AM26" s="65">
        <v>90.5</v>
      </c>
      <c r="AN26" s="66"/>
      <c r="AO26" s="62"/>
      <c r="AP26" s="43"/>
      <c r="AQ26" s="44"/>
      <c r="AR26" s="44"/>
      <c r="AS26" s="44"/>
      <c r="AT26" s="44"/>
      <c r="AU26" s="44"/>
      <c r="AV26" s="44"/>
      <c r="AW26" s="41"/>
      <c r="AX26" s="41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</row>
    <row r="27" spans="1:159" s="45" customFormat="1" ht="15" customHeight="1">
      <c r="A27" s="63" t="s">
        <v>48</v>
      </c>
      <c r="B27" s="58">
        <f t="shared" si="7"/>
        <v>3135</v>
      </c>
      <c r="C27" s="58"/>
      <c r="D27" s="58"/>
      <c r="E27" s="59">
        <f t="shared" si="10"/>
        <v>81.21761658031087</v>
      </c>
      <c r="F27" s="58">
        <v>3135</v>
      </c>
      <c r="G27" s="58">
        <v>3417</v>
      </c>
      <c r="H27" s="59">
        <f t="shared" si="1"/>
        <v>10.899521531100477</v>
      </c>
      <c r="I27" s="58"/>
      <c r="J27" s="58">
        <v>22</v>
      </c>
      <c r="K27" s="59">
        <f t="shared" si="2"/>
        <v>11.578947368421053</v>
      </c>
      <c r="L27" s="58">
        <v>2</v>
      </c>
      <c r="M27" s="58">
        <v>307</v>
      </c>
      <c r="N27" s="58"/>
      <c r="O27" s="58"/>
      <c r="P27" s="59">
        <f>(M27+O27)/AL27*100</f>
        <v>71.3953488372093</v>
      </c>
      <c r="Q27" s="59"/>
      <c r="R27" s="58">
        <v>176</v>
      </c>
      <c r="S27" s="58">
        <v>236</v>
      </c>
      <c r="T27" s="58"/>
      <c r="U27" s="59">
        <f t="shared" si="3"/>
        <v>14.770309175115784</v>
      </c>
      <c r="V27" s="58">
        <v>4560</v>
      </c>
      <c r="W27" s="59">
        <f t="shared" si="4"/>
        <v>193.22033898305082</v>
      </c>
      <c r="X27" s="58"/>
      <c r="Y27" s="58"/>
      <c r="Z27" s="59" t="e">
        <f t="shared" si="5"/>
        <v>#DIV/0!</v>
      </c>
      <c r="AA27" s="58"/>
      <c r="AB27" s="40" t="e">
        <f t="shared" si="6"/>
        <v>#DIV/0!</v>
      </c>
      <c r="AC27" s="39"/>
      <c r="AD27" s="58"/>
      <c r="AE27" s="39" t="e">
        <f t="shared" si="8"/>
        <v>#DIV/0!</v>
      </c>
      <c r="AF27" s="39"/>
      <c r="AG27" s="39"/>
      <c r="AH27" s="38" t="e">
        <f t="shared" si="9"/>
        <v>#DIV/0!</v>
      </c>
      <c r="AI27" s="64" t="s">
        <v>48</v>
      </c>
      <c r="AJ27" s="60">
        <v>3860</v>
      </c>
      <c r="AK27" s="65">
        <v>190</v>
      </c>
      <c r="AL27" s="65">
        <v>430</v>
      </c>
      <c r="AM27" s="65">
        <v>1597.8</v>
      </c>
      <c r="AN27" s="66"/>
      <c r="AO27" s="62"/>
      <c r="AP27" s="43"/>
      <c r="AQ27" s="44"/>
      <c r="AR27" s="44"/>
      <c r="AS27" s="44"/>
      <c r="AT27" s="44"/>
      <c r="AU27" s="44"/>
      <c r="AV27" s="44"/>
      <c r="AW27" s="41"/>
      <c r="AX27" s="41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</row>
    <row r="28" spans="1:159" s="45" customFormat="1" ht="15" customHeight="1">
      <c r="A28" s="63" t="s">
        <v>49</v>
      </c>
      <c r="B28" s="58">
        <f t="shared" si="7"/>
        <v>391</v>
      </c>
      <c r="C28" s="58">
        <v>454</v>
      </c>
      <c r="D28" s="58"/>
      <c r="E28" s="59">
        <f t="shared" si="10"/>
        <v>41.640042598509055</v>
      </c>
      <c r="F28" s="58">
        <v>391</v>
      </c>
      <c r="G28" s="58">
        <v>395</v>
      </c>
      <c r="H28" s="59">
        <f t="shared" si="1"/>
        <v>10.102301790281329</v>
      </c>
      <c r="I28" s="58">
        <v>128</v>
      </c>
      <c r="J28" s="58"/>
      <c r="K28" s="59" t="e">
        <f t="shared" si="2"/>
        <v>#DIV/0!</v>
      </c>
      <c r="L28" s="58"/>
      <c r="M28" s="58"/>
      <c r="N28" s="58"/>
      <c r="O28" s="58"/>
      <c r="P28" s="59"/>
      <c r="Q28" s="59"/>
      <c r="R28" s="58"/>
      <c r="S28" s="58"/>
      <c r="T28" s="58"/>
      <c r="U28" s="59">
        <f t="shared" si="3"/>
        <v>0</v>
      </c>
      <c r="V28" s="58"/>
      <c r="W28" s="59" t="e">
        <f t="shared" si="4"/>
        <v>#DIV/0!</v>
      </c>
      <c r="X28" s="58">
        <v>13</v>
      </c>
      <c r="Y28" s="58">
        <v>55</v>
      </c>
      <c r="Z28" s="59">
        <f t="shared" si="5"/>
        <v>12.62135922330097</v>
      </c>
      <c r="AA28" s="58">
        <v>360</v>
      </c>
      <c r="AB28" s="40">
        <f t="shared" si="6"/>
        <v>276.9230769230769</v>
      </c>
      <c r="AC28" s="39"/>
      <c r="AD28" s="58"/>
      <c r="AE28" s="39" t="e">
        <f t="shared" si="8"/>
        <v>#DIV/0!</v>
      </c>
      <c r="AF28" s="39"/>
      <c r="AG28" s="39"/>
      <c r="AH28" s="38" t="e">
        <f t="shared" si="9"/>
        <v>#DIV/0!</v>
      </c>
      <c r="AI28" s="64" t="s">
        <v>49</v>
      </c>
      <c r="AJ28" s="60">
        <v>939</v>
      </c>
      <c r="AK28" s="65"/>
      <c r="AL28" s="65"/>
      <c r="AM28" s="65">
        <v>21.6</v>
      </c>
      <c r="AN28" s="66">
        <v>103</v>
      </c>
      <c r="AO28" s="62"/>
      <c r="AP28" s="43"/>
      <c r="AQ28" s="44"/>
      <c r="AR28" s="44"/>
      <c r="AS28" s="44"/>
      <c r="AT28" s="44"/>
      <c r="AU28" s="44"/>
      <c r="AV28" s="44"/>
      <c r="AW28" s="41"/>
      <c r="AX28" s="41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</row>
    <row r="29" spans="1:159" s="45" customFormat="1" ht="15" customHeight="1">
      <c r="A29" s="63" t="s">
        <v>50</v>
      </c>
      <c r="B29" s="58">
        <v>620</v>
      </c>
      <c r="C29" s="58">
        <v>45</v>
      </c>
      <c r="D29" s="58">
        <v>401</v>
      </c>
      <c r="E29" s="59">
        <f t="shared" si="10"/>
        <v>78.48101265822784</v>
      </c>
      <c r="F29" s="58">
        <v>219</v>
      </c>
      <c r="G29" s="58">
        <v>141</v>
      </c>
      <c r="H29" s="59">
        <f t="shared" si="1"/>
        <v>6.438356164383562</v>
      </c>
      <c r="I29" s="58"/>
      <c r="J29" s="58"/>
      <c r="K29" s="59" t="e">
        <f t="shared" si="2"/>
        <v>#DIV/0!</v>
      </c>
      <c r="L29" s="58"/>
      <c r="M29" s="58"/>
      <c r="N29" s="58"/>
      <c r="O29" s="58"/>
      <c r="P29" s="59"/>
      <c r="Q29" s="59"/>
      <c r="R29" s="58"/>
      <c r="S29" s="58"/>
      <c r="T29" s="58"/>
      <c r="U29" s="59">
        <f t="shared" si="3"/>
        <v>0</v>
      </c>
      <c r="V29" s="58"/>
      <c r="W29" s="59" t="e">
        <f t="shared" si="4"/>
        <v>#DIV/0!</v>
      </c>
      <c r="X29" s="58"/>
      <c r="Y29" s="58"/>
      <c r="Z29" s="59" t="e">
        <f t="shared" si="5"/>
        <v>#DIV/0!</v>
      </c>
      <c r="AA29" s="58"/>
      <c r="AB29" s="40" t="e">
        <f t="shared" si="6"/>
        <v>#DIV/0!</v>
      </c>
      <c r="AC29" s="39"/>
      <c r="AD29" s="58"/>
      <c r="AE29" s="39" t="e">
        <f t="shared" si="8"/>
        <v>#DIV/0!</v>
      </c>
      <c r="AF29" s="39"/>
      <c r="AG29" s="39"/>
      <c r="AH29" s="38" t="e">
        <f t="shared" si="9"/>
        <v>#DIV/0!</v>
      </c>
      <c r="AI29" s="64" t="s">
        <v>50</v>
      </c>
      <c r="AJ29" s="60">
        <v>790</v>
      </c>
      <c r="AK29" s="65"/>
      <c r="AL29" s="65"/>
      <c r="AM29" s="65">
        <v>4.7</v>
      </c>
      <c r="AN29" s="66"/>
      <c r="AO29" s="62"/>
      <c r="AP29" s="43"/>
      <c r="AQ29" s="44"/>
      <c r="AR29" s="44"/>
      <c r="AS29" s="44"/>
      <c r="AT29" s="44"/>
      <c r="AU29" s="44"/>
      <c r="AV29" s="44"/>
      <c r="AW29" s="41"/>
      <c r="AX29" s="41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</row>
    <row r="30" spans="1:159" s="45" customFormat="1" ht="15" customHeight="1">
      <c r="A30" s="63" t="s">
        <v>51</v>
      </c>
      <c r="B30" s="58">
        <f t="shared" si="7"/>
        <v>2853</v>
      </c>
      <c r="C30" s="58">
        <v>20</v>
      </c>
      <c r="D30" s="58"/>
      <c r="E30" s="59">
        <f t="shared" si="10"/>
        <v>74.37434827945776</v>
      </c>
      <c r="F30" s="58">
        <v>2853</v>
      </c>
      <c r="G30" s="58">
        <v>2286</v>
      </c>
      <c r="H30" s="59">
        <f t="shared" si="1"/>
        <v>8.012618296529968</v>
      </c>
      <c r="I30" s="58"/>
      <c r="J30" s="58">
        <v>60</v>
      </c>
      <c r="K30" s="59">
        <f t="shared" si="2"/>
        <v>42.5531914893617</v>
      </c>
      <c r="L30" s="58">
        <v>9</v>
      </c>
      <c r="M30" s="58">
        <v>204</v>
      </c>
      <c r="N30" s="58">
        <v>106</v>
      </c>
      <c r="O30" s="58"/>
      <c r="P30" s="59">
        <f>(M30+O30)/AL30*100</f>
        <v>65.80645161290323</v>
      </c>
      <c r="Q30" s="59">
        <v>44</v>
      </c>
      <c r="R30" s="58">
        <v>71</v>
      </c>
      <c r="S30" s="58">
        <v>4</v>
      </c>
      <c r="T30" s="58"/>
      <c r="U30" s="59">
        <f t="shared" si="3"/>
        <v>1.9900497512437811</v>
      </c>
      <c r="V30" s="58">
        <v>42</v>
      </c>
      <c r="W30" s="59">
        <f t="shared" si="4"/>
        <v>105</v>
      </c>
      <c r="X30" s="58">
        <v>1</v>
      </c>
      <c r="Y30" s="58"/>
      <c r="Z30" s="59">
        <f t="shared" si="5"/>
        <v>3.7735849056603774</v>
      </c>
      <c r="AA30" s="58">
        <v>12</v>
      </c>
      <c r="AB30" s="40">
        <f t="shared" si="6"/>
        <v>120</v>
      </c>
      <c r="AC30" s="39"/>
      <c r="AD30" s="58"/>
      <c r="AE30" s="39" t="e">
        <f t="shared" si="8"/>
        <v>#DIV/0!</v>
      </c>
      <c r="AF30" s="39"/>
      <c r="AG30" s="39"/>
      <c r="AH30" s="38" t="e">
        <f t="shared" si="9"/>
        <v>#DIV/0!</v>
      </c>
      <c r="AI30" s="64" t="s">
        <v>51</v>
      </c>
      <c r="AJ30" s="60">
        <v>3836</v>
      </c>
      <c r="AK30" s="65">
        <v>141</v>
      </c>
      <c r="AL30" s="65">
        <v>310</v>
      </c>
      <c r="AM30" s="65">
        <v>201</v>
      </c>
      <c r="AN30" s="66">
        <v>26.5</v>
      </c>
      <c r="AO30" s="62"/>
      <c r="AP30" s="43"/>
      <c r="AQ30" s="44"/>
      <c r="AR30" s="44"/>
      <c r="AS30" s="44"/>
      <c r="AT30" s="44"/>
      <c r="AU30" s="44"/>
      <c r="AV30" s="44"/>
      <c r="AW30" s="41"/>
      <c r="AX30" s="41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</row>
    <row r="31" spans="1:159" s="45" customFormat="1" ht="18.75" customHeight="1" thickBot="1">
      <c r="A31" s="98" t="s">
        <v>52</v>
      </c>
      <c r="B31" s="58">
        <f t="shared" si="7"/>
        <v>6643</v>
      </c>
      <c r="C31" s="99"/>
      <c r="D31" s="99"/>
      <c r="E31" s="59">
        <f t="shared" si="10"/>
        <v>65.57749259624876</v>
      </c>
      <c r="F31" s="58">
        <v>6643</v>
      </c>
      <c r="G31" s="58">
        <v>7921</v>
      </c>
      <c r="H31" s="100">
        <f t="shared" si="1"/>
        <v>11.923829595062472</v>
      </c>
      <c r="I31" s="58">
        <v>1253</v>
      </c>
      <c r="J31" s="58">
        <v>357</v>
      </c>
      <c r="K31" s="67">
        <f t="shared" si="2"/>
        <v>138.91050583657588</v>
      </c>
      <c r="L31" s="58">
        <v>53</v>
      </c>
      <c r="M31" s="58">
        <v>120</v>
      </c>
      <c r="N31" s="58"/>
      <c r="O31" s="58">
        <v>50</v>
      </c>
      <c r="P31" s="59">
        <f>(M31+O31)/AL31*100</f>
        <v>27.11323763955343</v>
      </c>
      <c r="Q31" s="59"/>
      <c r="R31" s="58"/>
      <c r="S31" s="58"/>
      <c r="T31" s="99"/>
      <c r="U31" s="67">
        <f t="shared" si="3"/>
        <v>0</v>
      </c>
      <c r="V31" s="58"/>
      <c r="W31" s="100" t="e">
        <f t="shared" si="4"/>
        <v>#DIV/0!</v>
      </c>
      <c r="X31" s="58"/>
      <c r="Y31" s="58"/>
      <c r="Z31" s="100">
        <f t="shared" si="5"/>
        <v>0</v>
      </c>
      <c r="AA31" s="58"/>
      <c r="AB31" s="101" t="e">
        <f t="shared" si="6"/>
        <v>#DIV/0!</v>
      </c>
      <c r="AC31" s="102">
        <v>100</v>
      </c>
      <c r="AD31" s="58"/>
      <c r="AE31" s="39">
        <f t="shared" si="8"/>
        <v>62.5</v>
      </c>
      <c r="AF31" s="39">
        <v>100</v>
      </c>
      <c r="AG31" s="102">
        <v>120</v>
      </c>
      <c r="AH31" s="38">
        <f t="shared" si="9"/>
        <v>12</v>
      </c>
      <c r="AI31" s="103" t="s">
        <v>52</v>
      </c>
      <c r="AJ31" s="104">
        <v>10130</v>
      </c>
      <c r="AK31" s="105">
        <v>257</v>
      </c>
      <c r="AL31" s="105">
        <v>627</v>
      </c>
      <c r="AM31" s="105">
        <v>3</v>
      </c>
      <c r="AN31" s="106">
        <v>6</v>
      </c>
      <c r="AO31" s="107">
        <v>160</v>
      </c>
      <c r="AP31" s="43"/>
      <c r="AQ31" s="44"/>
      <c r="AR31" s="44"/>
      <c r="AS31" s="44"/>
      <c r="AT31" s="44"/>
      <c r="AU31" s="44"/>
      <c r="AV31" s="44"/>
      <c r="AW31" s="41"/>
      <c r="AX31" s="41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</row>
    <row r="32" spans="1:159" s="45" customFormat="1" ht="18" customHeight="1" thickBot="1">
      <c r="A32" s="46" t="s">
        <v>53</v>
      </c>
      <c r="B32" s="58">
        <f>SUM(B6:B31)</f>
        <v>77089</v>
      </c>
      <c r="C32" s="83">
        <f>SUM(C6:C31)</f>
        <v>1514</v>
      </c>
      <c r="D32" s="91">
        <f>SUM(D6:D31)</f>
        <v>4766</v>
      </c>
      <c r="E32" s="59">
        <f t="shared" si="10"/>
        <v>77.98583712696005</v>
      </c>
      <c r="F32" s="47">
        <f>SUM(F6:F31)</f>
        <v>72260</v>
      </c>
      <c r="G32" s="47">
        <f>SUM(G6:G31)</f>
        <v>96708</v>
      </c>
      <c r="H32" s="59">
        <f t="shared" si="1"/>
        <v>13.383337946305009</v>
      </c>
      <c r="I32" s="48">
        <f>SUM(I6:I31)</f>
        <v>1979</v>
      </c>
      <c r="J32" s="48">
        <f>SUM(J6:J31)</f>
        <v>876</v>
      </c>
      <c r="K32" s="37">
        <f t="shared" si="2"/>
        <v>45.6725755995829</v>
      </c>
      <c r="L32" s="48">
        <f>SUM(L6:L31)</f>
        <v>121</v>
      </c>
      <c r="M32" s="48">
        <f>SUM(M6:M31)</f>
        <v>1622</v>
      </c>
      <c r="N32" s="48">
        <f>SUM(N6:N31)</f>
        <v>250</v>
      </c>
      <c r="O32" s="48">
        <f>SUM(O6:O31)</f>
        <v>106</v>
      </c>
      <c r="P32" s="59">
        <f>(M32+O32)/AL32*100</f>
        <v>52.892561983471076</v>
      </c>
      <c r="Q32" s="48">
        <f>SUM(Q6:Q31)</f>
        <v>720</v>
      </c>
      <c r="R32" s="48">
        <f>SUM(R6:R31)</f>
        <v>1136</v>
      </c>
      <c r="S32" s="48">
        <f>SUM(S6:S31)</f>
        <v>286</v>
      </c>
      <c r="T32" s="48">
        <f>SUM(T6:T31)</f>
        <v>0</v>
      </c>
      <c r="U32" s="49">
        <f t="shared" si="3"/>
        <v>10.028753769549057</v>
      </c>
      <c r="V32" s="48">
        <f>SUM(V6:V31)</f>
        <v>5620</v>
      </c>
      <c r="W32" s="50">
        <f t="shared" si="4"/>
        <v>196.5034965034965</v>
      </c>
      <c r="X32" s="48">
        <f>SUM(X6:X31)</f>
        <v>19</v>
      </c>
      <c r="Y32" s="48">
        <f>SUM(Y6:Y31)</f>
        <v>55</v>
      </c>
      <c r="Z32" s="50">
        <v>3.402646502835539</v>
      </c>
      <c r="AA32" s="48">
        <v>260</v>
      </c>
      <c r="AB32" s="51">
        <v>288.8888888888889</v>
      </c>
      <c r="AC32" s="52">
        <f>SUM(AC6:AC31)</f>
        <v>1362</v>
      </c>
      <c r="AD32" s="52">
        <f>SUM(AD6:AD31)</f>
        <v>0</v>
      </c>
      <c r="AE32" s="39">
        <f t="shared" si="8"/>
        <v>63.82380506091846</v>
      </c>
      <c r="AF32" s="39">
        <f>SUM(AF6:AF31)</f>
        <v>1362</v>
      </c>
      <c r="AG32" s="39">
        <f>SUM(AG6:AG31)</f>
        <v>1469</v>
      </c>
      <c r="AH32" s="38">
        <f t="shared" si="9"/>
        <v>10.7856093979442</v>
      </c>
      <c r="AI32" s="53" t="s">
        <v>2</v>
      </c>
      <c r="AJ32" s="54">
        <f aca="true" t="shared" si="11" ref="AJ32:AO32">SUM(AJ6:AJ31)</f>
        <v>98850</v>
      </c>
      <c r="AK32" s="55">
        <f t="shared" si="11"/>
        <v>1918</v>
      </c>
      <c r="AL32" s="55">
        <f t="shared" si="11"/>
        <v>3267</v>
      </c>
      <c r="AM32" s="55">
        <f t="shared" si="11"/>
        <v>2851.7999999999997</v>
      </c>
      <c r="AN32" s="56">
        <f t="shared" si="11"/>
        <v>290.3</v>
      </c>
      <c r="AO32" s="57">
        <f t="shared" si="11"/>
        <v>2134</v>
      </c>
      <c r="AP32" s="43"/>
      <c r="AQ32" s="44"/>
      <c r="AR32" s="44"/>
      <c r="AS32" s="44"/>
      <c r="AT32" s="44"/>
      <c r="AU32" s="44"/>
      <c r="AV32" s="44"/>
      <c r="AW32" s="41"/>
      <c r="AX32" s="41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</row>
    <row r="33" spans="1:50" s="42" customFormat="1" ht="15.75" customHeight="1">
      <c r="A33" s="68" t="s">
        <v>67</v>
      </c>
      <c r="B33" s="58">
        <v>56584</v>
      </c>
      <c r="C33" s="69"/>
      <c r="D33" s="69"/>
      <c r="E33" s="69">
        <v>63</v>
      </c>
      <c r="F33" s="69">
        <v>53447</v>
      </c>
      <c r="G33" s="69">
        <v>97524</v>
      </c>
      <c r="H33" s="59">
        <v>18</v>
      </c>
      <c r="I33" s="69">
        <v>3806</v>
      </c>
      <c r="J33" s="69">
        <v>805</v>
      </c>
      <c r="K33" s="70">
        <v>45</v>
      </c>
      <c r="L33" s="69">
        <v>253</v>
      </c>
      <c r="M33" s="69">
        <v>2398</v>
      </c>
      <c r="N33" s="69"/>
      <c r="O33" s="69">
        <v>99</v>
      </c>
      <c r="P33" s="70">
        <v>57</v>
      </c>
      <c r="Q33" s="69">
        <v>610</v>
      </c>
      <c r="R33" s="69">
        <v>1175</v>
      </c>
      <c r="S33" s="69">
        <v>320</v>
      </c>
      <c r="T33" s="69"/>
      <c r="U33" s="69">
        <v>12</v>
      </c>
      <c r="V33" s="69">
        <v>6400</v>
      </c>
      <c r="W33" s="69">
        <v>200</v>
      </c>
      <c r="X33" s="69">
        <v>29</v>
      </c>
      <c r="Y33" s="69"/>
      <c r="Z33" s="69">
        <v>11</v>
      </c>
      <c r="AA33" s="69">
        <v>990</v>
      </c>
      <c r="AB33" s="71">
        <v>341</v>
      </c>
      <c r="AC33" s="38">
        <v>33</v>
      </c>
      <c r="AD33" s="38"/>
      <c r="AE33" s="38">
        <v>4</v>
      </c>
      <c r="AF33" s="39">
        <v>23</v>
      </c>
      <c r="AG33" s="38">
        <v>27</v>
      </c>
      <c r="AH33" s="38">
        <v>23</v>
      </c>
      <c r="AI33" s="72"/>
      <c r="AJ33" s="73"/>
      <c r="AK33" s="39"/>
      <c r="AL33" s="39"/>
      <c r="AM33" s="39"/>
      <c r="AN33" s="40"/>
      <c r="AO33" s="74"/>
      <c r="AP33" s="75"/>
      <c r="AQ33" s="75"/>
      <c r="AR33" s="75"/>
      <c r="AS33" s="75"/>
      <c r="AT33" s="75"/>
      <c r="AU33" s="75"/>
      <c r="AV33" s="75"/>
      <c r="AW33" s="41"/>
      <c r="AX33" s="41"/>
    </row>
    <row r="34" spans="1:50" s="29" customFormat="1" ht="16.5" customHeight="1" thickBot="1">
      <c r="A34" s="76" t="s">
        <v>54</v>
      </c>
      <c r="B34" s="77">
        <f>B32-B33</f>
        <v>20505</v>
      </c>
      <c r="C34" s="77"/>
      <c r="D34" s="77"/>
      <c r="E34" s="77"/>
      <c r="F34" s="67">
        <f>F32-F33</f>
        <v>18813</v>
      </c>
      <c r="G34" s="77">
        <f>G32-G33</f>
        <v>-816</v>
      </c>
      <c r="H34" s="77"/>
      <c r="I34" s="77">
        <f>I32-I33</f>
        <v>-1827</v>
      </c>
      <c r="J34" s="77">
        <f>J32-J33</f>
        <v>71</v>
      </c>
      <c r="K34" s="77"/>
      <c r="L34" s="77">
        <f>L32-L33</f>
        <v>-132</v>
      </c>
      <c r="M34" s="77">
        <f>M32-M33</f>
        <v>-776</v>
      </c>
      <c r="N34" s="77"/>
      <c r="O34" s="77">
        <f>O32-O33</f>
        <v>7</v>
      </c>
      <c r="P34" s="77"/>
      <c r="Q34" s="77">
        <f>Q32-Q33</f>
        <v>110</v>
      </c>
      <c r="R34" s="77">
        <f>R32-R33</f>
        <v>-39</v>
      </c>
      <c r="S34" s="77">
        <f>S32-S33</f>
        <v>-34</v>
      </c>
      <c r="T34" s="77"/>
      <c r="U34" s="77"/>
      <c r="V34" s="77">
        <f>V32-V33</f>
        <v>-780</v>
      </c>
      <c r="W34" s="77"/>
      <c r="X34" s="77">
        <f>X32-X33</f>
        <v>-10</v>
      </c>
      <c r="Y34" s="77"/>
      <c r="Z34" s="77"/>
      <c r="AA34" s="77">
        <f>AA32-AA33</f>
        <v>-730</v>
      </c>
      <c r="AB34" s="78"/>
      <c r="AC34" s="79"/>
      <c r="AD34" s="79"/>
      <c r="AE34" s="79"/>
      <c r="AF34" s="79"/>
      <c r="AG34" s="79"/>
      <c r="AH34" s="79"/>
      <c r="AI34" s="80"/>
      <c r="AJ34" s="81"/>
      <c r="AK34" s="79"/>
      <c r="AL34" s="79"/>
      <c r="AM34" s="79"/>
      <c r="AN34" s="78"/>
      <c r="AO34" s="82"/>
      <c r="AP34" s="31"/>
      <c r="AQ34" s="31"/>
      <c r="AR34" s="31"/>
      <c r="AS34" s="31"/>
      <c r="AT34" s="31"/>
      <c r="AU34" s="31"/>
      <c r="AV34" s="31"/>
      <c r="AW34" s="28"/>
      <c r="AX34" s="28"/>
    </row>
    <row r="35" spans="1:50" s="29" customFormat="1" ht="12">
      <c r="A35" s="32"/>
      <c r="B35" s="33"/>
      <c r="C35" s="33"/>
      <c r="D35" s="33"/>
      <c r="E35" s="33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5"/>
      <c r="AK35" s="33"/>
      <c r="AL35" s="33"/>
      <c r="AM35" s="33"/>
      <c r="AN35" s="33"/>
      <c r="AO35" s="31"/>
      <c r="AP35" s="31"/>
      <c r="AQ35" s="31"/>
      <c r="AR35" s="31"/>
      <c r="AS35" s="31"/>
      <c r="AT35" s="31"/>
      <c r="AU35" s="31"/>
      <c r="AV35" s="31"/>
      <c r="AW35" s="28"/>
      <c r="AX35" s="28"/>
    </row>
    <row r="36" spans="1:50" s="29" customFormat="1" ht="12">
      <c r="A36" s="32"/>
      <c r="B36" s="33"/>
      <c r="C36" s="33"/>
      <c r="D36" s="33"/>
      <c r="E36" s="33"/>
      <c r="F36" s="3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  <c r="AJ36" s="35"/>
      <c r="AK36" s="33"/>
      <c r="AL36" s="33"/>
      <c r="AM36" s="33"/>
      <c r="AN36" s="33"/>
      <c r="AO36" s="31"/>
      <c r="AP36" s="31"/>
      <c r="AQ36" s="31"/>
      <c r="AR36" s="31"/>
      <c r="AS36" s="31"/>
      <c r="AT36" s="31"/>
      <c r="AU36" s="31"/>
      <c r="AV36" s="31"/>
      <c r="AW36" s="28"/>
      <c r="AX36" s="28"/>
    </row>
  </sheetData>
  <sheetProtection/>
  <mergeCells count="12">
    <mergeCell ref="AJ3:AN3"/>
    <mergeCell ref="S3:W3"/>
    <mergeCell ref="X3:AB3"/>
    <mergeCell ref="AI3:AI5"/>
    <mergeCell ref="Q4:R4"/>
    <mergeCell ref="A3:A4"/>
    <mergeCell ref="A1:S2"/>
    <mergeCell ref="B3:I3"/>
    <mergeCell ref="J3:L3"/>
    <mergeCell ref="M3:R3"/>
    <mergeCell ref="U1:AH2"/>
    <mergeCell ref="AC3:AH3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2021-09-06T09:46:24Z</dcterms:modified>
  <cp:category/>
  <cp:version/>
  <cp:contentType/>
  <cp:contentStatus/>
</cp:coreProperties>
</file>