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граммы" sheetId="4" r:id="rId1"/>
  </sheets>
  <definedNames>
    <definedName name="_xlnm.Print_Area" localSheetId="0">программы!$A$1:$M$321</definedName>
  </definedNames>
  <calcPr calcId="125725"/>
</workbook>
</file>

<file path=xl/calcChain.xml><?xml version="1.0" encoding="utf-8"?>
<calcChain xmlns="http://schemas.openxmlformats.org/spreadsheetml/2006/main">
  <c r="G320" i="4"/>
  <c r="M319"/>
  <c r="M318" s="1"/>
  <c r="M317" s="1"/>
  <c r="L319"/>
  <c r="K319"/>
  <c r="K318" s="1"/>
  <c r="K317" s="1"/>
  <c r="J319"/>
  <c r="I319"/>
  <c r="I318" s="1"/>
  <c r="I317" s="1"/>
  <c r="H319"/>
  <c r="G319"/>
  <c r="G318" s="1"/>
  <c r="G317" s="1"/>
  <c r="L318"/>
  <c r="L317" s="1"/>
  <c r="J318"/>
  <c r="J317" s="1"/>
  <c r="H318"/>
  <c r="H317" s="1"/>
  <c r="M313"/>
  <c r="L313"/>
  <c r="L312" s="1"/>
  <c r="K313"/>
  <c r="J313"/>
  <c r="J312" s="1"/>
  <c r="I313"/>
  <c r="H313"/>
  <c r="H312" s="1"/>
  <c r="G313"/>
  <c r="M312"/>
  <c r="K312"/>
  <c r="I312"/>
  <c r="G312"/>
  <c r="G311"/>
  <c r="J310"/>
  <c r="J295" s="1"/>
  <c r="J294" s="1"/>
  <c r="I310"/>
  <c r="H310"/>
  <c r="H295" s="1"/>
  <c r="H294" s="1"/>
  <c r="G310"/>
  <c r="L309"/>
  <c r="L308" s="1"/>
  <c r="L307" s="1"/>
  <c r="K309"/>
  <c r="G309"/>
  <c r="G308" s="1"/>
  <c r="G307" s="1"/>
  <c r="K308"/>
  <c r="K307" s="1"/>
  <c r="G306"/>
  <c r="L305"/>
  <c r="L304" s="1"/>
  <c r="L301" s="1"/>
  <c r="L298" s="1"/>
  <c r="K305"/>
  <c r="G305"/>
  <c r="G304" s="1"/>
  <c r="K304"/>
  <c r="G303"/>
  <c r="G302" s="1"/>
  <c r="G301" s="1"/>
  <c r="G298" s="1"/>
  <c r="L302"/>
  <c r="K302"/>
  <c r="K301" s="1"/>
  <c r="K298" s="1"/>
  <c r="K297" s="1"/>
  <c r="K296" s="1"/>
  <c r="I302"/>
  <c r="H302"/>
  <c r="G300"/>
  <c r="L299"/>
  <c r="K299"/>
  <c r="G299"/>
  <c r="I298"/>
  <c r="H298"/>
  <c r="H297" s="1"/>
  <c r="H296" s="1"/>
  <c r="I297"/>
  <c r="I296" s="1"/>
  <c r="M295"/>
  <c r="M294" s="1"/>
  <c r="L295"/>
  <c r="K295"/>
  <c r="K294" s="1"/>
  <c r="I295"/>
  <c r="I294" s="1"/>
  <c r="G295"/>
  <c r="G294" s="1"/>
  <c r="L294"/>
  <c r="G293"/>
  <c r="G292" s="1"/>
  <c r="G291" s="1"/>
  <c r="M292"/>
  <c r="L292"/>
  <c r="L291" s="1"/>
  <c r="K292"/>
  <c r="J292"/>
  <c r="J291" s="1"/>
  <c r="I292"/>
  <c r="H292"/>
  <c r="H291" s="1"/>
  <c r="M291"/>
  <c r="K291"/>
  <c r="I291"/>
  <c r="G290"/>
  <c r="M289"/>
  <c r="M288" s="1"/>
  <c r="M276" s="1"/>
  <c r="L289"/>
  <c r="K289"/>
  <c r="K288" s="1"/>
  <c r="K276" s="1"/>
  <c r="J289"/>
  <c r="I289"/>
  <c r="I288" s="1"/>
  <c r="I276" s="1"/>
  <c r="H289"/>
  <c r="G289"/>
  <c r="G288" s="1"/>
  <c r="L288"/>
  <c r="J288"/>
  <c r="H288"/>
  <c r="G287"/>
  <c r="G286" s="1"/>
  <c r="G279" s="1"/>
  <c r="G276" s="1"/>
  <c r="M286"/>
  <c r="L286"/>
  <c r="K286"/>
  <c r="J286"/>
  <c r="I286"/>
  <c r="H286"/>
  <c r="G285"/>
  <c r="I284"/>
  <c r="H284"/>
  <c r="G284"/>
  <c r="G283"/>
  <c r="G282" s="1"/>
  <c r="G281" s="1"/>
  <c r="L282"/>
  <c r="K282"/>
  <c r="K281" s="1"/>
  <c r="I282"/>
  <c r="H282"/>
  <c r="H281" s="1"/>
  <c r="L281"/>
  <c r="I281"/>
  <c r="M280"/>
  <c r="L280"/>
  <c r="L279" s="1"/>
  <c r="L276" s="1"/>
  <c r="K280"/>
  <c r="J280"/>
  <c r="J279" s="1"/>
  <c r="I280"/>
  <c r="H280"/>
  <c r="H279" s="1"/>
  <c r="G280"/>
  <c r="M279"/>
  <c r="K279"/>
  <c r="I279"/>
  <c r="L278"/>
  <c r="K278"/>
  <c r="J278"/>
  <c r="I278"/>
  <c r="H278"/>
  <c r="G278"/>
  <c r="G277" s="1"/>
  <c r="L277"/>
  <c r="K277"/>
  <c r="G275"/>
  <c r="M274"/>
  <c r="M273" s="1"/>
  <c r="L274"/>
  <c r="K274"/>
  <c r="K273" s="1"/>
  <c r="J274"/>
  <c r="I274"/>
  <c r="I273" s="1"/>
  <c r="H274"/>
  <c r="G274"/>
  <c r="G273" s="1"/>
  <c r="L273"/>
  <c r="J273"/>
  <c r="H273"/>
  <c r="G272"/>
  <c r="G271" s="1"/>
  <c r="G270" s="1"/>
  <c r="M271"/>
  <c r="L271"/>
  <c r="L270" s="1"/>
  <c r="K271"/>
  <c r="J271"/>
  <c r="J270" s="1"/>
  <c r="I271"/>
  <c r="H271"/>
  <c r="H270" s="1"/>
  <c r="M270"/>
  <c r="K270"/>
  <c r="I270"/>
  <c r="G269"/>
  <c r="M268"/>
  <c r="M267" s="1"/>
  <c r="L268"/>
  <c r="K268"/>
  <c r="K267" s="1"/>
  <c r="J268"/>
  <c r="I268"/>
  <c r="I267" s="1"/>
  <c r="H268"/>
  <c r="G268"/>
  <c r="G267" s="1"/>
  <c r="L267"/>
  <c r="J267"/>
  <c r="H267"/>
  <c r="M265"/>
  <c r="M264" s="1"/>
  <c r="L265"/>
  <c r="K265"/>
  <c r="K264" s="1"/>
  <c r="J265"/>
  <c r="I265"/>
  <c r="I264" s="1"/>
  <c r="H265"/>
  <c r="G265"/>
  <c r="G264" s="1"/>
  <c r="L264"/>
  <c r="J264"/>
  <c r="H264"/>
  <c r="G263"/>
  <c r="G262" s="1"/>
  <c r="G261" s="1"/>
  <c r="G260" s="1"/>
  <c r="M262"/>
  <c r="L262"/>
  <c r="L261" s="1"/>
  <c r="L260" s="1"/>
  <c r="K262"/>
  <c r="J262"/>
  <c r="J261" s="1"/>
  <c r="J260" s="1"/>
  <c r="I262"/>
  <c r="H262"/>
  <c r="H261" s="1"/>
  <c r="H260" s="1"/>
  <c r="M261"/>
  <c r="K261"/>
  <c r="K260" s="1"/>
  <c r="I261"/>
  <c r="M257"/>
  <c r="L257"/>
  <c r="K257"/>
  <c r="J257"/>
  <c r="I257"/>
  <c r="H257"/>
  <c r="G257"/>
  <c r="M254"/>
  <c r="L254"/>
  <c r="L253" s="1"/>
  <c r="K254"/>
  <c r="J254"/>
  <c r="J253" s="1"/>
  <c r="I254"/>
  <c r="H254"/>
  <c r="H253" s="1"/>
  <c r="G254"/>
  <c r="M253"/>
  <c r="K253"/>
  <c r="I253"/>
  <c r="G253"/>
  <c r="M250"/>
  <c r="L250"/>
  <c r="L249" s="1"/>
  <c r="K250"/>
  <c r="J250"/>
  <c r="J249" s="1"/>
  <c r="I250"/>
  <c r="H250"/>
  <c r="H249" s="1"/>
  <c r="G250"/>
  <c r="M249"/>
  <c r="M248" s="1"/>
  <c r="K249"/>
  <c r="K248" s="1"/>
  <c r="I249"/>
  <c r="I248" s="1"/>
  <c r="G249"/>
  <c r="G248" s="1"/>
  <c r="H247"/>
  <c r="M246"/>
  <c r="L246"/>
  <c r="L245" s="1"/>
  <c r="K246"/>
  <c r="J246"/>
  <c r="J245" s="1"/>
  <c r="I246"/>
  <c r="H246"/>
  <c r="H245" s="1"/>
  <c r="G246"/>
  <c r="M245"/>
  <c r="K245"/>
  <c r="I245"/>
  <c r="G245"/>
  <c r="M243"/>
  <c r="L243"/>
  <c r="L242" s="1"/>
  <c r="L241" s="1"/>
  <c r="K243"/>
  <c r="J243"/>
  <c r="J242" s="1"/>
  <c r="J241" s="1"/>
  <c r="I243"/>
  <c r="H243"/>
  <c r="H242" s="1"/>
  <c r="H241" s="1"/>
  <c r="G243"/>
  <c r="M242"/>
  <c r="M241" s="1"/>
  <c r="K242"/>
  <c r="K241" s="1"/>
  <c r="I242"/>
  <c r="I241" s="1"/>
  <c r="G242"/>
  <c r="G241" s="1"/>
  <c r="G240"/>
  <c r="G239" s="1"/>
  <c r="G238" s="1"/>
  <c r="M239"/>
  <c r="L239"/>
  <c r="L238" s="1"/>
  <c r="K239"/>
  <c r="J239"/>
  <c r="J238" s="1"/>
  <c r="I239"/>
  <c r="H239"/>
  <c r="H238" s="1"/>
  <c r="M238"/>
  <c r="K238"/>
  <c r="I238"/>
  <c r="G237"/>
  <c r="G236"/>
  <c r="G235" s="1"/>
  <c r="G234" s="1"/>
  <c r="M235"/>
  <c r="L235"/>
  <c r="L234" s="1"/>
  <c r="K235"/>
  <c r="J235"/>
  <c r="J234" s="1"/>
  <c r="I235"/>
  <c r="H235"/>
  <c r="H234" s="1"/>
  <c r="M234"/>
  <c r="M233" s="1"/>
  <c r="K234"/>
  <c r="K233" s="1"/>
  <c r="I234"/>
  <c r="I233" s="1"/>
  <c r="G232"/>
  <c r="G231"/>
  <c r="M230"/>
  <c r="L230"/>
  <c r="K230"/>
  <c r="J230"/>
  <c r="I230"/>
  <c r="H230"/>
  <c r="G230"/>
  <c r="L229"/>
  <c r="J229"/>
  <c r="J228" s="1"/>
  <c r="J227" s="1"/>
  <c r="J226" s="1"/>
  <c r="I229"/>
  <c r="H229"/>
  <c r="H228" s="1"/>
  <c r="H227" s="1"/>
  <c r="H226" s="1"/>
  <c r="G229"/>
  <c r="M228"/>
  <c r="M227" s="1"/>
  <c r="M226" s="1"/>
  <c r="L228"/>
  <c r="K228"/>
  <c r="K227" s="1"/>
  <c r="K226" s="1"/>
  <c r="I228"/>
  <c r="I227" s="1"/>
  <c r="I226" s="1"/>
  <c r="G228"/>
  <c r="G227" s="1"/>
  <c r="G226" s="1"/>
  <c r="L227"/>
  <c r="L226" s="1"/>
  <c r="G225"/>
  <c r="M224"/>
  <c r="M223" s="1"/>
  <c r="M222" s="1"/>
  <c r="L224"/>
  <c r="K224"/>
  <c r="K223" s="1"/>
  <c r="K222" s="1"/>
  <c r="J224"/>
  <c r="I224"/>
  <c r="I223" s="1"/>
  <c r="I222" s="1"/>
  <c r="H224"/>
  <c r="G224"/>
  <c r="G223" s="1"/>
  <c r="G222" s="1"/>
  <c r="L223"/>
  <c r="L222" s="1"/>
  <c r="J223"/>
  <c r="J222" s="1"/>
  <c r="H223"/>
  <c r="H222" s="1"/>
  <c r="G221"/>
  <c r="M220"/>
  <c r="M219" s="1"/>
  <c r="L220"/>
  <c r="K220"/>
  <c r="K219" s="1"/>
  <c r="J220"/>
  <c r="I220"/>
  <c r="I219" s="1"/>
  <c r="H220"/>
  <c r="G220"/>
  <c r="G219" s="1"/>
  <c r="L219"/>
  <c r="J219"/>
  <c r="H219"/>
  <c r="M217"/>
  <c r="L217"/>
  <c r="K217"/>
  <c r="J217"/>
  <c r="I217"/>
  <c r="H217"/>
  <c r="G217"/>
  <c r="M215"/>
  <c r="L215"/>
  <c r="L214" s="1"/>
  <c r="K215"/>
  <c r="J215"/>
  <c r="J214" s="1"/>
  <c r="I215"/>
  <c r="H215"/>
  <c r="H214" s="1"/>
  <c r="G215"/>
  <c r="M214"/>
  <c r="K214"/>
  <c r="I214"/>
  <c r="G214"/>
  <c r="M211"/>
  <c r="L211"/>
  <c r="L210" s="1"/>
  <c r="K211"/>
  <c r="J211"/>
  <c r="J210" s="1"/>
  <c r="I211"/>
  <c r="H211"/>
  <c r="H210" s="1"/>
  <c r="G211"/>
  <c r="M210"/>
  <c r="K210"/>
  <c r="I210"/>
  <c r="G210"/>
  <c r="G209"/>
  <c r="M208"/>
  <c r="M207" s="1"/>
  <c r="M206" s="1"/>
  <c r="L208"/>
  <c r="K208"/>
  <c r="K207" s="1"/>
  <c r="K206" s="1"/>
  <c r="J208"/>
  <c r="I208"/>
  <c r="I207" s="1"/>
  <c r="I206" s="1"/>
  <c r="H208"/>
  <c r="G208"/>
  <c r="G207" s="1"/>
  <c r="G206" s="1"/>
  <c r="L207"/>
  <c r="L206" s="1"/>
  <c r="L205" s="1"/>
  <c r="J207"/>
  <c r="H207"/>
  <c r="H206" s="1"/>
  <c r="H205" s="1"/>
  <c r="G204"/>
  <c r="G202"/>
  <c r="M201"/>
  <c r="M200" s="1"/>
  <c r="L201"/>
  <c r="K201"/>
  <c r="K200" s="1"/>
  <c r="J201"/>
  <c r="I201"/>
  <c r="I200" s="1"/>
  <c r="H201"/>
  <c r="G201"/>
  <c r="G200" s="1"/>
  <c r="L200"/>
  <c r="J200"/>
  <c r="H200"/>
  <c r="G199"/>
  <c r="G197"/>
  <c r="M196"/>
  <c r="M195" s="1"/>
  <c r="M194" s="1"/>
  <c r="L196"/>
  <c r="K196"/>
  <c r="K195" s="1"/>
  <c r="K194" s="1"/>
  <c r="J196"/>
  <c r="I196"/>
  <c r="I195" s="1"/>
  <c r="I194" s="1"/>
  <c r="H196"/>
  <c r="G196"/>
  <c r="G195" s="1"/>
  <c r="G194" s="1"/>
  <c r="L195"/>
  <c r="L194" s="1"/>
  <c r="J195"/>
  <c r="J194" s="1"/>
  <c r="H195"/>
  <c r="H194" s="1"/>
  <c r="G193"/>
  <c r="M192"/>
  <c r="M187" s="1"/>
  <c r="L192"/>
  <c r="K192"/>
  <c r="J192"/>
  <c r="I192"/>
  <c r="I187" s="1"/>
  <c r="H192"/>
  <c r="G192"/>
  <c r="G187" s="1"/>
  <c r="L190"/>
  <c r="K190"/>
  <c r="K187" s="1"/>
  <c r="G190"/>
  <c r="M188"/>
  <c r="L188"/>
  <c r="K188"/>
  <c r="J188"/>
  <c r="I188"/>
  <c r="H188"/>
  <c r="G188"/>
  <c r="L187"/>
  <c r="J187"/>
  <c r="H187"/>
  <c r="J186"/>
  <c r="I186"/>
  <c r="H186"/>
  <c r="M185"/>
  <c r="L185"/>
  <c r="L184" s="1"/>
  <c r="K185"/>
  <c r="J185"/>
  <c r="J184" s="1"/>
  <c r="I185"/>
  <c r="H185"/>
  <c r="H184" s="1"/>
  <c r="G185"/>
  <c r="M184"/>
  <c r="K184"/>
  <c r="I184"/>
  <c r="G184"/>
  <c r="G183"/>
  <c r="M182"/>
  <c r="M181" s="1"/>
  <c r="L182"/>
  <c r="K182"/>
  <c r="K181" s="1"/>
  <c r="J182"/>
  <c r="I182"/>
  <c r="I181" s="1"/>
  <c r="H182"/>
  <c r="G182"/>
  <c r="G181" s="1"/>
  <c r="L181"/>
  <c r="J181"/>
  <c r="H181"/>
  <c r="G180"/>
  <c r="G179" s="1"/>
  <c r="G178" s="1"/>
  <c r="M179"/>
  <c r="L179"/>
  <c r="L178" s="1"/>
  <c r="K179"/>
  <c r="J179"/>
  <c r="J178" s="1"/>
  <c r="I179"/>
  <c r="H179"/>
  <c r="H178" s="1"/>
  <c r="M178"/>
  <c r="K178"/>
  <c r="I178"/>
  <c r="M176"/>
  <c r="L176"/>
  <c r="L175" s="1"/>
  <c r="K176"/>
  <c r="J176"/>
  <c r="J175" s="1"/>
  <c r="I176"/>
  <c r="H176"/>
  <c r="H175" s="1"/>
  <c r="G176"/>
  <c r="M175"/>
  <c r="K175"/>
  <c r="I175"/>
  <c r="G175"/>
  <c r="M172"/>
  <c r="L172"/>
  <c r="L171" s="1"/>
  <c r="K172"/>
  <c r="J172"/>
  <c r="J171" s="1"/>
  <c r="I172"/>
  <c r="H172"/>
  <c r="H171" s="1"/>
  <c r="G172"/>
  <c r="M171"/>
  <c r="K171"/>
  <c r="I171"/>
  <c r="G171"/>
  <c r="G170"/>
  <c r="M169"/>
  <c r="M168" s="1"/>
  <c r="L169"/>
  <c r="K169"/>
  <c r="K168" s="1"/>
  <c r="J169"/>
  <c r="I169"/>
  <c r="I168" s="1"/>
  <c r="H169"/>
  <c r="G169"/>
  <c r="G168" s="1"/>
  <c r="L168"/>
  <c r="J168"/>
  <c r="H168"/>
  <c r="M166"/>
  <c r="L166"/>
  <c r="K166"/>
  <c r="J166"/>
  <c r="I166"/>
  <c r="H166"/>
  <c r="G166"/>
  <c r="G165"/>
  <c r="M164"/>
  <c r="L164"/>
  <c r="K164"/>
  <c r="K161" s="1"/>
  <c r="K157" s="1"/>
  <c r="J164"/>
  <c r="I164"/>
  <c r="H164"/>
  <c r="G164"/>
  <c r="G161" s="1"/>
  <c r="G157" s="1"/>
  <c r="M162"/>
  <c r="L162"/>
  <c r="L161" s="1"/>
  <c r="L157" s="1"/>
  <c r="K162"/>
  <c r="J162"/>
  <c r="J161" s="1"/>
  <c r="J157" s="1"/>
  <c r="I162"/>
  <c r="H162"/>
  <c r="H161" s="1"/>
  <c r="H157" s="1"/>
  <c r="G162"/>
  <c r="M161"/>
  <c r="M157" s="1"/>
  <c r="I161"/>
  <c r="I157" s="1"/>
  <c r="G160"/>
  <c r="L159"/>
  <c r="L158" s="1"/>
  <c r="K159"/>
  <c r="G159"/>
  <c r="G158" s="1"/>
  <c r="K158"/>
  <c r="G156"/>
  <c r="M155"/>
  <c r="M154" s="1"/>
  <c r="L155"/>
  <c r="K155"/>
  <c r="K154" s="1"/>
  <c r="J155"/>
  <c r="I155"/>
  <c r="I154" s="1"/>
  <c r="H155"/>
  <c r="G155"/>
  <c r="G154" s="1"/>
  <c r="L154"/>
  <c r="J154"/>
  <c r="H154"/>
  <c r="I153"/>
  <c r="H153"/>
  <c r="G153"/>
  <c r="G152"/>
  <c r="M151"/>
  <c r="M150" s="1"/>
  <c r="L151"/>
  <c r="K151"/>
  <c r="K150" s="1"/>
  <c r="J151"/>
  <c r="I151"/>
  <c r="I150" s="1"/>
  <c r="H151"/>
  <c r="G151"/>
  <c r="G150" s="1"/>
  <c r="L150"/>
  <c r="J150"/>
  <c r="H150"/>
  <c r="M148"/>
  <c r="L148"/>
  <c r="K148"/>
  <c r="J148"/>
  <c r="I148"/>
  <c r="H148"/>
  <c r="G148"/>
  <c r="G147"/>
  <c r="M146"/>
  <c r="L146"/>
  <c r="K146"/>
  <c r="K143" s="1"/>
  <c r="K142" s="1"/>
  <c r="K141" s="1"/>
  <c r="J146"/>
  <c r="I146"/>
  <c r="H146"/>
  <c r="G146"/>
  <c r="G143" s="1"/>
  <c r="G142" s="1"/>
  <c r="G141" s="1"/>
  <c r="M144"/>
  <c r="L144"/>
  <c r="L143" s="1"/>
  <c r="K144"/>
  <c r="J144"/>
  <c r="J143" s="1"/>
  <c r="J142" s="1"/>
  <c r="J141" s="1"/>
  <c r="I144"/>
  <c r="H144"/>
  <c r="H143" s="1"/>
  <c r="G144"/>
  <c r="M143"/>
  <c r="M142" s="1"/>
  <c r="M141" s="1"/>
  <c r="I143"/>
  <c r="I142" s="1"/>
  <c r="I141" s="1"/>
  <c r="L142"/>
  <c r="L141" s="1"/>
  <c r="H142"/>
  <c r="G140"/>
  <c r="G139"/>
  <c r="G138"/>
  <c r="M137"/>
  <c r="M136" s="1"/>
  <c r="L137"/>
  <c r="K137"/>
  <c r="K136" s="1"/>
  <c r="J137"/>
  <c r="I137"/>
  <c r="I136" s="1"/>
  <c r="H137"/>
  <c r="G137"/>
  <c r="G136" s="1"/>
  <c r="L136"/>
  <c r="J136"/>
  <c r="H136"/>
  <c r="G135"/>
  <c r="G134"/>
  <c r="G133"/>
  <c r="G132" s="1"/>
  <c r="M132"/>
  <c r="L132"/>
  <c r="L131" s="1"/>
  <c r="L126" s="1"/>
  <c r="K132"/>
  <c r="J132"/>
  <c r="J131" s="1"/>
  <c r="I132"/>
  <c r="H132"/>
  <c r="H131" s="1"/>
  <c r="H126" s="1"/>
  <c r="M131"/>
  <c r="K131"/>
  <c r="K126" s="1"/>
  <c r="I131"/>
  <c r="G131"/>
  <c r="G126" s="1"/>
  <c r="G130"/>
  <c r="L129"/>
  <c r="K129"/>
  <c r="G129"/>
  <c r="G128"/>
  <c r="L127"/>
  <c r="K127"/>
  <c r="G127"/>
  <c r="J126"/>
  <c r="H125"/>
  <c r="H124" s="1"/>
  <c r="H120" s="1"/>
  <c r="H119" s="1"/>
  <c r="G125"/>
  <c r="M124"/>
  <c r="M120" s="1"/>
  <c r="M119" s="1"/>
  <c r="L124"/>
  <c r="K124"/>
  <c r="K120" s="1"/>
  <c r="K119" s="1"/>
  <c r="J124"/>
  <c r="I124"/>
  <c r="I120" s="1"/>
  <c r="I119" s="1"/>
  <c r="G124"/>
  <c r="G123"/>
  <c r="L122"/>
  <c r="L121" s="1"/>
  <c r="K122"/>
  <c r="G122"/>
  <c r="G121" s="1"/>
  <c r="K121"/>
  <c r="L120"/>
  <c r="J120"/>
  <c r="G120"/>
  <c r="G119" s="1"/>
  <c r="L119"/>
  <c r="J119"/>
  <c r="G116"/>
  <c r="G115" s="1"/>
  <c r="M115"/>
  <c r="L115"/>
  <c r="L114" s="1"/>
  <c r="L113" s="1"/>
  <c r="K115"/>
  <c r="J115"/>
  <c r="J114" s="1"/>
  <c r="I115"/>
  <c r="H115"/>
  <c r="H114" s="1"/>
  <c r="H113" s="1"/>
  <c r="M114"/>
  <c r="M113" s="1"/>
  <c r="K114"/>
  <c r="K113" s="1"/>
  <c r="I114"/>
  <c r="I113" s="1"/>
  <c r="G114"/>
  <c r="G113" s="1"/>
  <c r="J113"/>
  <c r="G112"/>
  <c r="G111" s="1"/>
  <c r="M111"/>
  <c r="L111"/>
  <c r="L110" s="1"/>
  <c r="L109" s="1"/>
  <c r="K111"/>
  <c r="J111"/>
  <c r="J110" s="1"/>
  <c r="I111"/>
  <c r="H111"/>
  <c r="H110" s="1"/>
  <c r="H109" s="1"/>
  <c r="M110"/>
  <c r="M109" s="1"/>
  <c r="K110"/>
  <c r="K109" s="1"/>
  <c r="I110"/>
  <c r="I109" s="1"/>
  <c r="G110"/>
  <c r="G109" s="1"/>
  <c r="J109"/>
  <c r="G108"/>
  <c r="G107" s="1"/>
  <c r="M107"/>
  <c r="L107"/>
  <c r="L106" s="1"/>
  <c r="K107"/>
  <c r="J107"/>
  <c r="J106" s="1"/>
  <c r="I107"/>
  <c r="H107"/>
  <c r="H106" s="1"/>
  <c r="M106"/>
  <c r="K106"/>
  <c r="I106"/>
  <c r="G106"/>
  <c r="G105"/>
  <c r="M104"/>
  <c r="M103" s="1"/>
  <c r="L104"/>
  <c r="K104"/>
  <c r="K103" s="1"/>
  <c r="K102" s="1"/>
  <c r="K101" s="1"/>
  <c r="J104"/>
  <c r="I104"/>
  <c r="I103" s="1"/>
  <c r="H104"/>
  <c r="G104"/>
  <c r="G103" s="1"/>
  <c r="G102" s="1"/>
  <c r="G101" s="1"/>
  <c r="L103"/>
  <c r="J103"/>
  <c r="J102" s="1"/>
  <c r="J101" s="1"/>
  <c r="H103"/>
  <c r="M102"/>
  <c r="I102"/>
  <c r="G100"/>
  <c r="G99"/>
  <c r="G98" s="1"/>
  <c r="G97" s="1"/>
  <c r="M98"/>
  <c r="L98"/>
  <c r="L97" s="1"/>
  <c r="K98"/>
  <c r="J98"/>
  <c r="J97" s="1"/>
  <c r="I98"/>
  <c r="H98"/>
  <c r="H97" s="1"/>
  <c r="M97"/>
  <c r="K97"/>
  <c r="I97"/>
  <c r="G96"/>
  <c r="G95"/>
  <c r="G94" s="1"/>
  <c r="G93" s="1"/>
  <c r="M94"/>
  <c r="L94"/>
  <c r="L93" s="1"/>
  <c r="K94"/>
  <c r="J94"/>
  <c r="J93" s="1"/>
  <c r="I94"/>
  <c r="H94"/>
  <c r="H93" s="1"/>
  <c r="M93"/>
  <c r="K93"/>
  <c r="I93"/>
  <c r="M91"/>
  <c r="L91"/>
  <c r="K91"/>
  <c r="J91"/>
  <c r="I91"/>
  <c r="H91"/>
  <c r="G91"/>
  <c r="G90"/>
  <c r="G89"/>
  <c r="M88"/>
  <c r="L88"/>
  <c r="K88"/>
  <c r="J88"/>
  <c r="I88"/>
  <c r="H88"/>
  <c r="G88"/>
  <c r="G87"/>
  <c r="G86"/>
  <c r="G85" s="1"/>
  <c r="L85"/>
  <c r="K85"/>
  <c r="M84"/>
  <c r="M83" s="1"/>
  <c r="M82" s="1"/>
  <c r="L84"/>
  <c r="K84"/>
  <c r="K83" s="1"/>
  <c r="K82" s="1"/>
  <c r="J84"/>
  <c r="I84"/>
  <c r="I83" s="1"/>
  <c r="I82" s="1"/>
  <c r="H84"/>
  <c r="G84"/>
  <c r="G83" s="1"/>
  <c r="L83"/>
  <c r="L82" s="1"/>
  <c r="J83"/>
  <c r="H83"/>
  <c r="H82" s="1"/>
  <c r="M79"/>
  <c r="L79"/>
  <c r="L78" s="1"/>
  <c r="L74" s="1"/>
  <c r="K79"/>
  <c r="J79"/>
  <c r="J78" s="1"/>
  <c r="J74" s="1"/>
  <c r="I79"/>
  <c r="H79"/>
  <c r="H78" s="1"/>
  <c r="H74" s="1"/>
  <c r="G79"/>
  <c r="M78"/>
  <c r="M74" s="1"/>
  <c r="K78"/>
  <c r="K74" s="1"/>
  <c r="I78"/>
  <c r="I74" s="1"/>
  <c r="G78"/>
  <c r="G74" s="1"/>
  <c r="M76"/>
  <c r="L76"/>
  <c r="L75" s="1"/>
  <c r="K76"/>
  <c r="J76"/>
  <c r="J75" s="1"/>
  <c r="I76"/>
  <c r="H76"/>
  <c r="H75" s="1"/>
  <c r="G76"/>
  <c r="M75"/>
  <c r="K75"/>
  <c r="I75"/>
  <c r="G75"/>
  <c r="G73"/>
  <c r="G72"/>
  <c r="M71"/>
  <c r="M70" s="1"/>
  <c r="L71"/>
  <c r="K71"/>
  <c r="K70" s="1"/>
  <c r="J71"/>
  <c r="I71"/>
  <c r="I70" s="1"/>
  <c r="H71"/>
  <c r="G71"/>
  <c r="G70" s="1"/>
  <c r="L70"/>
  <c r="J70"/>
  <c r="H70"/>
  <c r="M68"/>
  <c r="L68"/>
  <c r="K68"/>
  <c r="J68"/>
  <c r="I68"/>
  <c r="H68"/>
  <c r="G68"/>
  <c r="G67"/>
  <c r="M66"/>
  <c r="L66"/>
  <c r="K66"/>
  <c r="J66"/>
  <c r="I66"/>
  <c r="H66"/>
  <c r="G66"/>
  <c r="G65"/>
  <c r="M64"/>
  <c r="L64"/>
  <c r="K64"/>
  <c r="J64"/>
  <c r="I64"/>
  <c r="H64"/>
  <c r="G64"/>
  <c r="G63"/>
  <c r="M61"/>
  <c r="M60" s="1"/>
  <c r="L61"/>
  <c r="K61"/>
  <c r="K60" s="1"/>
  <c r="J61"/>
  <c r="I61"/>
  <c r="I60" s="1"/>
  <c r="H61"/>
  <c r="G61"/>
  <c r="G60" s="1"/>
  <c r="L60"/>
  <c r="J60"/>
  <c r="H60"/>
  <c r="G59"/>
  <c r="G58"/>
  <c r="G57"/>
  <c r="G56"/>
  <c r="M55"/>
  <c r="M54" s="1"/>
  <c r="M53" s="1"/>
  <c r="L55"/>
  <c r="K55"/>
  <c r="K54" s="1"/>
  <c r="K53" s="1"/>
  <c r="K52" s="1"/>
  <c r="J55"/>
  <c r="I55"/>
  <c r="I54" s="1"/>
  <c r="I53" s="1"/>
  <c r="H55"/>
  <c r="G55"/>
  <c r="G54" s="1"/>
  <c r="G53" s="1"/>
  <c r="L54"/>
  <c r="L53" s="1"/>
  <c r="L52" s="1"/>
  <c r="J54"/>
  <c r="J53" s="1"/>
  <c r="H54"/>
  <c r="H53" s="1"/>
  <c r="H52" s="1"/>
  <c r="M50"/>
  <c r="L50"/>
  <c r="K50"/>
  <c r="J50"/>
  <c r="I50"/>
  <c r="H50"/>
  <c r="G50"/>
  <c r="G49"/>
  <c r="G48"/>
  <c r="G47"/>
  <c r="G46"/>
  <c r="G45" s="1"/>
  <c r="L45"/>
  <c r="K45"/>
  <c r="G44"/>
  <c r="G43" s="1"/>
  <c r="L43"/>
  <c r="K43"/>
  <c r="M42"/>
  <c r="M38" s="1"/>
  <c r="L42"/>
  <c r="K42"/>
  <c r="K39" s="1"/>
  <c r="J42"/>
  <c r="I42"/>
  <c r="I38" s="1"/>
  <c r="H42"/>
  <c r="G42"/>
  <c r="G38" s="1"/>
  <c r="M40"/>
  <c r="L40"/>
  <c r="K40"/>
  <c r="J40"/>
  <c r="I40"/>
  <c r="H40"/>
  <c r="G40"/>
  <c r="L39"/>
  <c r="G39"/>
  <c r="L38"/>
  <c r="J38"/>
  <c r="H38"/>
  <c r="G37"/>
  <c r="G36" s="1"/>
  <c r="G35" s="1"/>
  <c r="M36"/>
  <c r="L36"/>
  <c r="L35" s="1"/>
  <c r="K36"/>
  <c r="J36"/>
  <c r="J35" s="1"/>
  <c r="I36"/>
  <c r="H36"/>
  <c r="H35" s="1"/>
  <c r="M35"/>
  <c r="K35"/>
  <c r="I35"/>
  <c r="G34"/>
  <c r="M33"/>
  <c r="L33"/>
  <c r="K33"/>
  <c r="J33"/>
  <c r="I33"/>
  <c r="H33"/>
  <c r="G33"/>
  <c r="M31"/>
  <c r="L31"/>
  <c r="L30" s="1"/>
  <c r="K31"/>
  <c r="J31"/>
  <c r="J30" s="1"/>
  <c r="I31"/>
  <c r="H31"/>
  <c r="H30" s="1"/>
  <c r="G31"/>
  <c r="M30"/>
  <c r="K30"/>
  <c r="I30"/>
  <c r="G30"/>
  <c r="G29"/>
  <c r="M28"/>
  <c r="L28"/>
  <c r="K28"/>
  <c r="J28"/>
  <c r="I28"/>
  <c r="H28"/>
  <c r="G28"/>
  <c r="M25"/>
  <c r="L25"/>
  <c r="K25"/>
  <c r="J25"/>
  <c r="I25"/>
  <c r="H25"/>
  <c r="G25"/>
  <c r="G24"/>
  <c r="G23" s="1"/>
  <c r="G22" s="1"/>
  <c r="G21" s="1"/>
  <c r="M23"/>
  <c r="L23"/>
  <c r="L22" s="1"/>
  <c r="L21" s="1"/>
  <c r="K23"/>
  <c r="J23"/>
  <c r="J22" s="1"/>
  <c r="J21" s="1"/>
  <c r="I23"/>
  <c r="H23"/>
  <c r="H22" s="1"/>
  <c r="H21" s="1"/>
  <c r="M22"/>
  <c r="M21" s="1"/>
  <c r="K22"/>
  <c r="I22"/>
  <c r="I21" s="1"/>
  <c r="G20"/>
  <c r="G19"/>
  <c r="M18"/>
  <c r="M17" s="1"/>
  <c r="L18"/>
  <c r="K18"/>
  <c r="K17" s="1"/>
  <c r="J18"/>
  <c r="I18"/>
  <c r="I17" s="1"/>
  <c r="H18"/>
  <c r="G18"/>
  <c r="G17" s="1"/>
  <c r="L17"/>
  <c r="J17"/>
  <c r="H17"/>
  <c r="G16"/>
  <c r="G15" s="1"/>
  <c r="M15"/>
  <c r="L15"/>
  <c r="K15"/>
  <c r="J15"/>
  <c r="I15"/>
  <c r="H15"/>
  <c r="G14"/>
  <c r="G13" s="1"/>
  <c r="M13"/>
  <c r="L13"/>
  <c r="L12" s="1"/>
  <c r="L11" s="1"/>
  <c r="K13"/>
  <c r="J13"/>
  <c r="J12" s="1"/>
  <c r="J11" s="1"/>
  <c r="I13"/>
  <c r="H13"/>
  <c r="H12" s="1"/>
  <c r="H11" s="1"/>
  <c r="M12"/>
  <c r="M11" s="1"/>
  <c r="M6" s="1"/>
  <c r="K12"/>
  <c r="I12"/>
  <c r="I11" s="1"/>
  <c r="I6" s="1"/>
  <c r="G10"/>
  <c r="G9" s="1"/>
  <c r="M9"/>
  <c r="L9"/>
  <c r="L8" s="1"/>
  <c r="K9"/>
  <c r="J9"/>
  <c r="J8" s="1"/>
  <c r="I9"/>
  <c r="H9"/>
  <c r="H8" s="1"/>
  <c r="M8"/>
  <c r="K8"/>
  <c r="I8"/>
  <c r="M7"/>
  <c r="L7"/>
  <c r="L6" s="1"/>
  <c r="K7"/>
  <c r="J7"/>
  <c r="J6" s="1"/>
  <c r="I7"/>
  <c r="H7"/>
  <c r="H6" s="1"/>
  <c r="G7" l="1"/>
  <c r="G8"/>
  <c r="K11"/>
  <c r="K6" s="1"/>
  <c r="G12"/>
  <c r="G11" s="1"/>
  <c r="I52"/>
  <c r="M52"/>
  <c r="J82"/>
  <c r="J52" s="1"/>
  <c r="J321" s="1"/>
  <c r="G82"/>
  <c r="G52" s="1"/>
  <c r="H141"/>
  <c r="K38"/>
  <c r="K21" s="1"/>
  <c r="H102"/>
  <c r="H101" s="1"/>
  <c r="L102"/>
  <c r="L101" s="1"/>
  <c r="L321" s="1"/>
  <c r="I126"/>
  <c r="I101" s="1"/>
  <c r="I321" s="1"/>
  <c r="M126"/>
  <c r="M101" s="1"/>
  <c r="M321" s="1"/>
  <c r="J206"/>
  <c r="J205" s="1"/>
  <c r="G205"/>
  <c r="I205"/>
  <c r="K205"/>
  <c r="M205"/>
  <c r="H233"/>
  <c r="H321" s="1"/>
  <c r="J233"/>
  <c r="L233"/>
  <c r="G233"/>
  <c r="H248"/>
  <c r="J248"/>
  <c r="L248"/>
  <c r="I260"/>
  <c r="M260"/>
  <c r="H276"/>
  <c r="J276"/>
  <c r="G297"/>
  <c r="G296" s="1"/>
  <c r="L297"/>
  <c r="L296" s="1"/>
  <c r="K321" l="1"/>
  <c r="G6"/>
  <c r="G321" s="1"/>
</calcChain>
</file>

<file path=xl/sharedStrings.xml><?xml version="1.0" encoding="utf-8"?>
<sst xmlns="http://schemas.openxmlformats.org/spreadsheetml/2006/main" count="1116" uniqueCount="406">
  <si>
    <t>(тыс. рублей)</t>
  </si>
  <si>
    <t>(тыс.руб.)</t>
  </si>
  <si>
    <t>Наименование</t>
  </si>
  <si>
    <t>Целевая статья</t>
  </si>
  <si>
    <t xml:space="preserve">  ГРБС</t>
  </si>
  <si>
    <t>Раздел</t>
  </si>
  <si>
    <t>Подраздел</t>
  </si>
  <si>
    <t>Вид расходов</t>
  </si>
  <si>
    <t>План</t>
  </si>
  <si>
    <t>Собственные</t>
  </si>
  <si>
    <t>Межбюджетные трансферты</t>
  </si>
  <si>
    <t>в т.ч. Районные средства</t>
  </si>
  <si>
    <t>в т.ч. Межбюджетные трансферты</t>
  </si>
  <si>
    <t>Факт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</si>
  <si>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</si>
  <si>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01 0 00 00000</t>
  </si>
  <si>
    <t>Подпрограмма "Энергосбережение Никольского муниципального района на 2015-2018 годы"</t>
  </si>
  <si>
    <t>01 1 00 00000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</si>
  <si>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</si>
  <si>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01 1 02 00000</t>
  </si>
  <si>
    <t>Мероприятия по энергосбережению</t>
  </si>
  <si>
    <t>01 1 02 21350</t>
  </si>
  <si>
    <t xml:space="preserve">Субсидии бюджетным учреждениям </t>
  </si>
  <si>
    <t>07</t>
  </si>
  <si>
    <t>02</t>
  </si>
  <si>
    <t>610</t>
  </si>
  <si>
    <t>Подпрограмма "Рациональное природопользование и охрана окружающей среды Никольского муниципального района на 2015-2018 годы"</t>
  </si>
  <si>
    <t>01 2 00 00000</t>
  </si>
  <si>
    <t>Основное мероприятие "Мероприятия по обеспечению экологической безопасности и экологическому просвещению"</t>
  </si>
  <si>
    <t>01 2 02 00000</t>
  </si>
  <si>
    <t>Другие мероприятия в области охраны окружающей среды и природоохранные мероприятия</t>
  </si>
  <si>
    <t>01 2 02 20120</t>
  </si>
  <si>
    <t>Иные закупки товаров, работ и услуг для обеспечения государственных (муниципальных) нужд</t>
  </si>
  <si>
    <t>546</t>
  </si>
  <si>
    <t>06</t>
  </si>
  <si>
    <t>05</t>
  </si>
  <si>
    <t>240</t>
  </si>
  <si>
    <t>Мероприятия по предотвращению распространения сорного растения борщевик Сосновского</t>
  </si>
  <si>
    <t>01 2 02 S1400</t>
  </si>
  <si>
    <t>Иные межбюджетные трансферты</t>
  </si>
  <si>
    <t>04</t>
  </si>
  <si>
    <t>540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</si>
  <si>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</si>
  <si>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01 2 03 00000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</si>
  <si>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</si>
  <si>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01 2 03 72180</t>
  </si>
  <si>
    <t>Расходы на выплаты персоналу государственных (муниципальных) органов</t>
  </si>
  <si>
    <t>120</t>
  </si>
  <si>
    <t>Муниципальная программа "Развитие физической культуры и спорта в Никольском муниципальном районе на 2014-2020 годы"</t>
  </si>
  <si>
    <t>02 0 00 00000</t>
  </si>
  <si>
    <t>Основное мероприятие "Физическая культура и массовый спорт"</t>
  </si>
  <si>
    <t>02 0 01 00000</t>
  </si>
  <si>
    <t>Расходы на обеспечение деятельности (оказание услуг) муниципальным учреждениям</t>
  </si>
  <si>
    <t>02 0 01 00590</t>
  </si>
  <si>
    <t>11</t>
  </si>
  <si>
    <t xml:space="preserve">Мероприятия в области спорта и физической культуры </t>
  </si>
  <si>
    <t>02 0 01 21600</t>
  </si>
  <si>
    <t>125</t>
  </si>
  <si>
    <t>Осуществление части полномочий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</si>
  <si>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02 0 01 21601</t>
  </si>
  <si>
    <t>Основное мероприятие "Подготовка спортивного резерва"</t>
  </si>
  <si>
    <t>02 0 02 00000</t>
  </si>
  <si>
    <t>02 0 02 21600</t>
  </si>
  <si>
    <t>02 0 02 21601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</si>
  <si>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</si>
  <si>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02 0 03 00000</t>
  </si>
  <si>
    <t>02 0 03 21600</t>
  </si>
  <si>
    <t>Основное мероприятие "Развитие инфраструктуры физической культуры и спорта"</t>
  </si>
  <si>
    <t>02 0 04 00000</t>
  </si>
  <si>
    <t>02 0 04 21601</t>
  </si>
  <si>
    <t>Мероприятия в области спорта и физической культуры</t>
  </si>
  <si>
    <t>02 0 04 21600</t>
  </si>
  <si>
    <t>Субсидии некоммерческим организациям (за исключением государственных (муниципальных) учреждений)</t>
  </si>
  <si>
    <t>630</t>
  </si>
  <si>
    <t>Капитальный ремонт объектов социальной и коммунальной инфраструктуры муниципальной собственности</t>
  </si>
  <si>
    <t>04 4 01 71220</t>
  </si>
  <si>
    <t>03</t>
  </si>
  <si>
    <t>Капитальный ремонт объектов социальной и коммунальной инфраструктуры муниципальной собственности за счет средств районного бюджета</t>
  </si>
  <si>
    <t>04 4 01 S1220</t>
  </si>
  <si>
    <t>Строительство, реконструкция объектов коммунальной инфраструктуры государственной (муниципальной) собственности ("Физкультурно-оздоровительный комплекс (ФОК) в городе Никольске Вологодской области")</t>
  </si>
  <si>
    <t>02 0 04 41200</t>
  </si>
  <si>
    <t>Бюджетные инвестиции</t>
  </si>
  <si>
    <t>410</t>
  </si>
  <si>
    <t>Муниципальная программа "Социальная поддержка граждан Никольского муниципального района на 2017-2020 годы"</t>
  </si>
  <si>
    <t>03 0 00 00000</t>
  </si>
  <si>
    <t>Подпрограмма "Предоставление мер социальной поддержки отдельным категориям граждан"</t>
  </si>
  <si>
    <t>03 1 00 00000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</si>
  <si>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</si>
  <si>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03 1 01 00000</t>
  </si>
  <si>
    <t>Ежемесячная денежная компенсация расходов на оплату помещения, отопления и освещения отдельным категориям граждан, проживающих и работающих в сельской местности</t>
  </si>
  <si>
    <t>03 1 01 21830</t>
  </si>
  <si>
    <t>124</t>
  </si>
  <si>
    <t>Социальные выплаты гражданам, кроме публичных нормативных социальных выплат</t>
  </si>
  <si>
    <t>320</t>
  </si>
  <si>
    <t>Основное мероприятие "Предоставление иных социальных выплат"</t>
  </si>
  <si>
    <t>03 1 04 00000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</si>
  <si>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</si>
  <si>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 xml:space="preserve">03 1 04 21810 </t>
  </si>
  <si>
    <t>10</t>
  </si>
  <si>
    <t>01</t>
  </si>
  <si>
    <t>Публичные нормативные социальные выплаты гражданам</t>
  </si>
  <si>
    <t>310</t>
  </si>
  <si>
    <t>Дополнительное материальное содержание лицам, имеющим звание "Почетный гражданин Никольского района"</t>
  </si>
  <si>
    <t>03 1 04 21820</t>
  </si>
  <si>
    <t xml:space="preserve">03 1 04 21820 </t>
  </si>
  <si>
    <t>Осуществление полномочий по обеспечению 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</si>
  <si>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03 1 04 51340 </t>
  </si>
  <si>
    <t>Предоставление молодым семьям социальных выплат в рамках подпрограммы "Обеспечение жильем молодых семей" федеральной целевой программы "Жилище" на приобретение жилья за счет средств районного бюджета</t>
  </si>
  <si>
    <t>03 1 04 L0200</t>
  </si>
  <si>
    <t xml:space="preserve">Осуществление отдельных государственных полномочий </t>
  </si>
  <si>
    <t>03 1 06 00000</t>
  </si>
  <si>
    <t>Осуществление отдельных государственных полномочий в соответствии с законом области от 1 февраля 2013 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</t>
  </si>
  <si>
    <t xml:space="preserve">03 1 06 72200 </t>
  </si>
  <si>
    <t>Подпрограмма "Модернизация и развитие социального обслуживания"</t>
  </si>
  <si>
    <t>03 2 00 00000</t>
  </si>
  <si>
    <t>Основное мероприятие "Поддержка детей, находящихся в трудной жизненной ситуации"</t>
  </si>
  <si>
    <t>03 2 01 00000</t>
  </si>
  <si>
    <t>Мероприятия по проекту "Твой выбор"</t>
  </si>
  <si>
    <t xml:space="preserve">03 2 01 81010 </t>
  </si>
  <si>
    <t>03 2 01 81010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</si>
  <si>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</si>
  <si>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03 2 02 00000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</si>
  <si>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категорий"</t>
  </si>
  <si>
    <t>03 2 02 72060</t>
  </si>
  <si>
    <t>Подпрограмма  "Организация  отдыха детей, их оздоровления и занятости в Никольском муниципальном районе на 2017-2020 годы"</t>
  </si>
  <si>
    <t>03 3 00 00000</t>
  </si>
  <si>
    <t>Основное мероприятие "Сохранение уровня охвата детей, всеми формами отдыха, оздоровления и занятости"</t>
  </si>
  <si>
    <t>03 3 01 00000</t>
  </si>
  <si>
    <t>03 3 01 00590</t>
  </si>
  <si>
    <t>Комплектование книжных фондов библиотек муниципальных образований</t>
  </si>
  <si>
    <t>04 3 01 51440</t>
  </si>
  <si>
    <t>08</t>
  </si>
  <si>
    <t>Мероприятия по оздоровлению детей, включая занятость несовершеннолетних</t>
  </si>
  <si>
    <t>03 3 01 21960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</si>
  <si>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</si>
  <si>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03 3 01 S1030</t>
  </si>
  <si>
    <t xml:space="preserve">546 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</si>
  <si>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</si>
  <si>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03 3 03 00000</t>
  </si>
  <si>
    <t>03 3 03 21960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</si>
  <si>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</si>
  <si>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03 3 04 00000</t>
  </si>
  <si>
    <t>03 3 04 21960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</si>
  <si>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</si>
  <si>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97 0 00 21990</t>
  </si>
  <si>
    <t>13</t>
  </si>
  <si>
    <t>830</t>
  </si>
  <si>
    <t>Муниципальная программа "Развитие сферы культуры Никольского муниципального района на 2014-2020 годы"</t>
  </si>
  <si>
    <t>04 0 00 00000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</si>
  <si>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 населения района и пользователей сети Интернет"</t>
  </si>
  <si>
    <t>04 1 00 00000</t>
  </si>
  <si>
    <t>Основное мероприятие "Информационно-методическое обеспечение деятельности муниципальных учреждений культуры и пользователей сети Интернет"</t>
  </si>
  <si>
    <t>04 1 01 00000</t>
  </si>
  <si>
    <t xml:space="preserve">Учреждения культуры </t>
  </si>
  <si>
    <t>04 1 01 01590</t>
  </si>
  <si>
    <t>Основное мероприятие "Выявление, изучение, сохранение, развитие и популяризация объектов нематериального культурного наследия  в области традиционной народной культуры"</t>
  </si>
  <si>
    <t>04 1 02 00000</t>
  </si>
  <si>
    <t>04 1 02 01590</t>
  </si>
  <si>
    <t>Подпрограмма "Развитие культурно-досугового обеспечения населения Никольского муниципального района"</t>
  </si>
  <si>
    <t>04 2 00 00000</t>
  </si>
  <si>
    <t>Основное мероприятие "Культурно-досуговая деятельность"</t>
  </si>
  <si>
    <t>04 2 01 00000</t>
  </si>
  <si>
    <t>04 2 01 01590</t>
  </si>
  <si>
    <t>Подпрограмма "Развитие библиотечного дела в Никольском муниципальном районе"</t>
  </si>
  <si>
    <t>04 3 00 00000</t>
  </si>
  <si>
    <t>Основное мероприятие "Информационная деятельность библиотек"</t>
  </si>
  <si>
    <t>04 3 01 00000</t>
  </si>
  <si>
    <t>Библиотеки</t>
  </si>
  <si>
    <t>04 3 01 03590</t>
  </si>
  <si>
    <t>Расходы на выплату персонала казенных учреждений</t>
  </si>
  <si>
    <t>110</t>
  </si>
  <si>
    <t>Уплата налогов, сборов и иных платежей</t>
  </si>
  <si>
    <t>850</t>
  </si>
  <si>
    <t>Подпрограмма "Развитие дополнительного художественного образования детей"</t>
  </si>
  <si>
    <t>04 4 00 00000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</si>
  <si>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</si>
  <si>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04 4 01 00000</t>
  </si>
  <si>
    <t>Внедрение и (или) эксплуатация аппаратно-программного комплекса "Безопасный город" за счет средств районного бюджета</t>
  </si>
  <si>
    <t>06 1 04 S1060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</si>
  <si>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</si>
  <si>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05 2 01 50970</t>
  </si>
  <si>
    <t xml:space="preserve">Учреждения по внешкольной работе с детьми  </t>
  </si>
  <si>
    <t>04 4 01 15590</t>
  </si>
  <si>
    <t>Подпрограмма "Обеспечение условий реализации муниципальной программы"</t>
  </si>
  <si>
    <t>04 5 00 00000</t>
  </si>
  <si>
    <t>Создание условий для занятий  физической культурой и спортом в сельских школах за счет средств районного бюджета</t>
  </si>
  <si>
    <t>05 2 01 L0970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</si>
  <si>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</si>
  <si>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05 2 01 R0970</t>
  </si>
  <si>
    <t>Основное мероприятие "Выполнение функций Отделом по делам культуры Никольского муниципального района"</t>
  </si>
  <si>
    <t>04 5 01 00000</t>
  </si>
  <si>
    <t>Расходы на обеспечение функций органов местного самоуправления</t>
  </si>
  <si>
    <t>04 5 01 00190</t>
  </si>
  <si>
    <t>Основное мероприятие "Выполнение функций ведения учета и финансово-хозяйственной деятельности муниципального казенного учреждения культуры района"</t>
  </si>
  <si>
    <t>04 5 02 00000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</si>
  <si>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</si>
  <si>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04 5 02 12590</t>
  </si>
  <si>
    <t>Муниципальная программа "Развитие образования Никольского муниципального района на 2016-2020 годы"</t>
  </si>
  <si>
    <t>05 0 00 00000</t>
  </si>
  <si>
    <t>Подпрограмма "Развитие дошкольного образования"</t>
  </si>
  <si>
    <t>05 1 00 00000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</si>
  <si>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</si>
  <si>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05 1 01 00000</t>
  </si>
  <si>
    <t>Детские дошкольные учреждения</t>
  </si>
  <si>
    <t>05 1 01 11590</t>
  </si>
  <si>
    <t xml:space="preserve">Обеспечение дошкольного образования  и общеобразовательного процесса в муниципальных общеобразовательных организациях </t>
  </si>
  <si>
    <t>05 1 01 72010</t>
  </si>
  <si>
    <t>Мероприятия государственной программы Российской Федерации "Доступная среда"</t>
  </si>
  <si>
    <t>05 1 01 L0270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</si>
  <si>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</si>
  <si>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05 1 02 00000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</si>
  <si>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</si>
  <si>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05 1 02 72020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</si>
  <si>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</si>
  <si>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05 1 04 00000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</si>
  <si>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</si>
  <si>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05 1 04 72020</t>
  </si>
  <si>
    <t>Подпрограмма "Развитие общего и дополнительного образования детей"</t>
  </si>
  <si>
    <t>05 2 00 00000</t>
  </si>
  <si>
    <t>05 2 03 00000</t>
  </si>
  <si>
    <t>05 2 03 72020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</si>
  <si>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</si>
  <si>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05 2 01 00000</t>
  </si>
  <si>
    <t>Школы-детские сады, школы начальные, неполные средние и средние</t>
  </si>
  <si>
    <t>05 2 01 13590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</si>
  <si>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</si>
  <si>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05 2 01 72010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</si>
  <si>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</si>
  <si>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"Предоставление питания на льготных условиях  отдельным категориям обучающихся"</t>
  </si>
  <si>
    <t>05 2 02 00000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</si>
  <si>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</si>
  <si>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05 2 02 72020</t>
  </si>
  <si>
    <t>09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</si>
  <si>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</si>
  <si>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05 2 04 00000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</si>
  <si>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</si>
  <si>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05 2 04 27980</t>
  </si>
  <si>
    <t>1451,6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</si>
  <si>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</si>
  <si>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05 2 05 00000</t>
  </si>
  <si>
    <t>05 2 05 72020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</si>
  <si>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</si>
  <si>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05 2 06 00000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</si>
  <si>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</si>
  <si>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</si>
  <si>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</si>
  <si>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Учреждения по внешкольной работе с детьми</t>
  </si>
  <si>
    <t>05 2 08 15590</t>
  </si>
  <si>
    <t>Основное мероприятие "Модернизация содержания общего и дополнительного образования"</t>
  </si>
  <si>
    <t>05 2 09 00000</t>
  </si>
  <si>
    <t>Строительство, реконструкция объектов коммунальной инфраструктуры государственной (муниципальной) собственности (проектно-сметная документация на строительство объекта "Столовая и спортзал для МБОУ "Средняя общеобразовательная школа № 1 города Никольска")</t>
  </si>
  <si>
    <t>05 2 09 41200</t>
  </si>
  <si>
    <t xml:space="preserve">Строительство, реконструкция объектов социальной и коммунальной инфраструктуры муниципальной собственности </t>
  </si>
  <si>
    <t xml:space="preserve">05 2 09 73230 </t>
  </si>
  <si>
    <t xml:space="preserve">Строительство, реконструкция объектов социальной и коммунальной инфраструктуры муниципальной собственности  </t>
  </si>
  <si>
    <t xml:space="preserve">05 2 09 S3230 </t>
  </si>
  <si>
    <t>Подпрограмма "Обеспечение реализации подпрограмм"</t>
  </si>
  <si>
    <t>05 3 00 00000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</si>
  <si>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 образования, дополнительного образования на территории Никольского муниципального района, обеспечение централизованного  ведения бухгалтерского учета, финансовой ,хозяйственной, правовой деятельности образовательных организаций"</t>
  </si>
  <si>
    <t>05 3 01 00000</t>
  </si>
  <si>
    <t>Учебно-методические кабинеты, централизованные бухгалтерии, группы хозяйственного обслуживания, учебные фильмотеки, межшкольные  учебно-производственные комбинаты, логопедические пункты</t>
  </si>
  <si>
    <t>05 3 01 12590</t>
  </si>
  <si>
    <t>Основное мероприятие "Выполнение функций и полномочий Управлением образования  Никольского муниципального района"</t>
  </si>
  <si>
    <t>05 3 02 00000</t>
  </si>
  <si>
    <t>05 3 02 00190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</si>
  <si>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2014-2020 годы"</t>
  </si>
  <si>
    <t>06 0 00 00000</t>
  </si>
  <si>
    <t>Подпрограмма "Профилактика преступлений и иных правонарушений"</t>
  </si>
  <si>
    <t>06 1 00 00000</t>
  </si>
  <si>
    <t>Основное мероприятие  "Реализация профилактических и пропагандистских мер, направленных на культурное, спортивное, правовое, нравственное и военно-патриотическое воспитание граждан"</t>
  </si>
  <si>
    <t>06 1 02 00000</t>
  </si>
  <si>
    <t>Мероприятия по профилактике преступлений и иных правонарушениях</t>
  </si>
  <si>
    <t>06 1 02 23060</t>
  </si>
  <si>
    <t>14</t>
  </si>
  <si>
    <t>Основное мероприятие  "Предупреждение экстремизма и терроризма "</t>
  </si>
  <si>
    <t>06 1 03 00000</t>
  </si>
  <si>
    <t>06 1 03 23060</t>
  </si>
  <si>
    <t>Основное мероприятие  "Обеспечение внедрения и /или эксплуатации аппаратно-програмного комплекса "Безопасный город"</t>
  </si>
  <si>
    <t>06 1 04 00000</t>
  </si>
  <si>
    <t>06 1 04 23060</t>
  </si>
  <si>
    <t xml:space="preserve">Внедрение и (или) эксплуатация аппаратно-программного комплекса "Безопасный город" </t>
  </si>
  <si>
    <t>Основное мероприятие  "Привлечение общественности к охране общественного порядка"</t>
  </si>
  <si>
    <t>06 1 07 00000</t>
  </si>
  <si>
    <t>06 1 07 23060</t>
  </si>
  <si>
    <t>Подпрограмма "Безопасность дорожного движения"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</si>
  <si>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</si>
  <si>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</si>
  <si>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06 2 02 00000</t>
  </si>
  <si>
    <t>Прочие мероприятия в сфере безопасности дорожного движения</t>
  </si>
  <si>
    <t>06 2 02 20300</t>
  </si>
  <si>
    <r>
      <t>Подпрограмма "Противодействие незакон</t>
    </r>
    <r>
      <rPr>
        <b/>
        <sz val="10"/>
        <rFont val="Times New Roman"/>
        <family val="1"/>
        <charset val="204"/>
      </rPr>
      <t>ному обороту наркотиков, снижение масштабов злоупотребления алкогольной продукцией, профилактика алкоголизма и наркомании"</t>
    </r>
  </si>
  <si>
    <t>06 3 00 00000</t>
  </si>
  <si>
    <t>Основное мероприятие "Подготовка кадров системы профилактики зависимости от психоактивыных веществ"</t>
  </si>
  <si>
    <t>06 3 03 00000</t>
  </si>
  <si>
    <t>Прочие мероприятия по профилактике употребления  психоактивных веществ</t>
  </si>
  <si>
    <t>06 3 03 21890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</si>
  <si>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</si>
  <si>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06 3 06 00000</t>
  </si>
  <si>
    <t>06 3 06 21890</t>
  </si>
  <si>
    <t>Муниципальная  программа "Поддержка и развитие малого и среднего предпринимательства в Никольском муниципальном районе на 2015-2020 годы"</t>
  </si>
  <si>
    <t>07 0 00 00000</t>
  </si>
  <si>
    <t>Основное мероприятие "Пропаганда предпринимательства, формирование положительного образа предпринимателя"</t>
  </si>
  <si>
    <t>07 0 03 00000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</si>
  <si>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</si>
  <si>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07 0 03 20450</t>
  </si>
  <si>
    <t>Основное мероприятие "Содействие развитию предпринимательства в приоритетных отраслях"</t>
  </si>
  <si>
    <t>07 0 06 00000</t>
  </si>
  <si>
    <t>Реализация мероприятий, направленных на  поддержку и развитие предпринимательства</t>
  </si>
  <si>
    <t>07 0 06 20470</t>
  </si>
  <si>
    <t>Муниципальная программа "Устойчивое развитие сельских территорий Никольского района Вологодской области на 2014-2017 годы и период до 2020 года"</t>
  </si>
  <si>
    <t>08 0 00 00000</t>
  </si>
  <si>
    <t>Основное мероприятие "Строительство (приобретение) жилья для граждан, проживающих в сельских поселениях Муниципального района"</t>
  </si>
  <si>
    <t>08 0 01 00000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</si>
  <si>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</si>
  <si>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08 0 01 L0180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</si>
  <si>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</si>
  <si>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08 0 02 00000</t>
  </si>
  <si>
    <t>08 0  02 L0180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</si>
  <si>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2016-2020 годы"</t>
  </si>
  <si>
    <t xml:space="preserve">09 0 00 00000 </t>
  </si>
  <si>
    <t>Основное мероприятие "Содержание муниципальных дорог и искусственных сооружений"</t>
  </si>
  <si>
    <t xml:space="preserve">09 0 01 00000 </t>
  </si>
  <si>
    <t>Содержание   муниципальных дорог и искусственных сооружений</t>
  </si>
  <si>
    <t>09 0 01 20100</t>
  </si>
  <si>
    <t>Основное мероприятие "Ремонт муниципальных дорог и искусственных сооружений"</t>
  </si>
  <si>
    <t xml:space="preserve">09 0 02 00000 </t>
  </si>
  <si>
    <t>Ремонт муниципальных дорог и искусственных сооружений</t>
  </si>
  <si>
    <t>09 0 02 20110</t>
  </si>
  <si>
    <t>Осуществление дорожной деятельности в отношении автомобильных дорог общего пользования местного значения</t>
  </si>
  <si>
    <t>09 0 02 S1350</t>
  </si>
  <si>
    <t>Муниципальная  программа "Реализация молодежной политики на территории Никольского муниципального района на 2016-2020 гг."</t>
  </si>
  <si>
    <t>10 0 00 00000</t>
  </si>
  <si>
    <t>Основное мероприятие "Организация и проведение мероприятий с молодежью и детьми"</t>
  </si>
  <si>
    <t>10 0 01 00000</t>
  </si>
  <si>
    <t>10 0 01 00590</t>
  </si>
  <si>
    <t>Основное мероприятие "Создание и развитие условий для патриотического воспитания граждан"</t>
  </si>
  <si>
    <t>10 0 02 00000</t>
  </si>
  <si>
    <t>Проведение мероприятий для детей и молодежи</t>
  </si>
  <si>
    <t>10 0 02 21970</t>
  </si>
  <si>
    <t>Основное мероприятие "Активация и развитие волонтерского движения на территории района"</t>
  </si>
  <si>
    <t>10 0 03 00000</t>
  </si>
  <si>
    <t>10 0 03 21970</t>
  </si>
  <si>
    <t>Основное мероприятие "Повышение социальной активности молодежи, направленной на достижение общественных интересов"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</si>
  <si>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</si>
  <si>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</si>
  <si>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</si>
  <si>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</si>
  <si>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</si>
  <si>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Муниципальная программа "Управление муниципальными финансами Никольского муниципального района на 2016-2020 годы"</t>
  </si>
  <si>
    <t>11 0 00 00000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</si>
  <si>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</si>
  <si>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Прочие мероприятия по профилактике употребления психоактивных веществ</t>
  </si>
  <si>
    <t>Основное мероприятие "Выравнивание бюджетной обеспеченности муниципальных образований района"</t>
  </si>
  <si>
    <t>11 0 04 00000</t>
  </si>
  <si>
    <t>Дотации на выравнивание бюджетной обеспеченности</t>
  </si>
  <si>
    <t>11 0 04 70010</t>
  </si>
  <si>
    <t>Молодежная политика</t>
  </si>
  <si>
    <t>Муниципальная программа "Социальная поддержка граждан Никольского муниципального района на 2016-2018 годы"</t>
  </si>
  <si>
    <t>31 0 00 21390</t>
  </si>
  <si>
    <t>Дотации</t>
  </si>
  <si>
    <t>098</t>
  </si>
  <si>
    <t>510</t>
  </si>
  <si>
    <t>09 0  02 20110</t>
  </si>
  <si>
    <t>Осуществление отдельных государственных полномочий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</si>
  <si>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11 0 04 72220</t>
  </si>
  <si>
    <t>Основное мероприятие "Поддержка мер по обеспечению сбалансированности бюджетов поселений"</t>
  </si>
  <si>
    <t>11 0 05 00000</t>
  </si>
  <si>
    <t xml:space="preserve">Дотации на поддержку мер по обеспечению сбалансированности бюджетов </t>
  </si>
  <si>
    <t>11 0 05 70020</t>
  </si>
  <si>
    <t xml:space="preserve">Дотации </t>
  </si>
  <si>
    <t>Основное мероприятие "Минимизация расходов на обслуживание муниципального долга района"</t>
  </si>
  <si>
    <t>11 0 06 00000</t>
  </si>
  <si>
    <t>Процентные платежи по долговым обязательствам</t>
  </si>
  <si>
    <t>11 0 06 20990</t>
  </si>
  <si>
    <t>Обслуживание муниципального долга</t>
  </si>
  <si>
    <t>730</t>
  </si>
  <si>
    <t>Основное мероприятие "Осуществление внутреннего муниципального финансового контроля"</t>
  </si>
  <si>
    <t>11 0 07 00000</t>
  </si>
  <si>
    <t xml:space="preserve">Осуществление части полномочий по внутреннему муниципальному финансовому контролю </t>
  </si>
  <si>
    <t>11 0 07 21760</t>
  </si>
  <si>
    <t>Коммунальное хозяйство</t>
  </si>
  <si>
    <t>01 1 03 00000</t>
  </si>
  <si>
    <t>01 1 03 21350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</si>
  <si>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</si>
  <si>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01 1 04 00000</t>
  </si>
  <si>
    <t>01 1 04 21350</t>
  </si>
  <si>
    <t>Основное мероприятие "Обеспечение безопасных условий нахождения людей в зданиях детских дошкольных и школьных учреждений, учреждений культуры и отдыха, имеющих встроенные и пристроенные котельные"</t>
  </si>
  <si>
    <t>01 1 05 00000</t>
  </si>
  <si>
    <t>01 1 05 21350</t>
  </si>
  <si>
    <t>Основное мероприятие "Охрана и рациональное использование водных ресурсов"</t>
  </si>
  <si>
    <t>01 2 01 00000</t>
  </si>
  <si>
    <t>Строительство, реконструкция и капитальный ремонт систем отведения сточных вод</t>
  </si>
  <si>
    <t>01 2 01 43040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</si>
  <si>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</si>
  <si>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11 0 08 00000</t>
  </si>
  <si>
    <t>11 0 08 00190</t>
  </si>
  <si>
    <t>Муниципальная программа  "Кадровая политика в сфере здравоохранения Никольского муниципального района на 2016-2020 годы"</t>
  </si>
  <si>
    <t>12 0 00 00000</t>
  </si>
  <si>
    <t>Основное мероприятие «Предоставление жилья медицинским работникам»</t>
  </si>
  <si>
    <t>12 0 01 00000</t>
  </si>
  <si>
    <t>Обеспечение системы здравоохранения медицинскими кадрами</t>
  </si>
  <si>
    <t>12 0 01 21840</t>
  </si>
  <si>
    <t>Иные выплаты населению</t>
  </si>
  <si>
    <t>ВСЕГО РАСХОДОВ</t>
  </si>
  <si>
    <t xml:space="preserve"> </t>
  </si>
  <si>
    <t xml:space="preserve">Сведения о реализуемых муниципальных программах и их фактических результатах         
за I  полугодие 2017 года         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</si>
</sst>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</borders>
  <cellStyleXfs count="87">
    <xf numFmtId="0" fontId="0" fillId="0" borderId="0"/>
    <xf numFmtId="0" fontId="2" fillId="0" borderId="0"/>
    <xf numFmtId="0" fontId="7" fillId="0" borderId="0"/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5" borderId="11" applyNumberFormat="0">
      <alignment horizontal="right" vertical="top"/>
    </xf>
    <xf numFmtId="0" fontId="2" fillId="5" borderId="11" applyNumberFormat="0">
      <alignment horizontal="right" vertical="top"/>
    </xf>
    <xf numFmtId="0" fontId="2" fillId="5" borderId="11" applyNumberFormat="0">
      <alignment horizontal="right" vertical="top"/>
    </xf>
    <xf numFmtId="0" fontId="2" fillId="5" borderId="11" applyNumberFormat="0">
      <alignment horizontal="right" vertical="top"/>
    </xf>
    <xf numFmtId="49" fontId="2" fillId="6" borderId="11">
      <alignment horizontal="left" vertical="top"/>
    </xf>
    <xf numFmtId="49" fontId="14" fillId="0" borderId="11">
      <alignment horizontal="left" vertical="top"/>
    </xf>
    <xf numFmtId="49" fontId="2" fillId="6" borderId="11">
      <alignment horizontal="left" vertical="top"/>
    </xf>
    <xf numFmtId="49" fontId="2" fillId="6" borderId="11">
      <alignment horizontal="left" vertical="top"/>
    </xf>
    <xf numFmtId="49" fontId="2" fillId="6" borderId="11">
      <alignment horizontal="left" vertical="top"/>
    </xf>
    <xf numFmtId="0" fontId="2" fillId="7" borderId="11">
      <alignment horizontal="left" vertical="top" wrapText="1"/>
    </xf>
    <xf numFmtId="0" fontId="2" fillId="7" borderId="11">
      <alignment horizontal="left" vertical="top" wrapText="1"/>
    </xf>
    <xf numFmtId="0" fontId="2" fillId="7" borderId="11">
      <alignment horizontal="left" vertical="top" wrapText="1"/>
    </xf>
    <xf numFmtId="0" fontId="2" fillId="7" borderId="11">
      <alignment horizontal="left" vertical="top" wrapText="1"/>
    </xf>
    <xf numFmtId="0" fontId="14" fillId="0" borderId="11">
      <alignment horizontal="left" vertical="top" wrapText="1"/>
    </xf>
    <xf numFmtId="0" fontId="2" fillId="8" borderId="11">
      <alignment horizontal="left" vertical="top" wrapText="1"/>
    </xf>
    <xf numFmtId="0" fontId="2" fillId="8" borderId="11">
      <alignment horizontal="left" vertical="top" wrapText="1"/>
    </xf>
    <xf numFmtId="0" fontId="2" fillId="8" borderId="11">
      <alignment horizontal="left" vertical="top" wrapText="1"/>
    </xf>
    <xf numFmtId="0" fontId="2" fillId="8" borderId="11">
      <alignment horizontal="left" vertical="top" wrapText="1"/>
    </xf>
    <xf numFmtId="0" fontId="2" fillId="9" borderId="11">
      <alignment horizontal="left" vertical="top" wrapText="1"/>
    </xf>
    <xf numFmtId="0" fontId="2" fillId="9" borderId="11">
      <alignment horizontal="left" vertical="top" wrapText="1"/>
    </xf>
    <xf numFmtId="0" fontId="2" fillId="9" borderId="11">
      <alignment horizontal="left" vertical="top" wrapText="1"/>
    </xf>
    <xf numFmtId="0" fontId="2" fillId="9" borderId="11">
      <alignment horizontal="left" vertical="top" wrapText="1"/>
    </xf>
    <xf numFmtId="0" fontId="2" fillId="10" borderId="11">
      <alignment horizontal="left" vertical="top" wrapText="1"/>
    </xf>
    <xf numFmtId="0" fontId="2" fillId="10" borderId="11">
      <alignment horizontal="left" vertical="top" wrapText="1"/>
    </xf>
    <xf numFmtId="0" fontId="2" fillId="10" borderId="11">
      <alignment horizontal="left" vertical="top" wrapText="1"/>
    </xf>
    <xf numFmtId="0" fontId="2" fillId="10" borderId="11">
      <alignment horizontal="left" vertical="top" wrapText="1"/>
    </xf>
    <xf numFmtId="0" fontId="2" fillId="11" borderId="11">
      <alignment horizontal="left" vertical="top" wrapText="1"/>
    </xf>
    <xf numFmtId="0" fontId="2" fillId="0" borderId="11">
      <alignment horizontal="left" vertical="top" wrapText="1"/>
    </xf>
    <xf numFmtId="0" fontId="2" fillId="0" borderId="11">
      <alignment horizontal="left" vertical="top" wrapText="1"/>
    </xf>
    <xf numFmtId="0" fontId="2" fillId="0" borderId="11">
      <alignment horizontal="left" vertical="top" wrapText="1"/>
    </xf>
    <xf numFmtId="0" fontId="2" fillId="0" borderId="11">
      <alignment horizontal="left" vertical="top" wrapText="1"/>
    </xf>
    <xf numFmtId="0" fontId="2" fillId="11" borderId="11">
      <alignment horizontal="left" vertical="top" wrapText="1"/>
    </xf>
    <xf numFmtId="0" fontId="2" fillId="11" borderId="11">
      <alignment horizontal="left" vertical="top" wrapText="1"/>
    </xf>
    <xf numFmtId="0" fontId="2" fillId="11" borderId="11">
      <alignment horizontal="left" vertical="top" wrapText="1"/>
    </xf>
    <xf numFmtId="0" fontId="15" fillId="0" borderId="0">
      <alignment horizontal="left" vertical="top"/>
    </xf>
    <xf numFmtId="0" fontId="2" fillId="0" borderId="0"/>
    <xf numFmtId="0" fontId="7" fillId="0" borderId="0"/>
    <xf numFmtId="0" fontId="7" fillId="0" borderId="0"/>
    <xf numFmtId="0" fontId="1" fillId="0" borderId="0"/>
    <xf numFmtId="0" fontId="2" fillId="7" borderId="12" applyNumberFormat="0">
      <alignment horizontal="right" vertical="top"/>
    </xf>
    <xf numFmtId="0" fontId="2" fillId="8" borderId="12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8" borderId="12" applyNumberFormat="0">
      <alignment horizontal="right" vertical="top"/>
    </xf>
    <xf numFmtId="0" fontId="2" fillId="8" borderId="12" applyNumberFormat="0">
      <alignment horizontal="right" vertical="top"/>
    </xf>
    <xf numFmtId="0" fontId="2" fillId="8" borderId="12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7" borderId="12" applyNumberFormat="0">
      <alignment horizontal="right" vertical="top"/>
    </xf>
    <xf numFmtId="0" fontId="2" fillId="7" borderId="12" applyNumberFormat="0">
      <alignment horizontal="right" vertical="top"/>
    </xf>
    <xf numFmtId="0" fontId="2" fillId="7" borderId="12" applyNumberFormat="0">
      <alignment horizontal="right" vertical="top"/>
    </xf>
    <xf numFmtId="0" fontId="2" fillId="9" borderId="12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0" borderId="11" applyNumberFormat="0">
      <alignment horizontal="right" vertical="top"/>
    </xf>
    <xf numFmtId="0" fontId="2" fillId="9" borderId="12" applyNumberFormat="0">
      <alignment horizontal="right" vertical="top"/>
    </xf>
    <xf numFmtId="0" fontId="2" fillId="9" borderId="12" applyNumberFormat="0">
      <alignment horizontal="right" vertical="top"/>
    </xf>
    <xf numFmtId="0" fontId="2" fillId="9" borderId="12" applyNumberFormat="0">
      <alignment horizontal="right" vertical="top"/>
    </xf>
    <xf numFmtId="49" fontId="16" fillId="12" borderId="11">
      <alignment horizontal="left" vertical="top" wrapText="1"/>
    </xf>
    <xf numFmtId="49" fontId="2" fillId="0" borderId="11">
      <alignment horizontal="left" vertical="top" wrapText="1"/>
    </xf>
    <xf numFmtId="49" fontId="2" fillId="0" borderId="11">
      <alignment horizontal="left" vertical="top" wrapText="1"/>
    </xf>
    <xf numFmtId="49" fontId="2" fillId="0" borderId="11">
      <alignment horizontal="left" vertical="top" wrapText="1"/>
    </xf>
    <xf numFmtId="49" fontId="2" fillId="0" borderId="11">
      <alignment horizontal="left" vertical="top" wrapText="1"/>
    </xf>
    <xf numFmtId="0" fontId="2" fillId="11" borderId="11">
      <alignment horizontal="left" vertical="top" wrapText="1"/>
    </xf>
    <xf numFmtId="0" fontId="2" fillId="0" borderId="11">
      <alignment horizontal="left" vertical="top" wrapText="1"/>
    </xf>
    <xf numFmtId="0" fontId="2" fillId="0" borderId="11">
      <alignment horizontal="left" vertical="top" wrapText="1"/>
    </xf>
    <xf numFmtId="0" fontId="2" fillId="0" borderId="11">
      <alignment horizontal="left" vertical="top" wrapText="1"/>
    </xf>
    <xf numFmtId="0" fontId="2" fillId="0" borderId="11">
      <alignment horizontal="left" vertical="top" wrapText="1"/>
    </xf>
    <xf numFmtId="0" fontId="2" fillId="11" borderId="11">
      <alignment horizontal="left" vertical="top" wrapText="1"/>
    </xf>
    <xf numFmtId="0" fontId="2" fillId="11" borderId="11">
      <alignment horizontal="left" vertical="top" wrapText="1"/>
    </xf>
    <xf numFmtId="0" fontId="2" fillId="11" borderId="11">
      <alignment horizontal="left" vertical="top" wrapText="1"/>
    </xf>
  </cellStyleXfs>
  <cellXfs count="88">
    <xf numFmtId="0" fontId="0" fillId="0" borderId="0" xfId="0"/>
    <xf numFmtId="0" fontId="3" fillId="2" borderId="0" xfId="1" applyFont="1" applyFill="1" applyAlignment="1">
      <alignment horizontal="center"/>
    </xf>
    <xf numFmtId="0" fontId="4" fillId="3" borderId="0" xfId="1" applyFont="1" applyFill="1"/>
    <xf numFmtId="0" fontId="4" fillId="0" borderId="0" xfId="1" applyFont="1"/>
    <xf numFmtId="0" fontId="4" fillId="2" borderId="0" xfId="1" applyFont="1" applyFill="1"/>
    <xf numFmtId="0" fontId="4" fillId="0" borderId="0" xfId="1" applyFont="1" applyFill="1"/>
    <xf numFmtId="0" fontId="6" fillId="2" borderId="0" xfId="1" applyFont="1" applyFill="1" applyAlignment="1">
      <alignment wrapText="1"/>
    </xf>
    <xf numFmtId="0" fontId="6" fillId="2" borderId="0" xfId="1" applyFont="1" applyFill="1"/>
    <xf numFmtId="0" fontId="8" fillId="2" borderId="1" xfId="2" applyNumberFormat="1" applyFont="1" applyFill="1" applyBorder="1" applyAlignment="1" applyProtection="1">
      <alignment horizontal="right"/>
      <protection hidden="1"/>
    </xf>
    <xf numFmtId="0" fontId="4" fillId="2" borderId="0" xfId="1" applyFont="1" applyFill="1" applyAlignment="1">
      <alignment horizontal="right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wrapText="1"/>
    </xf>
    <xf numFmtId="49" fontId="5" fillId="2" borderId="2" xfId="1" applyNumberFormat="1" applyFont="1" applyFill="1" applyBorder="1" applyAlignment="1">
      <alignment horizontal="center" wrapText="1"/>
    </xf>
    <xf numFmtId="164" fontId="5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center" wrapText="1"/>
    </xf>
    <xf numFmtId="49" fontId="6" fillId="2" borderId="2" xfId="1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wrapText="1"/>
    </xf>
    <xf numFmtId="0" fontId="10" fillId="2" borderId="2" xfId="1" applyFont="1" applyFill="1" applyBorder="1" applyAlignment="1">
      <alignment horizontal="center" wrapText="1"/>
    </xf>
    <xf numFmtId="49" fontId="10" fillId="2" borderId="2" xfId="1" applyNumberFormat="1" applyFont="1" applyFill="1" applyBorder="1" applyAlignment="1">
      <alignment horizontal="center" wrapText="1"/>
    </xf>
    <xf numFmtId="164" fontId="10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center" wrapText="1"/>
    </xf>
    <xf numFmtId="49" fontId="4" fillId="2" borderId="2" xfId="1" applyNumberFormat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164" fontId="10" fillId="2" borderId="0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wrapText="1"/>
    </xf>
    <xf numFmtId="164" fontId="11" fillId="2" borderId="2" xfId="1" applyNumberFormat="1" applyFont="1" applyFill="1" applyBorder="1" applyAlignment="1">
      <alignment horizontal="center" vertical="center"/>
    </xf>
    <xf numFmtId="164" fontId="11" fillId="2" borderId="5" xfId="1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wrapText="1"/>
    </xf>
    <xf numFmtId="164" fontId="9" fillId="2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left" vertical="center" wrapText="1"/>
    </xf>
    <xf numFmtId="165" fontId="9" fillId="2" borderId="2" xfId="1" applyNumberFormat="1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65" fontId="4" fillId="2" borderId="7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wrapText="1"/>
    </xf>
    <xf numFmtId="0" fontId="4" fillId="2" borderId="2" xfId="1" applyFont="1" applyFill="1" applyBorder="1" applyAlignment="1">
      <alignment wrapText="1"/>
    </xf>
    <xf numFmtId="49" fontId="4" fillId="2" borderId="2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wrapText="1"/>
    </xf>
    <xf numFmtId="164" fontId="4" fillId="2" borderId="8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left" vertical="top" wrapText="1"/>
    </xf>
    <xf numFmtId="4" fontId="4" fillId="2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>
      <alignment horizontal="left" wrapText="1"/>
    </xf>
    <xf numFmtId="2" fontId="4" fillId="2" borderId="2" xfId="1" applyNumberFormat="1" applyFont="1" applyFill="1" applyBorder="1" applyAlignment="1">
      <alignment horizontal="left" wrapText="1"/>
    </xf>
    <xf numFmtId="165" fontId="9" fillId="2" borderId="2" xfId="1" applyNumberFormat="1" applyFont="1" applyFill="1" applyBorder="1" applyAlignment="1">
      <alignment vertical="top" wrapText="1"/>
    </xf>
    <xf numFmtId="0" fontId="9" fillId="2" borderId="2" xfId="1" applyFont="1" applyFill="1" applyBorder="1" applyAlignment="1">
      <alignment horizontal="center" wrapText="1"/>
    </xf>
    <xf numFmtId="165" fontId="4" fillId="2" borderId="2" xfId="1" applyNumberFormat="1" applyFont="1" applyFill="1" applyBorder="1" applyAlignment="1">
      <alignment wrapText="1"/>
    </xf>
    <xf numFmtId="0" fontId="4" fillId="4" borderId="0" xfId="1" applyFont="1" applyFill="1"/>
    <xf numFmtId="165" fontId="10" fillId="2" borderId="2" xfId="1" applyNumberFormat="1" applyFont="1" applyFill="1" applyBorder="1" applyAlignment="1">
      <alignment wrapText="1"/>
    </xf>
    <xf numFmtId="164" fontId="4" fillId="2" borderId="3" xfId="1" applyNumberFormat="1" applyFont="1" applyFill="1" applyBorder="1" applyAlignment="1">
      <alignment horizontal="center" vertical="center"/>
    </xf>
    <xf numFmtId="2" fontId="9" fillId="2" borderId="2" xfId="1" applyNumberFormat="1" applyFont="1" applyFill="1" applyBorder="1" applyAlignment="1">
      <alignment wrapText="1"/>
    </xf>
    <xf numFmtId="0" fontId="5" fillId="2" borderId="2" xfId="1" applyFont="1" applyFill="1" applyBorder="1" applyAlignment="1">
      <alignment wrapText="1"/>
    </xf>
    <xf numFmtId="0" fontId="9" fillId="2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wrapText="1"/>
    </xf>
    <xf numFmtId="0" fontId="13" fillId="2" borderId="2" xfId="1" applyFont="1" applyFill="1" applyBorder="1" applyAlignment="1">
      <alignment horizontal="left" wrapText="1"/>
    </xf>
    <xf numFmtId="164" fontId="10" fillId="2" borderId="2" xfId="1" applyNumberFormat="1" applyFont="1" applyFill="1" applyBorder="1" applyAlignment="1">
      <alignment horizontal="left" wrapText="1"/>
    </xf>
    <xf numFmtId="164" fontId="10" fillId="2" borderId="2" xfId="1" applyNumberFormat="1" applyFont="1" applyFill="1" applyBorder="1" applyAlignment="1">
      <alignment horizontal="center"/>
    </xf>
    <xf numFmtId="0" fontId="4" fillId="2" borderId="6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left" wrapText="1"/>
    </xf>
    <xf numFmtId="0" fontId="4" fillId="0" borderId="0" xfId="1" applyFont="1" applyAlignment="1">
      <alignment wrapText="1"/>
    </xf>
    <xf numFmtId="165" fontId="4" fillId="0" borderId="0" xfId="1" applyNumberFormat="1" applyFont="1"/>
    <xf numFmtId="165" fontId="6" fillId="0" borderId="0" xfId="1" applyNumberFormat="1" applyFont="1"/>
    <xf numFmtId="164" fontId="4" fillId="0" borderId="0" xfId="1" applyNumberFormat="1" applyFont="1"/>
    <xf numFmtId="0" fontId="3" fillId="2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left" vertical="center" wrapText="1"/>
    </xf>
  </cellXfs>
  <cellStyles count="87">
    <cellStyle name="Данные (редактируемые)" xfId="3"/>
    <cellStyle name="Данные (редактируемые) 2" xfId="4"/>
    <cellStyle name="Данные (редактируемые) 3" xfId="5"/>
    <cellStyle name="Данные (редактируемые) 4" xfId="6"/>
    <cellStyle name="Данные (только для чтения)" xfId="7"/>
    <cellStyle name="Данные (только для чтения) 2" xfId="8"/>
    <cellStyle name="Данные (только для чтения) 3" xfId="9"/>
    <cellStyle name="Данные (только для чтения) 4" xfId="10"/>
    <cellStyle name="Данные для удаления" xfId="11"/>
    <cellStyle name="Данные для удаления 2" xfId="12"/>
    <cellStyle name="Данные для удаления 3" xfId="13"/>
    <cellStyle name="Данные для удаления 4" xfId="14"/>
    <cellStyle name="Заголовки полей" xfId="15"/>
    <cellStyle name="Заголовки полей [печать]" xfId="16"/>
    <cellStyle name="Заголовки полей 2" xfId="17"/>
    <cellStyle name="Заголовки полей 3" xfId="18"/>
    <cellStyle name="Заголовки полей 4" xfId="19"/>
    <cellStyle name="Заголовок меры" xfId="20"/>
    <cellStyle name="Заголовок меры 2" xfId="21"/>
    <cellStyle name="Заголовок меры 3" xfId="22"/>
    <cellStyle name="Заголовок меры 4" xfId="23"/>
    <cellStyle name="Заголовок показателя [печать]" xfId="24"/>
    <cellStyle name="Заголовок показателя константы" xfId="25"/>
    <cellStyle name="Заголовок показателя константы 2" xfId="26"/>
    <cellStyle name="Заголовок показателя константы 3" xfId="27"/>
    <cellStyle name="Заголовок показателя константы 4" xfId="28"/>
    <cellStyle name="Заголовок результата расчета" xfId="29"/>
    <cellStyle name="Заголовок результата расчета 2" xfId="30"/>
    <cellStyle name="Заголовок результата расчета 3" xfId="31"/>
    <cellStyle name="Заголовок результата расчета 4" xfId="32"/>
    <cellStyle name="Заголовок свободного показателя" xfId="33"/>
    <cellStyle name="Заголовок свободного показателя 2" xfId="34"/>
    <cellStyle name="Заголовок свободного показателя 3" xfId="35"/>
    <cellStyle name="Заголовок свободного показателя 4" xfId="36"/>
    <cellStyle name="Значение фильтра" xfId="37"/>
    <cellStyle name="Значение фильтра [печать]" xfId="38"/>
    <cellStyle name="Значение фильтра [печать] 2" xfId="39"/>
    <cellStyle name="Значение фильтра [печать] 3" xfId="40"/>
    <cellStyle name="Значение фильтра [печать] 4" xfId="41"/>
    <cellStyle name="Значение фильтра 2" xfId="42"/>
    <cellStyle name="Значение фильтра 3" xfId="43"/>
    <cellStyle name="Значение фильтра 4" xfId="44"/>
    <cellStyle name="Информация о задаче" xfId="45"/>
    <cellStyle name="Обычный" xfId="0" builtinId="0"/>
    <cellStyle name="Обычный 2" xfId="1"/>
    <cellStyle name="Обычный 2 2" xfId="2"/>
    <cellStyle name="Обычный 2 3" xfId="46"/>
    <cellStyle name="Обычный 2 4" xfId="47"/>
    <cellStyle name="Обычный 2 5" xfId="48"/>
    <cellStyle name="Обычный 3" xfId="49"/>
    <cellStyle name="Отдельная ячейка" xfId="50"/>
    <cellStyle name="Отдельная ячейка - константа" xfId="51"/>
    <cellStyle name="Отдельная ячейка - константа [печать]" xfId="52"/>
    <cellStyle name="Отдельная ячейка - константа [печать] 2" xfId="53"/>
    <cellStyle name="Отдельная ячейка - константа [печать] 3" xfId="54"/>
    <cellStyle name="Отдельная ячейка - константа [печать] 4" xfId="55"/>
    <cellStyle name="Отдельная ячейка - константа 2" xfId="56"/>
    <cellStyle name="Отдельная ячейка - константа 3" xfId="57"/>
    <cellStyle name="Отдельная ячейка - константа 4" xfId="58"/>
    <cellStyle name="Отдельная ячейка [печать]" xfId="59"/>
    <cellStyle name="Отдельная ячейка [печать] 2" xfId="60"/>
    <cellStyle name="Отдельная ячейка [печать] 3" xfId="61"/>
    <cellStyle name="Отдельная ячейка [печать] 4" xfId="62"/>
    <cellStyle name="Отдельная ячейка 2" xfId="63"/>
    <cellStyle name="Отдельная ячейка 3" xfId="64"/>
    <cellStyle name="Отдельная ячейка 4" xfId="65"/>
    <cellStyle name="Отдельная ячейка-результат" xfId="66"/>
    <cellStyle name="Отдельная ячейка-результат [печать]" xfId="67"/>
    <cellStyle name="Отдельная ячейка-результат [печать] 2" xfId="68"/>
    <cellStyle name="Отдельная ячейка-результат [печать] 3" xfId="69"/>
    <cellStyle name="Отдельная ячейка-результат [печать] 4" xfId="70"/>
    <cellStyle name="Отдельная ячейка-результат 2" xfId="71"/>
    <cellStyle name="Отдельная ячейка-результат 3" xfId="72"/>
    <cellStyle name="Отдельная ячейка-результат 4" xfId="73"/>
    <cellStyle name="Свойства элементов измерения" xfId="74"/>
    <cellStyle name="Свойства элементов измерения [печать]" xfId="75"/>
    <cellStyle name="Свойства элементов измерения [печать] 2" xfId="76"/>
    <cellStyle name="Свойства элементов измерения [печать] 3" xfId="77"/>
    <cellStyle name="Свойства элементов измерения [печать] 4" xfId="78"/>
    <cellStyle name="Элементы осей" xfId="79"/>
    <cellStyle name="Элементы осей [печать]" xfId="80"/>
    <cellStyle name="Элементы осей [печать] 2" xfId="81"/>
    <cellStyle name="Элементы осей [печать] 3" xfId="82"/>
    <cellStyle name="Элементы осей [печать] 4" xfId="83"/>
    <cellStyle name="Элементы осей 2" xfId="84"/>
    <cellStyle name="Элементы осей 3" xfId="85"/>
    <cellStyle name="Элементы осей 4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36"/>
  <sheetViews>
    <sheetView tabSelected="1" view="pageBreakPreview" topLeftCell="A2" zoomScale="85" zoomScaleNormal="85" zoomScaleSheetLayoutView="85" workbookViewId="0">
      <selection activeCell="O8" sqref="O8"/>
    </sheetView>
  </sheetViews>
  <sheetFormatPr defaultRowHeight="12.75"/>
  <cols>
    <col min="1" max="1" width="79.28515625" style="77" customWidth="1"/>
    <col min="2" max="2" width="18" style="77" customWidth="1"/>
    <col min="3" max="3" width="8" style="77" customWidth="1"/>
    <col min="4" max="4" width="11.28515625" style="3" customWidth="1"/>
    <col min="5" max="5" width="11" style="3" customWidth="1"/>
    <col min="6" max="6" width="10.28515625" style="3" customWidth="1"/>
    <col min="7" max="7" width="14.140625" style="3" customWidth="1"/>
    <col min="8" max="8" width="12.140625" style="3" hidden="1" customWidth="1"/>
    <col min="9" max="9" width="17.140625" style="3" hidden="1" customWidth="1"/>
    <col min="10" max="10" width="7.7109375" style="3" hidden="1" customWidth="1"/>
    <col min="11" max="11" width="13.140625" style="3" hidden="1" customWidth="1"/>
    <col min="12" max="12" width="10.42578125" style="3" hidden="1" customWidth="1"/>
    <col min="13" max="13" width="13.140625" style="3" customWidth="1"/>
    <col min="14" max="14" width="12.28515625" style="3" customWidth="1"/>
    <col min="15" max="256" width="9.140625" style="3"/>
    <col min="257" max="257" width="79.28515625" style="3" customWidth="1"/>
    <col min="258" max="258" width="18" style="3" customWidth="1"/>
    <col min="259" max="259" width="8" style="3" customWidth="1"/>
    <col min="260" max="260" width="11.28515625" style="3" customWidth="1"/>
    <col min="261" max="261" width="11" style="3" customWidth="1"/>
    <col min="262" max="262" width="10.28515625" style="3" customWidth="1"/>
    <col min="263" max="263" width="14.140625" style="3" customWidth="1"/>
    <col min="264" max="268" width="0" style="3" hidden="1" customWidth="1"/>
    <col min="269" max="269" width="13.140625" style="3" customWidth="1"/>
    <col min="270" max="270" width="12.28515625" style="3" customWidth="1"/>
    <col min="271" max="512" width="9.140625" style="3"/>
    <col min="513" max="513" width="79.28515625" style="3" customWidth="1"/>
    <col min="514" max="514" width="18" style="3" customWidth="1"/>
    <col min="515" max="515" width="8" style="3" customWidth="1"/>
    <col min="516" max="516" width="11.28515625" style="3" customWidth="1"/>
    <col min="517" max="517" width="11" style="3" customWidth="1"/>
    <col min="518" max="518" width="10.28515625" style="3" customWidth="1"/>
    <col min="519" max="519" width="14.140625" style="3" customWidth="1"/>
    <col min="520" max="524" width="0" style="3" hidden="1" customWidth="1"/>
    <col min="525" max="525" width="13.140625" style="3" customWidth="1"/>
    <col min="526" max="526" width="12.28515625" style="3" customWidth="1"/>
    <col min="527" max="768" width="9.140625" style="3"/>
    <col min="769" max="769" width="79.28515625" style="3" customWidth="1"/>
    <col min="770" max="770" width="18" style="3" customWidth="1"/>
    <col min="771" max="771" width="8" style="3" customWidth="1"/>
    <col min="772" max="772" width="11.28515625" style="3" customWidth="1"/>
    <col min="773" max="773" width="11" style="3" customWidth="1"/>
    <col min="774" max="774" width="10.28515625" style="3" customWidth="1"/>
    <col min="775" max="775" width="14.140625" style="3" customWidth="1"/>
    <col min="776" max="780" width="0" style="3" hidden="1" customWidth="1"/>
    <col min="781" max="781" width="13.140625" style="3" customWidth="1"/>
    <col min="782" max="782" width="12.28515625" style="3" customWidth="1"/>
    <col min="783" max="1024" width="9.140625" style="3"/>
    <col min="1025" max="1025" width="79.28515625" style="3" customWidth="1"/>
    <col min="1026" max="1026" width="18" style="3" customWidth="1"/>
    <col min="1027" max="1027" width="8" style="3" customWidth="1"/>
    <col min="1028" max="1028" width="11.28515625" style="3" customWidth="1"/>
    <col min="1029" max="1029" width="11" style="3" customWidth="1"/>
    <col min="1030" max="1030" width="10.28515625" style="3" customWidth="1"/>
    <col min="1031" max="1031" width="14.140625" style="3" customWidth="1"/>
    <col min="1032" max="1036" width="0" style="3" hidden="1" customWidth="1"/>
    <col min="1037" max="1037" width="13.140625" style="3" customWidth="1"/>
    <col min="1038" max="1038" width="12.28515625" style="3" customWidth="1"/>
    <col min="1039" max="1280" width="9.140625" style="3"/>
    <col min="1281" max="1281" width="79.28515625" style="3" customWidth="1"/>
    <col min="1282" max="1282" width="18" style="3" customWidth="1"/>
    <col min="1283" max="1283" width="8" style="3" customWidth="1"/>
    <col min="1284" max="1284" width="11.28515625" style="3" customWidth="1"/>
    <col min="1285" max="1285" width="11" style="3" customWidth="1"/>
    <col min="1286" max="1286" width="10.28515625" style="3" customWidth="1"/>
    <col min="1287" max="1287" width="14.140625" style="3" customWidth="1"/>
    <col min="1288" max="1292" width="0" style="3" hidden="1" customWidth="1"/>
    <col min="1293" max="1293" width="13.140625" style="3" customWidth="1"/>
    <col min="1294" max="1294" width="12.28515625" style="3" customWidth="1"/>
    <col min="1295" max="1536" width="9.140625" style="3"/>
    <col min="1537" max="1537" width="79.28515625" style="3" customWidth="1"/>
    <col min="1538" max="1538" width="18" style="3" customWidth="1"/>
    <col min="1539" max="1539" width="8" style="3" customWidth="1"/>
    <col min="1540" max="1540" width="11.28515625" style="3" customWidth="1"/>
    <col min="1541" max="1541" width="11" style="3" customWidth="1"/>
    <col min="1542" max="1542" width="10.28515625" style="3" customWidth="1"/>
    <col min="1543" max="1543" width="14.140625" style="3" customWidth="1"/>
    <col min="1544" max="1548" width="0" style="3" hidden="1" customWidth="1"/>
    <col min="1549" max="1549" width="13.140625" style="3" customWidth="1"/>
    <col min="1550" max="1550" width="12.28515625" style="3" customWidth="1"/>
    <col min="1551" max="1792" width="9.140625" style="3"/>
    <col min="1793" max="1793" width="79.28515625" style="3" customWidth="1"/>
    <col min="1794" max="1794" width="18" style="3" customWidth="1"/>
    <col min="1795" max="1795" width="8" style="3" customWidth="1"/>
    <col min="1796" max="1796" width="11.28515625" style="3" customWidth="1"/>
    <col min="1797" max="1797" width="11" style="3" customWidth="1"/>
    <col min="1798" max="1798" width="10.28515625" style="3" customWidth="1"/>
    <col min="1799" max="1799" width="14.140625" style="3" customWidth="1"/>
    <col min="1800" max="1804" width="0" style="3" hidden="1" customWidth="1"/>
    <col min="1805" max="1805" width="13.140625" style="3" customWidth="1"/>
    <col min="1806" max="1806" width="12.28515625" style="3" customWidth="1"/>
    <col min="1807" max="2048" width="9.140625" style="3"/>
    <col min="2049" max="2049" width="79.28515625" style="3" customWidth="1"/>
    <col min="2050" max="2050" width="18" style="3" customWidth="1"/>
    <col min="2051" max="2051" width="8" style="3" customWidth="1"/>
    <col min="2052" max="2052" width="11.28515625" style="3" customWidth="1"/>
    <col min="2053" max="2053" width="11" style="3" customWidth="1"/>
    <col min="2054" max="2054" width="10.28515625" style="3" customWidth="1"/>
    <col min="2055" max="2055" width="14.140625" style="3" customWidth="1"/>
    <col min="2056" max="2060" width="0" style="3" hidden="1" customWidth="1"/>
    <col min="2061" max="2061" width="13.140625" style="3" customWidth="1"/>
    <col min="2062" max="2062" width="12.28515625" style="3" customWidth="1"/>
    <col min="2063" max="2304" width="9.140625" style="3"/>
    <col min="2305" max="2305" width="79.28515625" style="3" customWidth="1"/>
    <col min="2306" max="2306" width="18" style="3" customWidth="1"/>
    <col min="2307" max="2307" width="8" style="3" customWidth="1"/>
    <col min="2308" max="2308" width="11.28515625" style="3" customWidth="1"/>
    <col min="2309" max="2309" width="11" style="3" customWidth="1"/>
    <col min="2310" max="2310" width="10.28515625" style="3" customWidth="1"/>
    <col min="2311" max="2311" width="14.140625" style="3" customWidth="1"/>
    <col min="2312" max="2316" width="0" style="3" hidden="1" customWidth="1"/>
    <col min="2317" max="2317" width="13.140625" style="3" customWidth="1"/>
    <col min="2318" max="2318" width="12.28515625" style="3" customWidth="1"/>
    <col min="2319" max="2560" width="9.140625" style="3"/>
    <col min="2561" max="2561" width="79.28515625" style="3" customWidth="1"/>
    <col min="2562" max="2562" width="18" style="3" customWidth="1"/>
    <col min="2563" max="2563" width="8" style="3" customWidth="1"/>
    <col min="2564" max="2564" width="11.28515625" style="3" customWidth="1"/>
    <col min="2565" max="2565" width="11" style="3" customWidth="1"/>
    <col min="2566" max="2566" width="10.28515625" style="3" customWidth="1"/>
    <col min="2567" max="2567" width="14.140625" style="3" customWidth="1"/>
    <col min="2568" max="2572" width="0" style="3" hidden="1" customWidth="1"/>
    <col min="2573" max="2573" width="13.140625" style="3" customWidth="1"/>
    <col min="2574" max="2574" width="12.28515625" style="3" customWidth="1"/>
    <col min="2575" max="2816" width="9.140625" style="3"/>
    <col min="2817" max="2817" width="79.28515625" style="3" customWidth="1"/>
    <col min="2818" max="2818" width="18" style="3" customWidth="1"/>
    <col min="2819" max="2819" width="8" style="3" customWidth="1"/>
    <col min="2820" max="2820" width="11.28515625" style="3" customWidth="1"/>
    <col min="2821" max="2821" width="11" style="3" customWidth="1"/>
    <col min="2822" max="2822" width="10.28515625" style="3" customWidth="1"/>
    <col min="2823" max="2823" width="14.140625" style="3" customWidth="1"/>
    <col min="2824" max="2828" width="0" style="3" hidden="1" customWidth="1"/>
    <col min="2829" max="2829" width="13.140625" style="3" customWidth="1"/>
    <col min="2830" max="2830" width="12.28515625" style="3" customWidth="1"/>
    <col min="2831" max="3072" width="9.140625" style="3"/>
    <col min="3073" max="3073" width="79.28515625" style="3" customWidth="1"/>
    <col min="3074" max="3074" width="18" style="3" customWidth="1"/>
    <col min="3075" max="3075" width="8" style="3" customWidth="1"/>
    <col min="3076" max="3076" width="11.28515625" style="3" customWidth="1"/>
    <col min="3077" max="3077" width="11" style="3" customWidth="1"/>
    <col min="3078" max="3078" width="10.28515625" style="3" customWidth="1"/>
    <col min="3079" max="3079" width="14.140625" style="3" customWidth="1"/>
    <col min="3080" max="3084" width="0" style="3" hidden="1" customWidth="1"/>
    <col min="3085" max="3085" width="13.140625" style="3" customWidth="1"/>
    <col min="3086" max="3086" width="12.28515625" style="3" customWidth="1"/>
    <col min="3087" max="3328" width="9.140625" style="3"/>
    <col min="3329" max="3329" width="79.28515625" style="3" customWidth="1"/>
    <col min="3330" max="3330" width="18" style="3" customWidth="1"/>
    <col min="3331" max="3331" width="8" style="3" customWidth="1"/>
    <col min="3332" max="3332" width="11.28515625" style="3" customWidth="1"/>
    <col min="3333" max="3333" width="11" style="3" customWidth="1"/>
    <col min="3334" max="3334" width="10.28515625" style="3" customWidth="1"/>
    <col min="3335" max="3335" width="14.140625" style="3" customWidth="1"/>
    <col min="3336" max="3340" width="0" style="3" hidden="1" customWidth="1"/>
    <col min="3341" max="3341" width="13.140625" style="3" customWidth="1"/>
    <col min="3342" max="3342" width="12.28515625" style="3" customWidth="1"/>
    <col min="3343" max="3584" width="9.140625" style="3"/>
    <col min="3585" max="3585" width="79.28515625" style="3" customWidth="1"/>
    <col min="3586" max="3586" width="18" style="3" customWidth="1"/>
    <col min="3587" max="3587" width="8" style="3" customWidth="1"/>
    <col min="3588" max="3588" width="11.28515625" style="3" customWidth="1"/>
    <col min="3589" max="3589" width="11" style="3" customWidth="1"/>
    <col min="3590" max="3590" width="10.28515625" style="3" customWidth="1"/>
    <col min="3591" max="3591" width="14.140625" style="3" customWidth="1"/>
    <col min="3592" max="3596" width="0" style="3" hidden="1" customWidth="1"/>
    <col min="3597" max="3597" width="13.140625" style="3" customWidth="1"/>
    <col min="3598" max="3598" width="12.28515625" style="3" customWidth="1"/>
    <col min="3599" max="3840" width="9.140625" style="3"/>
    <col min="3841" max="3841" width="79.28515625" style="3" customWidth="1"/>
    <col min="3842" max="3842" width="18" style="3" customWidth="1"/>
    <col min="3843" max="3843" width="8" style="3" customWidth="1"/>
    <col min="3844" max="3844" width="11.28515625" style="3" customWidth="1"/>
    <col min="3845" max="3845" width="11" style="3" customWidth="1"/>
    <col min="3846" max="3846" width="10.28515625" style="3" customWidth="1"/>
    <col min="3847" max="3847" width="14.140625" style="3" customWidth="1"/>
    <col min="3848" max="3852" width="0" style="3" hidden="1" customWidth="1"/>
    <col min="3853" max="3853" width="13.140625" style="3" customWidth="1"/>
    <col min="3854" max="3854" width="12.28515625" style="3" customWidth="1"/>
    <col min="3855" max="4096" width="9.140625" style="3"/>
    <col min="4097" max="4097" width="79.28515625" style="3" customWidth="1"/>
    <col min="4098" max="4098" width="18" style="3" customWidth="1"/>
    <col min="4099" max="4099" width="8" style="3" customWidth="1"/>
    <col min="4100" max="4100" width="11.28515625" style="3" customWidth="1"/>
    <col min="4101" max="4101" width="11" style="3" customWidth="1"/>
    <col min="4102" max="4102" width="10.28515625" style="3" customWidth="1"/>
    <col min="4103" max="4103" width="14.140625" style="3" customWidth="1"/>
    <col min="4104" max="4108" width="0" style="3" hidden="1" customWidth="1"/>
    <col min="4109" max="4109" width="13.140625" style="3" customWidth="1"/>
    <col min="4110" max="4110" width="12.28515625" style="3" customWidth="1"/>
    <col min="4111" max="4352" width="9.140625" style="3"/>
    <col min="4353" max="4353" width="79.28515625" style="3" customWidth="1"/>
    <col min="4354" max="4354" width="18" style="3" customWidth="1"/>
    <col min="4355" max="4355" width="8" style="3" customWidth="1"/>
    <col min="4356" max="4356" width="11.28515625" style="3" customWidth="1"/>
    <col min="4357" max="4357" width="11" style="3" customWidth="1"/>
    <col min="4358" max="4358" width="10.28515625" style="3" customWidth="1"/>
    <col min="4359" max="4359" width="14.140625" style="3" customWidth="1"/>
    <col min="4360" max="4364" width="0" style="3" hidden="1" customWidth="1"/>
    <col min="4365" max="4365" width="13.140625" style="3" customWidth="1"/>
    <col min="4366" max="4366" width="12.28515625" style="3" customWidth="1"/>
    <col min="4367" max="4608" width="9.140625" style="3"/>
    <col min="4609" max="4609" width="79.28515625" style="3" customWidth="1"/>
    <col min="4610" max="4610" width="18" style="3" customWidth="1"/>
    <col min="4611" max="4611" width="8" style="3" customWidth="1"/>
    <col min="4612" max="4612" width="11.28515625" style="3" customWidth="1"/>
    <col min="4613" max="4613" width="11" style="3" customWidth="1"/>
    <col min="4614" max="4614" width="10.28515625" style="3" customWidth="1"/>
    <col min="4615" max="4615" width="14.140625" style="3" customWidth="1"/>
    <col min="4616" max="4620" width="0" style="3" hidden="1" customWidth="1"/>
    <col min="4621" max="4621" width="13.140625" style="3" customWidth="1"/>
    <col min="4622" max="4622" width="12.28515625" style="3" customWidth="1"/>
    <col min="4623" max="4864" width="9.140625" style="3"/>
    <col min="4865" max="4865" width="79.28515625" style="3" customWidth="1"/>
    <col min="4866" max="4866" width="18" style="3" customWidth="1"/>
    <col min="4867" max="4867" width="8" style="3" customWidth="1"/>
    <col min="4868" max="4868" width="11.28515625" style="3" customWidth="1"/>
    <col min="4869" max="4869" width="11" style="3" customWidth="1"/>
    <col min="4870" max="4870" width="10.28515625" style="3" customWidth="1"/>
    <col min="4871" max="4871" width="14.140625" style="3" customWidth="1"/>
    <col min="4872" max="4876" width="0" style="3" hidden="1" customWidth="1"/>
    <col min="4877" max="4877" width="13.140625" style="3" customWidth="1"/>
    <col min="4878" max="4878" width="12.28515625" style="3" customWidth="1"/>
    <col min="4879" max="5120" width="9.140625" style="3"/>
    <col min="5121" max="5121" width="79.28515625" style="3" customWidth="1"/>
    <col min="5122" max="5122" width="18" style="3" customWidth="1"/>
    <col min="5123" max="5123" width="8" style="3" customWidth="1"/>
    <col min="5124" max="5124" width="11.28515625" style="3" customWidth="1"/>
    <col min="5125" max="5125" width="11" style="3" customWidth="1"/>
    <col min="5126" max="5126" width="10.28515625" style="3" customWidth="1"/>
    <col min="5127" max="5127" width="14.140625" style="3" customWidth="1"/>
    <col min="5128" max="5132" width="0" style="3" hidden="1" customWidth="1"/>
    <col min="5133" max="5133" width="13.140625" style="3" customWidth="1"/>
    <col min="5134" max="5134" width="12.28515625" style="3" customWidth="1"/>
    <col min="5135" max="5376" width="9.140625" style="3"/>
    <col min="5377" max="5377" width="79.28515625" style="3" customWidth="1"/>
    <col min="5378" max="5378" width="18" style="3" customWidth="1"/>
    <col min="5379" max="5379" width="8" style="3" customWidth="1"/>
    <col min="5380" max="5380" width="11.28515625" style="3" customWidth="1"/>
    <col min="5381" max="5381" width="11" style="3" customWidth="1"/>
    <col min="5382" max="5382" width="10.28515625" style="3" customWidth="1"/>
    <col min="5383" max="5383" width="14.140625" style="3" customWidth="1"/>
    <col min="5384" max="5388" width="0" style="3" hidden="1" customWidth="1"/>
    <col min="5389" max="5389" width="13.140625" style="3" customWidth="1"/>
    <col min="5390" max="5390" width="12.28515625" style="3" customWidth="1"/>
    <col min="5391" max="5632" width="9.140625" style="3"/>
    <col min="5633" max="5633" width="79.28515625" style="3" customWidth="1"/>
    <col min="5634" max="5634" width="18" style="3" customWidth="1"/>
    <col min="5635" max="5635" width="8" style="3" customWidth="1"/>
    <col min="5636" max="5636" width="11.28515625" style="3" customWidth="1"/>
    <col min="5637" max="5637" width="11" style="3" customWidth="1"/>
    <col min="5638" max="5638" width="10.28515625" style="3" customWidth="1"/>
    <col min="5639" max="5639" width="14.140625" style="3" customWidth="1"/>
    <col min="5640" max="5644" width="0" style="3" hidden="1" customWidth="1"/>
    <col min="5645" max="5645" width="13.140625" style="3" customWidth="1"/>
    <col min="5646" max="5646" width="12.28515625" style="3" customWidth="1"/>
    <col min="5647" max="5888" width="9.140625" style="3"/>
    <col min="5889" max="5889" width="79.28515625" style="3" customWidth="1"/>
    <col min="5890" max="5890" width="18" style="3" customWidth="1"/>
    <col min="5891" max="5891" width="8" style="3" customWidth="1"/>
    <col min="5892" max="5892" width="11.28515625" style="3" customWidth="1"/>
    <col min="5893" max="5893" width="11" style="3" customWidth="1"/>
    <col min="5894" max="5894" width="10.28515625" style="3" customWidth="1"/>
    <col min="5895" max="5895" width="14.140625" style="3" customWidth="1"/>
    <col min="5896" max="5900" width="0" style="3" hidden="1" customWidth="1"/>
    <col min="5901" max="5901" width="13.140625" style="3" customWidth="1"/>
    <col min="5902" max="5902" width="12.28515625" style="3" customWidth="1"/>
    <col min="5903" max="6144" width="9.140625" style="3"/>
    <col min="6145" max="6145" width="79.28515625" style="3" customWidth="1"/>
    <col min="6146" max="6146" width="18" style="3" customWidth="1"/>
    <col min="6147" max="6147" width="8" style="3" customWidth="1"/>
    <col min="6148" max="6148" width="11.28515625" style="3" customWidth="1"/>
    <col min="6149" max="6149" width="11" style="3" customWidth="1"/>
    <col min="6150" max="6150" width="10.28515625" style="3" customWidth="1"/>
    <col min="6151" max="6151" width="14.140625" style="3" customWidth="1"/>
    <col min="6152" max="6156" width="0" style="3" hidden="1" customWidth="1"/>
    <col min="6157" max="6157" width="13.140625" style="3" customWidth="1"/>
    <col min="6158" max="6158" width="12.28515625" style="3" customWidth="1"/>
    <col min="6159" max="6400" width="9.140625" style="3"/>
    <col min="6401" max="6401" width="79.28515625" style="3" customWidth="1"/>
    <col min="6402" max="6402" width="18" style="3" customWidth="1"/>
    <col min="6403" max="6403" width="8" style="3" customWidth="1"/>
    <col min="6404" max="6404" width="11.28515625" style="3" customWidth="1"/>
    <col min="6405" max="6405" width="11" style="3" customWidth="1"/>
    <col min="6406" max="6406" width="10.28515625" style="3" customWidth="1"/>
    <col min="6407" max="6407" width="14.140625" style="3" customWidth="1"/>
    <col min="6408" max="6412" width="0" style="3" hidden="1" customWidth="1"/>
    <col min="6413" max="6413" width="13.140625" style="3" customWidth="1"/>
    <col min="6414" max="6414" width="12.28515625" style="3" customWidth="1"/>
    <col min="6415" max="6656" width="9.140625" style="3"/>
    <col min="6657" max="6657" width="79.28515625" style="3" customWidth="1"/>
    <col min="6658" max="6658" width="18" style="3" customWidth="1"/>
    <col min="6659" max="6659" width="8" style="3" customWidth="1"/>
    <col min="6660" max="6660" width="11.28515625" style="3" customWidth="1"/>
    <col min="6661" max="6661" width="11" style="3" customWidth="1"/>
    <col min="6662" max="6662" width="10.28515625" style="3" customWidth="1"/>
    <col min="6663" max="6663" width="14.140625" style="3" customWidth="1"/>
    <col min="6664" max="6668" width="0" style="3" hidden="1" customWidth="1"/>
    <col min="6669" max="6669" width="13.140625" style="3" customWidth="1"/>
    <col min="6670" max="6670" width="12.28515625" style="3" customWidth="1"/>
    <col min="6671" max="6912" width="9.140625" style="3"/>
    <col min="6913" max="6913" width="79.28515625" style="3" customWidth="1"/>
    <col min="6914" max="6914" width="18" style="3" customWidth="1"/>
    <col min="6915" max="6915" width="8" style="3" customWidth="1"/>
    <col min="6916" max="6916" width="11.28515625" style="3" customWidth="1"/>
    <col min="6917" max="6917" width="11" style="3" customWidth="1"/>
    <col min="6918" max="6918" width="10.28515625" style="3" customWidth="1"/>
    <col min="6919" max="6919" width="14.140625" style="3" customWidth="1"/>
    <col min="6920" max="6924" width="0" style="3" hidden="1" customWidth="1"/>
    <col min="6925" max="6925" width="13.140625" style="3" customWidth="1"/>
    <col min="6926" max="6926" width="12.28515625" style="3" customWidth="1"/>
    <col min="6927" max="7168" width="9.140625" style="3"/>
    <col min="7169" max="7169" width="79.28515625" style="3" customWidth="1"/>
    <col min="7170" max="7170" width="18" style="3" customWidth="1"/>
    <col min="7171" max="7171" width="8" style="3" customWidth="1"/>
    <col min="7172" max="7172" width="11.28515625" style="3" customWidth="1"/>
    <col min="7173" max="7173" width="11" style="3" customWidth="1"/>
    <col min="7174" max="7174" width="10.28515625" style="3" customWidth="1"/>
    <col min="7175" max="7175" width="14.140625" style="3" customWidth="1"/>
    <col min="7176" max="7180" width="0" style="3" hidden="1" customWidth="1"/>
    <col min="7181" max="7181" width="13.140625" style="3" customWidth="1"/>
    <col min="7182" max="7182" width="12.28515625" style="3" customWidth="1"/>
    <col min="7183" max="7424" width="9.140625" style="3"/>
    <col min="7425" max="7425" width="79.28515625" style="3" customWidth="1"/>
    <col min="7426" max="7426" width="18" style="3" customWidth="1"/>
    <col min="7427" max="7427" width="8" style="3" customWidth="1"/>
    <col min="7428" max="7428" width="11.28515625" style="3" customWidth="1"/>
    <col min="7429" max="7429" width="11" style="3" customWidth="1"/>
    <col min="7430" max="7430" width="10.28515625" style="3" customWidth="1"/>
    <col min="7431" max="7431" width="14.140625" style="3" customWidth="1"/>
    <col min="7432" max="7436" width="0" style="3" hidden="1" customWidth="1"/>
    <col min="7437" max="7437" width="13.140625" style="3" customWidth="1"/>
    <col min="7438" max="7438" width="12.28515625" style="3" customWidth="1"/>
    <col min="7439" max="7680" width="9.140625" style="3"/>
    <col min="7681" max="7681" width="79.28515625" style="3" customWidth="1"/>
    <col min="7682" max="7682" width="18" style="3" customWidth="1"/>
    <col min="7683" max="7683" width="8" style="3" customWidth="1"/>
    <col min="7684" max="7684" width="11.28515625" style="3" customWidth="1"/>
    <col min="7685" max="7685" width="11" style="3" customWidth="1"/>
    <col min="7686" max="7686" width="10.28515625" style="3" customWidth="1"/>
    <col min="7687" max="7687" width="14.140625" style="3" customWidth="1"/>
    <col min="7688" max="7692" width="0" style="3" hidden="1" customWidth="1"/>
    <col min="7693" max="7693" width="13.140625" style="3" customWidth="1"/>
    <col min="7694" max="7694" width="12.28515625" style="3" customWidth="1"/>
    <col min="7695" max="7936" width="9.140625" style="3"/>
    <col min="7937" max="7937" width="79.28515625" style="3" customWidth="1"/>
    <col min="7938" max="7938" width="18" style="3" customWidth="1"/>
    <col min="7939" max="7939" width="8" style="3" customWidth="1"/>
    <col min="7940" max="7940" width="11.28515625" style="3" customWidth="1"/>
    <col min="7941" max="7941" width="11" style="3" customWidth="1"/>
    <col min="7942" max="7942" width="10.28515625" style="3" customWidth="1"/>
    <col min="7943" max="7943" width="14.140625" style="3" customWidth="1"/>
    <col min="7944" max="7948" width="0" style="3" hidden="1" customWidth="1"/>
    <col min="7949" max="7949" width="13.140625" style="3" customWidth="1"/>
    <col min="7950" max="7950" width="12.28515625" style="3" customWidth="1"/>
    <col min="7951" max="8192" width="9.140625" style="3"/>
    <col min="8193" max="8193" width="79.28515625" style="3" customWidth="1"/>
    <col min="8194" max="8194" width="18" style="3" customWidth="1"/>
    <col min="8195" max="8195" width="8" style="3" customWidth="1"/>
    <col min="8196" max="8196" width="11.28515625" style="3" customWidth="1"/>
    <col min="8197" max="8197" width="11" style="3" customWidth="1"/>
    <col min="8198" max="8198" width="10.28515625" style="3" customWidth="1"/>
    <col min="8199" max="8199" width="14.140625" style="3" customWidth="1"/>
    <col min="8200" max="8204" width="0" style="3" hidden="1" customWidth="1"/>
    <col min="8205" max="8205" width="13.140625" style="3" customWidth="1"/>
    <col min="8206" max="8206" width="12.28515625" style="3" customWidth="1"/>
    <col min="8207" max="8448" width="9.140625" style="3"/>
    <col min="8449" max="8449" width="79.28515625" style="3" customWidth="1"/>
    <col min="8450" max="8450" width="18" style="3" customWidth="1"/>
    <col min="8451" max="8451" width="8" style="3" customWidth="1"/>
    <col min="8452" max="8452" width="11.28515625" style="3" customWidth="1"/>
    <col min="8453" max="8453" width="11" style="3" customWidth="1"/>
    <col min="8454" max="8454" width="10.28515625" style="3" customWidth="1"/>
    <col min="8455" max="8455" width="14.140625" style="3" customWidth="1"/>
    <col min="8456" max="8460" width="0" style="3" hidden="1" customWidth="1"/>
    <col min="8461" max="8461" width="13.140625" style="3" customWidth="1"/>
    <col min="8462" max="8462" width="12.28515625" style="3" customWidth="1"/>
    <col min="8463" max="8704" width="9.140625" style="3"/>
    <col min="8705" max="8705" width="79.28515625" style="3" customWidth="1"/>
    <col min="8706" max="8706" width="18" style="3" customWidth="1"/>
    <col min="8707" max="8707" width="8" style="3" customWidth="1"/>
    <col min="8708" max="8708" width="11.28515625" style="3" customWidth="1"/>
    <col min="8709" max="8709" width="11" style="3" customWidth="1"/>
    <col min="8710" max="8710" width="10.28515625" style="3" customWidth="1"/>
    <col min="8711" max="8711" width="14.140625" style="3" customWidth="1"/>
    <col min="8712" max="8716" width="0" style="3" hidden="1" customWidth="1"/>
    <col min="8717" max="8717" width="13.140625" style="3" customWidth="1"/>
    <col min="8718" max="8718" width="12.28515625" style="3" customWidth="1"/>
    <col min="8719" max="8960" width="9.140625" style="3"/>
    <col min="8961" max="8961" width="79.28515625" style="3" customWidth="1"/>
    <col min="8962" max="8962" width="18" style="3" customWidth="1"/>
    <col min="8963" max="8963" width="8" style="3" customWidth="1"/>
    <col min="8964" max="8964" width="11.28515625" style="3" customWidth="1"/>
    <col min="8965" max="8965" width="11" style="3" customWidth="1"/>
    <col min="8966" max="8966" width="10.28515625" style="3" customWidth="1"/>
    <col min="8967" max="8967" width="14.140625" style="3" customWidth="1"/>
    <col min="8968" max="8972" width="0" style="3" hidden="1" customWidth="1"/>
    <col min="8973" max="8973" width="13.140625" style="3" customWidth="1"/>
    <col min="8974" max="8974" width="12.28515625" style="3" customWidth="1"/>
    <col min="8975" max="9216" width="9.140625" style="3"/>
    <col min="9217" max="9217" width="79.28515625" style="3" customWidth="1"/>
    <col min="9218" max="9218" width="18" style="3" customWidth="1"/>
    <col min="9219" max="9219" width="8" style="3" customWidth="1"/>
    <col min="9220" max="9220" width="11.28515625" style="3" customWidth="1"/>
    <col min="9221" max="9221" width="11" style="3" customWidth="1"/>
    <col min="9222" max="9222" width="10.28515625" style="3" customWidth="1"/>
    <col min="9223" max="9223" width="14.140625" style="3" customWidth="1"/>
    <col min="9224" max="9228" width="0" style="3" hidden="1" customWidth="1"/>
    <col min="9229" max="9229" width="13.140625" style="3" customWidth="1"/>
    <col min="9230" max="9230" width="12.28515625" style="3" customWidth="1"/>
    <col min="9231" max="9472" width="9.140625" style="3"/>
    <col min="9473" max="9473" width="79.28515625" style="3" customWidth="1"/>
    <col min="9474" max="9474" width="18" style="3" customWidth="1"/>
    <col min="9475" max="9475" width="8" style="3" customWidth="1"/>
    <col min="9476" max="9476" width="11.28515625" style="3" customWidth="1"/>
    <col min="9477" max="9477" width="11" style="3" customWidth="1"/>
    <col min="9478" max="9478" width="10.28515625" style="3" customWidth="1"/>
    <col min="9479" max="9479" width="14.140625" style="3" customWidth="1"/>
    <col min="9480" max="9484" width="0" style="3" hidden="1" customWidth="1"/>
    <col min="9485" max="9485" width="13.140625" style="3" customWidth="1"/>
    <col min="9486" max="9486" width="12.28515625" style="3" customWidth="1"/>
    <col min="9487" max="9728" width="9.140625" style="3"/>
    <col min="9729" max="9729" width="79.28515625" style="3" customWidth="1"/>
    <col min="9730" max="9730" width="18" style="3" customWidth="1"/>
    <col min="9731" max="9731" width="8" style="3" customWidth="1"/>
    <col min="9732" max="9732" width="11.28515625" style="3" customWidth="1"/>
    <col min="9733" max="9733" width="11" style="3" customWidth="1"/>
    <col min="9734" max="9734" width="10.28515625" style="3" customWidth="1"/>
    <col min="9735" max="9735" width="14.140625" style="3" customWidth="1"/>
    <col min="9736" max="9740" width="0" style="3" hidden="1" customWidth="1"/>
    <col min="9741" max="9741" width="13.140625" style="3" customWidth="1"/>
    <col min="9742" max="9742" width="12.28515625" style="3" customWidth="1"/>
    <col min="9743" max="9984" width="9.140625" style="3"/>
    <col min="9985" max="9985" width="79.28515625" style="3" customWidth="1"/>
    <col min="9986" max="9986" width="18" style="3" customWidth="1"/>
    <col min="9987" max="9987" width="8" style="3" customWidth="1"/>
    <col min="9988" max="9988" width="11.28515625" style="3" customWidth="1"/>
    <col min="9989" max="9989" width="11" style="3" customWidth="1"/>
    <col min="9990" max="9990" width="10.28515625" style="3" customWidth="1"/>
    <col min="9991" max="9991" width="14.140625" style="3" customWidth="1"/>
    <col min="9992" max="9996" width="0" style="3" hidden="1" customWidth="1"/>
    <col min="9997" max="9997" width="13.140625" style="3" customWidth="1"/>
    <col min="9998" max="9998" width="12.28515625" style="3" customWidth="1"/>
    <col min="9999" max="10240" width="9.140625" style="3"/>
    <col min="10241" max="10241" width="79.28515625" style="3" customWidth="1"/>
    <col min="10242" max="10242" width="18" style="3" customWidth="1"/>
    <col min="10243" max="10243" width="8" style="3" customWidth="1"/>
    <col min="10244" max="10244" width="11.28515625" style="3" customWidth="1"/>
    <col min="10245" max="10245" width="11" style="3" customWidth="1"/>
    <col min="10246" max="10246" width="10.28515625" style="3" customWidth="1"/>
    <col min="10247" max="10247" width="14.140625" style="3" customWidth="1"/>
    <col min="10248" max="10252" width="0" style="3" hidden="1" customWidth="1"/>
    <col min="10253" max="10253" width="13.140625" style="3" customWidth="1"/>
    <col min="10254" max="10254" width="12.28515625" style="3" customWidth="1"/>
    <col min="10255" max="10496" width="9.140625" style="3"/>
    <col min="10497" max="10497" width="79.28515625" style="3" customWidth="1"/>
    <col min="10498" max="10498" width="18" style="3" customWidth="1"/>
    <col min="10499" max="10499" width="8" style="3" customWidth="1"/>
    <col min="10500" max="10500" width="11.28515625" style="3" customWidth="1"/>
    <col min="10501" max="10501" width="11" style="3" customWidth="1"/>
    <col min="10502" max="10502" width="10.28515625" style="3" customWidth="1"/>
    <col min="10503" max="10503" width="14.140625" style="3" customWidth="1"/>
    <col min="10504" max="10508" width="0" style="3" hidden="1" customWidth="1"/>
    <col min="10509" max="10509" width="13.140625" style="3" customWidth="1"/>
    <col min="10510" max="10510" width="12.28515625" style="3" customWidth="1"/>
    <col min="10511" max="10752" width="9.140625" style="3"/>
    <col min="10753" max="10753" width="79.28515625" style="3" customWidth="1"/>
    <col min="10754" max="10754" width="18" style="3" customWidth="1"/>
    <col min="10755" max="10755" width="8" style="3" customWidth="1"/>
    <col min="10756" max="10756" width="11.28515625" style="3" customWidth="1"/>
    <col min="10757" max="10757" width="11" style="3" customWidth="1"/>
    <col min="10758" max="10758" width="10.28515625" style="3" customWidth="1"/>
    <col min="10759" max="10759" width="14.140625" style="3" customWidth="1"/>
    <col min="10760" max="10764" width="0" style="3" hidden="1" customWidth="1"/>
    <col min="10765" max="10765" width="13.140625" style="3" customWidth="1"/>
    <col min="10766" max="10766" width="12.28515625" style="3" customWidth="1"/>
    <col min="10767" max="11008" width="9.140625" style="3"/>
    <col min="11009" max="11009" width="79.28515625" style="3" customWidth="1"/>
    <col min="11010" max="11010" width="18" style="3" customWidth="1"/>
    <col min="11011" max="11011" width="8" style="3" customWidth="1"/>
    <col min="11012" max="11012" width="11.28515625" style="3" customWidth="1"/>
    <col min="11013" max="11013" width="11" style="3" customWidth="1"/>
    <col min="11014" max="11014" width="10.28515625" style="3" customWidth="1"/>
    <col min="11015" max="11015" width="14.140625" style="3" customWidth="1"/>
    <col min="11016" max="11020" width="0" style="3" hidden="1" customWidth="1"/>
    <col min="11021" max="11021" width="13.140625" style="3" customWidth="1"/>
    <col min="11022" max="11022" width="12.28515625" style="3" customWidth="1"/>
    <col min="11023" max="11264" width="9.140625" style="3"/>
    <col min="11265" max="11265" width="79.28515625" style="3" customWidth="1"/>
    <col min="11266" max="11266" width="18" style="3" customWidth="1"/>
    <col min="11267" max="11267" width="8" style="3" customWidth="1"/>
    <col min="11268" max="11268" width="11.28515625" style="3" customWidth="1"/>
    <col min="11269" max="11269" width="11" style="3" customWidth="1"/>
    <col min="11270" max="11270" width="10.28515625" style="3" customWidth="1"/>
    <col min="11271" max="11271" width="14.140625" style="3" customWidth="1"/>
    <col min="11272" max="11276" width="0" style="3" hidden="1" customWidth="1"/>
    <col min="11277" max="11277" width="13.140625" style="3" customWidth="1"/>
    <col min="11278" max="11278" width="12.28515625" style="3" customWidth="1"/>
    <col min="11279" max="11520" width="9.140625" style="3"/>
    <col min="11521" max="11521" width="79.28515625" style="3" customWidth="1"/>
    <col min="11522" max="11522" width="18" style="3" customWidth="1"/>
    <col min="11523" max="11523" width="8" style="3" customWidth="1"/>
    <col min="11524" max="11524" width="11.28515625" style="3" customWidth="1"/>
    <col min="11525" max="11525" width="11" style="3" customWidth="1"/>
    <col min="11526" max="11526" width="10.28515625" style="3" customWidth="1"/>
    <col min="11527" max="11527" width="14.140625" style="3" customWidth="1"/>
    <col min="11528" max="11532" width="0" style="3" hidden="1" customWidth="1"/>
    <col min="11533" max="11533" width="13.140625" style="3" customWidth="1"/>
    <col min="11534" max="11534" width="12.28515625" style="3" customWidth="1"/>
    <col min="11535" max="11776" width="9.140625" style="3"/>
    <col min="11777" max="11777" width="79.28515625" style="3" customWidth="1"/>
    <col min="11778" max="11778" width="18" style="3" customWidth="1"/>
    <col min="11779" max="11779" width="8" style="3" customWidth="1"/>
    <col min="11780" max="11780" width="11.28515625" style="3" customWidth="1"/>
    <col min="11781" max="11781" width="11" style="3" customWidth="1"/>
    <col min="11782" max="11782" width="10.28515625" style="3" customWidth="1"/>
    <col min="11783" max="11783" width="14.140625" style="3" customWidth="1"/>
    <col min="11784" max="11788" width="0" style="3" hidden="1" customWidth="1"/>
    <col min="11789" max="11789" width="13.140625" style="3" customWidth="1"/>
    <col min="11790" max="11790" width="12.28515625" style="3" customWidth="1"/>
    <col min="11791" max="12032" width="9.140625" style="3"/>
    <col min="12033" max="12033" width="79.28515625" style="3" customWidth="1"/>
    <col min="12034" max="12034" width="18" style="3" customWidth="1"/>
    <col min="12035" max="12035" width="8" style="3" customWidth="1"/>
    <col min="12036" max="12036" width="11.28515625" style="3" customWidth="1"/>
    <col min="12037" max="12037" width="11" style="3" customWidth="1"/>
    <col min="12038" max="12038" width="10.28515625" style="3" customWidth="1"/>
    <col min="12039" max="12039" width="14.140625" style="3" customWidth="1"/>
    <col min="12040" max="12044" width="0" style="3" hidden="1" customWidth="1"/>
    <col min="12045" max="12045" width="13.140625" style="3" customWidth="1"/>
    <col min="12046" max="12046" width="12.28515625" style="3" customWidth="1"/>
    <col min="12047" max="12288" width="9.140625" style="3"/>
    <col min="12289" max="12289" width="79.28515625" style="3" customWidth="1"/>
    <col min="12290" max="12290" width="18" style="3" customWidth="1"/>
    <col min="12291" max="12291" width="8" style="3" customWidth="1"/>
    <col min="12292" max="12292" width="11.28515625" style="3" customWidth="1"/>
    <col min="12293" max="12293" width="11" style="3" customWidth="1"/>
    <col min="12294" max="12294" width="10.28515625" style="3" customWidth="1"/>
    <col min="12295" max="12295" width="14.140625" style="3" customWidth="1"/>
    <col min="12296" max="12300" width="0" style="3" hidden="1" customWidth="1"/>
    <col min="12301" max="12301" width="13.140625" style="3" customWidth="1"/>
    <col min="12302" max="12302" width="12.28515625" style="3" customWidth="1"/>
    <col min="12303" max="12544" width="9.140625" style="3"/>
    <col min="12545" max="12545" width="79.28515625" style="3" customWidth="1"/>
    <col min="12546" max="12546" width="18" style="3" customWidth="1"/>
    <col min="12547" max="12547" width="8" style="3" customWidth="1"/>
    <col min="12548" max="12548" width="11.28515625" style="3" customWidth="1"/>
    <col min="12549" max="12549" width="11" style="3" customWidth="1"/>
    <col min="12550" max="12550" width="10.28515625" style="3" customWidth="1"/>
    <col min="12551" max="12551" width="14.140625" style="3" customWidth="1"/>
    <col min="12552" max="12556" width="0" style="3" hidden="1" customWidth="1"/>
    <col min="12557" max="12557" width="13.140625" style="3" customWidth="1"/>
    <col min="12558" max="12558" width="12.28515625" style="3" customWidth="1"/>
    <col min="12559" max="12800" width="9.140625" style="3"/>
    <col min="12801" max="12801" width="79.28515625" style="3" customWidth="1"/>
    <col min="12802" max="12802" width="18" style="3" customWidth="1"/>
    <col min="12803" max="12803" width="8" style="3" customWidth="1"/>
    <col min="12804" max="12804" width="11.28515625" style="3" customWidth="1"/>
    <col min="12805" max="12805" width="11" style="3" customWidth="1"/>
    <col min="12806" max="12806" width="10.28515625" style="3" customWidth="1"/>
    <col min="12807" max="12807" width="14.140625" style="3" customWidth="1"/>
    <col min="12808" max="12812" width="0" style="3" hidden="1" customWidth="1"/>
    <col min="12813" max="12813" width="13.140625" style="3" customWidth="1"/>
    <col min="12814" max="12814" width="12.28515625" style="3" customWidth="1"/>
    <col min="12815" max="13056" width="9.140625" style="3"/>
    <col min="13057" max="13057" width="79.28515625" style="3" customWidth="1"/>
    <col min="13058" max="13058" width="18" style="3" customWidth="1"/>
    <col min="13059" max="13059" width="8" style="3" customWidth="1"/>
    <col min="13060" max="13060" width="11.28515625" style="3" customWidth="1"/>
    <col min="13061" max="13061" width="11" style="3" customWidth="1"/>
    <col min="13062" max="13062" width="10.28515625" style="3" customWidth="1"/>
    <col min="13063" max="13063" width="14.140625" style="3" customWidth="1"/>
    <col min="13064" max="13068" width="0" style="3" hidden="1" customWidth="1"/>
    <col min="13069" max="13069" width="13.140625" style="3" customWidth="1"/>
    <col min="13070" max="13070" width="12.28515625" style="3" customWidth="1"/>
    <col min="13071" max="13312" width="9.140625" style="3"/>
    <col min="13313" max="13313" width="79.28515625" style="3" customWidth="1"/>
    <col min="13314" max="13314" width="18" style="3" customWidth="1"/>
    <col min="13315" max="13315" width="8" style="3" customWidth="1"/>
    <col min="13316" max="13316" width="11.28515625" style="3" customWidth="1"/>
    <col min="13317" max="13317" width="11" style="3" customWidth="1"/>
    <col min="13318" max="13318" width="10.28515625" style="3" customWidth="1"/>
    <col min="13319" max="13319" width="14.140625" style="3" customWidth="1"/>
    <col min="13320" max="13324" width="0" style="3" hidden="1" customWidth="1"/>
    <col min="13325" max="13325" width="13.140625" style="3" customWidth="1"/>
    <col min="13326" max="13326" width="12.28515625" style="3" customWidth="1"/>
    <col min="13327" max="13568" width="9.140625" style="3"/>
    <col min="13569" max="13569" width="79.28515625" style="3" customWidth="1"/>
    <col min="13570" max="13570" width="18" style="3" customWidth="1"/>
    <col min="13571" max="13571" width="8" style="3" customWidth="1"/>
    <col min="13572" max="13572" width="11.28515625" style="3" customWidth="1"/>
    <col min="13573" max="13573" width="11" style="3" customWidth="1"/>
    <col min="13574" max="13574" width="10.28515625" style="3" customWidth="1"/>
    <col min="13575" max="13575" width="14.140625" style="3" customWidth="1"/>
    <col min="13576" max="13580" width="0" style="3" hidden="1" customWidth="1"/>
    <col min="13581" max="13581" width="13.140625" style="3" customWidth="1"/>
    <col min="13582" max="13582" width="12.28515625" style="3" customWidth="1"/>
    <col min="13583" max="13824" width="9.140625" style="3"/>
    <col min="13825" max="13825" width="79.28515625" style="3" customWidth="1"/>
    <col min="13826" max="13826" width="18" style="3" customWidth="1"/>
    <col min="13827" max="13827" width="8" style="3" customWidth="1"/>
    <col min="13828" max="13828" width="11.28515625" style="3" customWidth="1"/>
    <col min="13829" max="13829" width="11" style="3" customWidth="1"/>
    <col min="13830" max="13830" width="10.28515625" style="3" customWidth="1"/>
    <col min="13831" max="13831" width="14.140625" style="3" customWidth="1"/>
    <col min="13832" max="13836" width="0" style="3" hidden="1" customWidth="1"/>
    <col min="13837" max="13837" width="13.140625" style="3" customWidth="1"/>
    <col min="13838" max="13838" width="12.28515625" style="3" customWidth="1"/>
    <col min="13839" max="14080" width="9.140625" style="3"/>
    <col min="14081" max="14081" width="79.28515625" style="3" customWidth="1"/>
    <col min="14082" max="14082" width="18" style="3" customWidth="1"/>
    <col min="14083" max="14083" width="8" style="3" customWidth="1"/>
    <col min="14084" max="14084" width="11.28515625" style="3" customWidth="1"/>
    <col min="14085" max="14085" width="11" style="3" customWidth="1"/>
    <col min="14086" max="14086" width="10.28515625" style="3" customWidth="1"/>
    <col min="14087" max="14087" width="14.140625" style="3" customWidth="1"/>
    <col min="14088" max="14092" width="0" style="3" hidden="1" customWidth="1"/>
    <col min="14093" max="14093" width="13.140625" style="3" customWidth="1"/>
    <col min="14094" max="14094" width="12.28515625" style="3" customWidth="1"/>
    <col min="14095" max="14336" width="9.140625" style="3"/>
    <col min="14337" max="14337" width="79.28515625" style="3" customWidth="1"/>
    <col min="14338" max="14338" width="18" style="3" customWidth="1"/>
    <col min="14339" max="14339" width="8" style="3" customWidth="1"/>
    <col min="14340" max="14340" width="11.28515625" style="3" customWidth="1"/>
    <col min="14341" max="14341" width="11" style="3" customWidth="1"/>
    <col min="14342" max="14342" width="10.28515625" style="3" customWidth="1"/>
    <col min="14343" max="14343" width="14.140625" style="3" customWidth="1"/>
    <col min="14344" max="14348" width="0" style="3" hidden="1" customWidth="1"/>
    <col min="14349" max="14349" width="13.140625" style="3" customWidth="1"/>
    <col min="14350" max="14350" width="12.28515625" style="3" customWidth="1"/>
    <col min="14351" max="14592" width="9.140625" style="3"/>
    <col min="14593" max="14593" width="79.28515625" style="3" customWidth="1"/>
    <col min="14594" max="14594" width="18" style="3" customWidth="1"/>
    <col min="14595" max="14595" width="8" style="3" customWidth="1"/>
    <col min="14596" max="14596" width="11.28515625" style="3" customWidth="1"/>
    <col min="14597" max="14597" width="11" style="3" customWidth="1"/>
    <col min="14598" max="14598" width="10.28515625" style="3" customWidth="1"/>
    <col min="14599" max="14599" width="14.140625" style="3" customWidth="1"/>
    <col min="14600" max="14604" width="0" style="3" hidden="1" customWidth="1"/>
    <col min="14605" max="14605" width="13.140625" style="3" customWidth="1"/>
    <col min="14606" max="14606" width="12.28515625" style="3" customWidth="1"/>
    <col min="14607" max="14848" width="9.140625" style="3"/>
    <col min="14849" max="14849" width="79.28515625" style="3" customWidth="1"/>
    <col min="14850" max="14850" width="18" style="3" customWidth="1"/>
    <col min="14851" max="14851" width="8" style="3" customWidth="1"/>
    <col min="14852" max="14852" width="11.28515625" style="3" customWidth="1"/>
    <col min="14853" max="14853" width="11" style="3" customWidth="1"/>
    <col min="14854" max="14854" width="10.28515625" style="3" customWidth="1"/>
    <col min="14855" max="14855" width="14.140625" style="3" customWidth="1"/>
    <col min="14856" max="14860" width="0" style="3" hidden="1" customWidth="1"/>
    <col min="14861" max="14861" width="13.140625" style="3" customWidth="1"/>
    <col min="14862" max="14862" width="12.28515625" style="3" customWidth="1"/>
    <col min="14863" max="15104" width="9.140625" style="3"/>
    <col min="15105" max="15105" width="79.28515625" style="3" customWidth="1"/>
    <col min="15106" max="15106" width="18" style="3" customWidth="1"/>
    <col min="15107" max="15107" width="8" style="3" customWidth="1"/>
    <col min="15108" max="15108" width="11.28515625" style="3" customWidth="1"/>
    <col min="15109" max="15109" width="11" style="3" customWidth="1"/>
    <col min="15110" max="15110" width="10.28515625" style="3" customWidth="1"/>
    <col min="15111" max="15111" width="14.140625" style="3" customWidth="1"/>
    <col min="15112" max="15116" width="0" style="3" hidden="1" customWidth="1"/>
    <col min="15117" max="15117" width="13.140625" style="3" customWidth="1"/>
    <col min="15118" max="15118" width="12.28515625" style="3" customWidth="1"/>
    <col min="15119" max="15360" width="9.140625" style="3"/>
    <col min="15361" max="15361" width="79.28515625" style="3" customWidth="1"/>
    <col min="15362" max="15362" width="18" style="3" customWidth="1"/>
    <col min="15363" max="15363" width="8" style="3" customWidth="1"/>
    <col min="15364" max="15364" width="11.28515625" style="3" customWidth="1"/>
    <col min="15365" max="15365" width="11" style="3" customWidth="1"/>
    <col min="15366" max="15366" width="10.28515625" style="3" customWidth="1"/>
    <col min="15367" max="15367" width="14.140625" style="3" customWidth="1"/>
    <col min="15368" max="15372" width="0" style="3" hidden="1" customWidth="1"/>
    <col min="15373" max="15373" width="13.140625" style="3" customWidth="1"/>
    <col min="15374" max="15374" width="12.28515625" style="3" customWidth="1"/>
    <col min="15375" max="15616" width="9.140625" style="3"/>
    <col min="15617" max="15617" width="79.28515625" style="3" customWidth="1"/>
    <col min="15618" max="15618" width="18" style="3" customWidth="1"/>
    <col min="15619" max="15619" width="8" style="3" customWidth="1"/>
    <col min="15620" max="15620" width="11.28515625" style="3" customWidth="1"/>
    <col min="15621" max="15621" width="11" style="3" customWidth="1"/>
    <col min="15622" max="15622" width="10.28515625" style="3" customWidth="1"/>
    <col min="15623" max="15623" width="14.140625" style="3" customWidth="1"/>
    <col min="15624" max="15628" width="0" style="3" hidden="1" customWidth="1"/>
    <col min="15629" max="15629" width="13.140625" style="3" customWidth="1"/>
    <col min="15630" max="15630" width="12.28515625" style="3" customWidth="1"/>
    <col min="15631" max="15872" width="9.140625" style="3"/>
    <col min="15873" max="15873" width="79.28515625" style="3" customWidth="1"/>
    <col min="15874" max="15874" width="18" style="3" customWidth="1"/>
    <col min="15875" max="15875" width="8" style="3" customWidth="1"/>
    <col min="15876" max="15876" width="11.28515625" style="3" customWidth="1"/>
    <col min="15877" max="15877" width="11" style="3" customWidth="1"/>
    <col min="15878" max="15878" width="10.28515625" style="3" customWidth="1"/>
    <col min="15879" max="15879" width="14.140625" style="3" customWidth="1"/>
    <col min="15880" max="15884" width="0" style="3" hidden="1" customWidth="1"/>
    <col min="15885" max="15885" width="13.140625" style="3" customWidth="1"/>
    <col min="15886" max="15886" width="12.28515625" style="3" customWidth="1"/>
    <col min="15887" max="16128" width="9.140625" style="3"/>
    <col min="16129" max="16129" width="79.28515625" style="3" customWidth="1"/>
    <col min="16130" max="16130" width="18" style="3" customWidth="1"/>
    <col min="16131" max="16131" width="8" style="3" customWidth="1"/>
    <col min="16132" max="16132" width="11.28515625" style="3" customWidth="1"/>
    <col min="16133" max="16133" width="11" style="3" customWidth="1"/>
    <col min="16134" max="16134" width="10.28515625" style="3" customWidth="1"/>
    <col min="16135" max="16135" width="14.140625" style="3" customWidth="1"/>
    <col min="16136" max="16140" width="0" style="3" hidden="1" customWidth="1"/>
    <col min="16141" max="16141" width="13.140625" style="3" customWidth="1"/>
    <col min="16142" max="16142" width="12.28515625" style="3" customWidth="1"/>
    <col min="16143" max="16384" width="9.140625" style="3"/>
  </cols>
  <sheetData>
    <row r="1" spans="1:14" ht="22.5" hidden="1" customHeight="1">
      <c r="A1" s="81"/>
      <c r="B1" s="81"/>
      <c r="C1" s="81"/>
      <c r="D1" s="82"/>
      <c r="E1" s="82"/>
      <c r="F1" s="82"/>
      <c r="G1" s="1"/>
      <c r="H1" s="2"/>
      <c r="I1" s="2"/>
      <c r="J1" s="2"/>
    </row>
    <row r="2" spans="1:14" ht="25.5" customHeight="1">
      <c r="A2" s="83" t="s">
        <v>405</v>
      </c>
      <c r="B2" s="83"/>
      <c r="C2" s="83"/>
      <c r="D2" s="83"/>
      <c r="E2" s="83"/>
      <c r="F2" s="83"/>
      <c r="G2" s="83"/>
      <c r="H2" s="4"/>
      <c r="I2" s="4"/>
      <c r="J2" s="4"/>
      <c r="K2" s="4"/>
      <c r="L2" s="4"/>
      <c r="M2" s="2"/>
      <c r="N2" s="5"/>
    </row>
    <row r="3" spans="1:14" ht="21" customHeight="1">
      <c r="A3" s="84"/>
      <c r="B3" s="84"/>
      <c r="C3" s="84"/>
      <c r="D3" s="84"/>
      <c r="E3" s="84"/>
      <c r="F3" s="84"/>
      <c r="G3" s="84"/>
      <c r="H3" s="4"/>
      <c r="I3" s="4"/>
      <c r="J3" s="4"/>
      <c r="K3" s="4"/>
      <c r="L3" s="4"/>
      <c r="M3" s="2"/>
      <c r="N3" s="5"/>
    </row>
    <row r="4" spans="1:14" ht="16.5" customHeight="1">
      <c r="A4" s="6"/>
      <c r="B4" s="6"/>
      <c r="C4" s="6"/>
      <c r="D4" s="7"/>
      <c r="E4" s="7"/>
      <c r="F4" s="8"/>
      <c r="G4" s="8" t="s">
        <v>0</v>
      </c>
      <c r="H4" s="9" t="s">
        <v>1</v>
      </c>
      <c r="I4" s="4"/>
      <c r="J4" s="4"/>
      <c r="K4" s="4"/>
      <c r="L4" s="4"/>
      <c r="M4" s="2"/>
      <c r="N4" s="5"/>
    </row>
    <row r="5" spans="1:14" ht="42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1" t="s">
        <v>9</v>
      </c>
      <c r="I5" s="11" t="s">
        <v>10</v>
      </c>
      <c r="J5" s="12"/>
      <c r="K5" s="10" t="s">
        <v>11</v>
      </c>
      <c r="L5" s="10" t="s">
        <v>12</v>
      </c>
      <c r="M5" s="13" t="s">
        <v>13</v>
      </c>
      <c r="N5" s="5"/>
    </row>
    <row r="6" spans="1:14" ht="33" customHeight="1">
      <c r="A6" s="14" t="s">
        <v>14</v>
      </c>
      <c r="B6" s="15" t="s">
        <v>15</v>
      </c>
      <c r="C6" s="15"/>
      <c r="D6" s="15"/>
      <c r="E6" s="15"/>
      <c r="F6" s="15"/>
      <c r="G6" s="16">
        <f t="shared" ref="G6:M6" si="0">G7+G11</f>
        <v>1095.4000000000001</v>
      </c>
      <c r="H6" s="16">
        <f t="shared" si="0"/>
        <v>351</v>
      </c>
      <c r="I6" s="16">
        <f t="shared" si="0"/>
        <v>160.5</v>
      </c>
      <c r="J6" s="16">
        <f t="shared" si="0"/>
        <v>0</v>
      </c>
      <c r="K6" s="16">
        <f t="shared" si="0"/>
        <v>823</v>
      </c>
      <c r="L6" s="16">
        <f t="shared" si="0"/>
        <v>272.39999999999998</v>
      </c>
      <c r="M6" s="16">
        <f t="shared" si="0"/>
        <v>248.3</v>
      </c>
      <c r="N6" s="5"/>
    </row>
    <row r="7" spans="1:14" ht="27">
      <c r="A7" s="17" t="s">
        <v>16</v>
      </c>
      <c r="B7" s="18" t="s">
        <v>17</v>
      </c>
      <c r="C7" s="18"/>
      <c r="D7" s="19"/>
      <c r="E7" s="19"/>
      <c r="F7" s="19"/>
      <c r="G7" s="20">
        <f t="shared" ref="G7:M7" si="1">G9</f>
        <v>280</v>
      </c>
      <c r="H7" s="20">
        <f t="shared" si="1"/>
        <v>0</v>
      </c>
      <c r="I7" s="20">
        <f t="shared" si="1"/>
        <v>0</v>
      </c>
      <c r="J7" s="20">
        <f t="shared" si="1"/>
        <v>0</v>
      </c>
      <c r="K7" s="20">
        <f t="shared" si="1"/>
        <v>280</v>
      </c>
      <c r="L7" s="20">
        <f t="shared" si="1"/>
        <v>0</v>
      </c>
      <c r="M7" s="20">
        <f t="shared" si="1"/>
        <v>0</v>
      </c>
      <c r="N7" s="5"/>
    </row>
    <row r="8" spans="1:14" ht="25.5">
      <c r="A8" s="21" t="s">
        <v>18</v>
      </c>
      <c r="B8" s="22" t="s">
        <v>19</v>
      </c>
      <c r="C8" s="22"/>
      <c r="D8" s="23"/>
      <c r="E8" s="23"/>
      <c r="F8" s="23"/>
      <c r="G8" s="24">
        <f>G9</f>
        <v>280</v>
      </c>
      <c r="H8" s="24">
        <f t="shared" ref="H8:M9" si="2">H9</f>
        <v>0</v>
      </c>
      <c r="I8" s="24">
        <f t="shared" si="2"/>
        <v>0</v>
      </c>
      <c r="J8" s="24">
        <f t="shared" si="2"/>
        <v>0</v>
      </c>
      <c r="K8" s="24">
        <f t="shared" si="2"/>
        <v>280</v>
      </c>
      <c r="L8" s="24">
        <f t="shared" si="2"/>
        <v>0</v>
      </c>
      <c r="M8" s="24">
        <f t="shared" si="2"/>
        <v>0</v>
      </c>
      <c r="N8" s="5"/>
    </row>
    <row r="9" spans="1:14" ht="16.5" customHeight="1">
      <c r="A9" s="25" t="s">
        <v>20</v>
      </c>
      <c r="B9" s="26" t="s">
        <v>21</v>
      </c>
      <c r="C9" s="26"/>
      <c r="D9" s="27"/>
      <c r="E9" s="27"/>
      <c r="F9" s="27"/>
      <c r="G9" s="28">
        <f>G10</f>
        <v>280</v>
      </c>
      <c r="H9" s="28">
        <f t="shared" si="2"/>
        <v>0</v>
      </c>
      <c r="I9" s="28">
        <f t="shared" si="2"/>
        <v>0</v>
      </c>
      <c r="J9" s="28">
        <f t="shared" si="2"/>
        <v>0</v>
      </c>
      <c r="K9" s="28">
        <f t="shared" si="2"/>
        <v>280</v>
      </c>
      <c r="L9" s="28">
        <f t="shared" si="2"/>
        <v>0</v>
      </c>
      <c r="M9" s="28">
        <f t="shared" si="2"/>
        <v>0</v>
      </c>
      <c r="N9" s="5"/>
    </row>
    <row r="10" spans="1:14" ht="18" customHeight="1">
      <c r="A10" s="25" t="s">
        <v>22</v>
      </c>
      <c r="B10" s="26" t="s">
        <v>21</v>
      </c>
      <c r="C10" s="26">
        <v>125</v>
      </c>
      <c r="D10" s="27" t="s">
        <v>23</v>
      </c>
      <c r="E10" s="27" t="s">
        <v>24</v>
      </c>
      <c r="F10" s="27" t="s">
        <v>25</v>
      </c>
      <c r="G10" s="28">
        <f>K10+L10</f>
        <v>280</v>
      </c>
      <c r="H10" s="29"/>
      <c r="I10" s="29"/>
      <c r="J10" s="29"/>
      <c r="K10" s="28">
        <v>280</v>
      </c>
      <c r="L10" s="28"/>
      <c r="M10" s="30">
        <v>0</v>
      </c>
      <c r="N10" s="5"/>
    </row>
    <row r="11" spans="1:14" ht="30" customHeight="1">
      <c r="A11" s="25" t="s">
        <v>26</v>
      </c>
      <c r="B11" s="27" t="s">
        <v>27</v>
      </c>
      <c r="C11" s="27"/>
      <c r="D11" s="27"/>
      <c r="E11" s="27"/>
      <c r="F11" s="27"/>
      <c r="G11" s="28">
        <f t="shared" ref="G11:M11" si="3">G12+G17</f>
        <v>815.40000000000009</v>
      </c>
      <c r="H11" s="28">
        <f t="shared" si="3"/>
        <v>351</v>
      </c>
      <c r="I11" s="28">
        <f t="shared" si="3"/>
        <v>160.5</v>
      </c>
      <c r="J11" s="28">
        <f t="shared" si="3"/>
        <v>0</v>
      </c>
      <c r="K11" s="28">
        <f t="shared" si="3"/>
        <v>543</v>
      </c>
      <c r="L11" s="28">
        <f t="shared" si="3"/>
        <v>272.39999999999998</v>
      </c>
      <c r="M11" s="31">
        <f t="shared" si="3"/>
        <v>248.3</v>
      </c>
      <c r="N11" s="32"/>
    </row>
    <row r="12" spans="1:14" ht="25.5">
      <c r="A12" s="21" t="s">
        <v>28</v>
      </c>
      <c r="B12" s="23" t="s">
        <v>29</v>
      </c>
      <c r="C12" s="23"/>
      <c r="D12" s="23"/>
      <c r="E12" s="23"/>
      <c r="F12" s="23"/>
      <c r="G12" s="24">
        <f>G13+G15</f>
        <v>655.20000000000005</v>
      </c>
      <c r="H12" s="24">
        <f t="shared" ref="H12:M12" si="4">H13+H15</f>
        <v>351</v>
      </c>
      <c r="I12" s="24">
        <f t="shared" si="4"/>
        <v>0</v>
      </c>
      <c r="J12" s="24">
        <f t="shared" si="4"/>
        <v>0</v>
      </c>
      <c r="K12" s="24">
        <f t="shared" si="4"/>
        <v>543</v>
      </c>
      <c r="L12" s="24">
        <f t="shared" si="4"/>
        <v>112.2</v>
      </c>
      <c r="M12" s="24">
        <f t="shared" si="4"/>
        <v>180.4</v>
      </c>
      <c r="N12" s="33"/>
    </row>
    <row r="13" spans="1:14">
      <c r="A13" s="25" t="s">
        <v>30</v>
      </c>
      <c r="B13" s="27" t="s">
        <v>31</v>
      </c>
      <c r="C13" s="27"/>
      <c r="D13" s="27"/>
      <c r="E13" s="27"/>
      <c r="F13" s="27"/>
      <c r="G13" s="28">
        <f>G14</f>
        <v>543</v>
      </c>
      <c r="H13" s="28">
        <f t="shared" ref="H13:M13" si="5">H14</f>
        <v>351</v>
      </c>
      <c r="I13" s="28">
        <f t="shared" si="5"/>
        <v>0</v>
      </c>
      <c r="J13" s="28">
        <f t="shared" si="5"/>
        <v>0</v>
      </c>
      <c r="K13" s="28">
        <f t="shared" si="5"/>
        <v>543</v>
      </c>
      <c r="L13" s="28">
        <f t="shared" si="5"/>
        <v>0</v>
      </c>
      <c r="M13" s="28">
        <f t="shared" si="5"/>
        <v>180.4</v>
      </c>
      <c r="N13" s="5"/>
    </row>
    <row r="14" spans="1:14" ht="14.25" customHeight="1">
      <c r="A14" s="25" t="s">
        <v>32</v>
      </c>
      <c r="B14" s="27" t="s">
        <v>31</v>
      </c>
      <c r="C14" s="27" t="s">
        <v>33</v>
      </c>
      <c r="D14" s="27" t="s">
        <v>34</v>
      </c>
      <c r="E14" s="27" t="s">
        <v>35</v>
      </c>
      <c r="F14" s="27" t="s">
        <v>36</v>
      </c>
      <c r="G14" s="28">
        <f>K14+L14</f>
        <v>543</v>
      </c>
      <c r="H14" s="29">
        <v>351</v>
      </c>
      <c r="I14" s="29"/>
      <c r="J14" s="29"/>
      <c r="K14" s="28">
        <v>543</v>
      </c>
      <c r="L14" s="28"/>
      <c r="M14" s="30">
        <v>180.4</v>
      </c>
      <c r="N14" s="5"/>
    </row>
    <row r="15" spans="1:14" ht="15.75" customHeight="1">
      <c r="A15" s="25" t="s">
        <v>37</v>
      </c>
      <c r="B15" s="27" t="s">
        <v>38</v>
      </c>
      <c r="C15" s="27"/>
      <c r="D15" s="27"/>
      <c r="E15" s="27"/>
      <c r="F15" s="27"/>
      <c r="G15" s="28">
        <f t="shared" ref="G15:M15" si="6">G16</f>
        <v>112.2</v>
      </c>
      <c r="H15" s="28">
        <f t="shared" si="6"/>
        <v>0</v>
      </c>
      <c r="I15" s="28">
        <f t="shared" si="6"/>
        <v>0</v>
      </c>
      <c r="J15" s="28">
        <f t="shared" si="6"/>
        <v>0</v>
      </c>
      <c r="K15" s="28">
        <f t="shared" si="6"/>
        <v>0</v>
      </c>
      <c r="L15" s="28">
        <f t="shared" si="6"/>
        <v>112.2</v>
      </c>
      <c r="M15" s="28">
        <f t="shared" si="6"/>
        <v>0</v>
      </c>
      <c r="N15" s="5"/>
    </row>
    <row r="16" spans="1:14">
      <c r="A16" s="34" t="s">
        <v>39</v>
      </c>
      <c r="B16" s="27" t="s">
        <v>38</v>
      </c>
      <c r="C16" s="27" t="s">
        <v>33</v>
      </c>
      <c r="D16" s="27" t="s">
        <v>40</v>
      </c>
      <c r="E16" s="27" t="s">
        <v>35</v>
      </c>
      <c r="F16" s="27" t="s">
        <v>41</v>
      </c>
      <c r="G16" s="28">
        <f>K16+L16</f>
        <v>112.2</v>
      </c>
      <c r="H16" s="29"/>
      <c r="I16" s="29"/>
      <c r="J16" s="29"/>
      <c r="K16" s="28">
        <v>0</v>
      </c>
      <c r="L16" s="28">
        <v>112.2</v>
      </c>
      <c r="M16" s="30">
        <v>0</v>
      </c>
      <c r="N16" s="5"/>
    </row>
    <row r="17" spans="1:14" ht="25.5">
      <c r="A17" s="21" t="s">
        <v>42</v>
      </c>
      <c r="B17" s="23" t="s">
        <v>43</v>
      </c>
      <c r="C17" s="23"/>
      <c r="D17" s="23"/>
      <c r="E17" s="23"/>
      <c r="F17" s="23"/>
      <c r="G17" s="24">
        <f t="shared" ref="G17:M17" si="7">G18</f>
        <v>160.19999999999999</v>
      </c>
      <c r="H17" s="24">
        <f t="shared" si="7"/>
        <v>0</v>
      </c>
      <c r="I17" s="24">
        <f t="shared" si="7"/>
        <v>160.5</v>
      </c>
      <c r="J17" s="24">
        <f t="shared" si="7"/>
        <v>0</v>
      </c>
      <c r="K17" s="24">
        <f t="shared" si="7"/>
        <v>0</v>
      </c>
      <c r="L17" s="24">
        <f t="shared" si="7"/>
        <v>160.19999999999999</v>
      </c>
      <c r="M17" s="24">
        <f t="shared" si="7"/>
        <v>67.899999999999991</v>
      </c>
      <c r="N17" s="5"/>
    </row>
    <row r="18" spans="1:14" ht="38.25">
      <c r="A18" s="25" t="s">
        <v>44</v>
      </c>
      <c r="B18" s="27" t="s">
        <v>45</v>
      </c>
      <c r="C18" s="27"/>
      <c r="D18" s="27"/>
      <c r="E18" s="27"/>
      <c r="F18" s="27"/>
      <c r="G18" s="28">
        <f>G19+G20</f>
        <v>160.19999999999999</v>
      </c>
      <c r="H18" s="28">
        <f t="shared" ref="H18:M18" si="8">H19+H20</f>
        <v>0</v>
      </c>
      <c r="I18" s="28">
        <f t="shared" si="8"/>
        <v>160.5</v>
      </c>
      <c r="J18" s="28">
        <f t="shared" si="8"/>
        <v>0</v>
      </c>
      <c r="K18" s="28">
        <f t="shared" si="8"/>
        <v>0</v>
      </c>
      <c r="L18" s="28">
        <f t="shared" si="8"/>
        <v>160.19999999999999</v>
      </c>
      <c r="M18" s="28">
        <f t="shared" si="8"/>
        <v>67.899999999999991</v>
      </c>
      <c r="N18" s="5"/>
    </row>
    <row r="19" spans="1:14" ht="15.75" customHeight="1">
      <c r="A19" s="25" t="s">
        <v>46</v>
      </c>
      <c r="B19" s="27" t="s">
        <v>45</v>
      </c>
      <c r="C19" s="27" t="s">
        <v>33</v>
      </c>
      <c r="D19" s="27" t="s">
        <v>34</v>
      </c>
      <c r="E19" s="27" t="s">
        <v>35</v>
      </c>
      <c r="F19" s="27" t="s">
        <v>47</v>
      </c>
      <c r="G19" s="28">
        <f>K19+L19</f>
        <v>150.19999999999999</v>
      </c>
      <c r="H19" s="28"/>
      <c r="I19" s="28">
        <v>156.5</v>
      </c>
      <c r="J19" s="29"/>
      <c r="K19" s="28"/>
      <c r="L19" s="28">
        <v>150.19999999999999</v>
      </c>
      <c r="M19" s="30">
        <v>59.8</v>
      </c>
      <c r="N19" s="5"/>
    </row>
    <row r="20" spans="1:14" ht="17.25" customHeight="1">
      <c r="A20" s="25" t="s">
        <v>32</v>
      </c>
      <c r="B20" s="27" t="s">
        <v>45</v>
      </c>
      <c r="C20" s="27" t="s">
        <v>33</v>
      </c>
      <c r="D20" s="27" t="s">
        <v>34</v>
      </c>
      <c r="E20" s="27" t="s">
        <v>35</v>
      </c>
      <c r="F20" s="27" t="s">
        <v>36</v>
      </c>
      <c r="G20" s="28">
        <f>K20+L20</f>
        <v>10</v>
      </c>
      <c r="H20" s="28"/>
      <c r="I20" s="28">
        <v>4</v>
      </c>
      <c r="J20" s="29"/>
      <c r="K20" s="28"/>
      <c r="L20" s="28">
        <v>10</v>
      </c>
      <c r="M20" s="30">
        <v>8.1</v>
      </c>
      <c r="N20" s="5"/>
    </row>
    <row r="21" spans="1:14" ht="28.5">
      <c r="A21" s="14" t="s">
        <v>48</v>
      </c>
      <c r="B21" s="15" t="s">
        <v>49</v>
      </c>
      <c r="C21" s="15"/>
      <c r="D21" s="15"/>
      <c r="E21" s="15"/>
      <c r="F21" s="15"/>
      <c r="G21" s="16">
        <f t="shared" ref="G21:M21" si="9">G22+G30+G35+G38</f>
        <v>5070.5</v>
      </c>
      <c r="H21" s="16">
        <f t="shared" si="9"/>
        <v>0</v>
      </c>
      <c r="I21" s="16">
        <f t="shared" si="9"/>
        <v>0</v>
      </c>
      <c r="J21" s="16">
        <f t="shared" si="9"/>
        <v>0</v>
      </c>
      <c r="K21" s="16">
        <f t="shared" si="9"/>
        <v>4008</v>
      </c>
      <c r="L21" s="16">
        <f t="shared" si="9"/>
        <v>537.5</v>
      </c>
      <c r="M21" s="16">
        <f t="shared" si="9"/>
        <v>3080.3</v>
      </c>
      <c r="N21" s="5"/>
    </row>
    <row r="22" spans="1:14">
      <c r="A22" s="21" t="s">
        <v>50</v>
      </c>
      <c r="B22" s="23" t="s">
        <v>51</v>
      </c>
      <c r="C22" s="23"/>
      <c r="D22" s="23"/>
      <c r="E22" s="23"/>
      <c r="F22" s="23"/>
      <c r="G22" s="24">
        <f t="shared" ref="G22:M22" si="10">G23+G25+G28</f>
        <v>3865.8</v>
      </c>
      <c r="H22" s="24">
        <f t="shared" si="10"/>
        <v>0</v>
      </c>
      <c r="I22" s="24">
        <f t="shared" si="10"/>
        <v>0</v>
      </c>
      <c r="J22" s="24">
        <f t="shared" si="10"/>
        <v>0</v>
      </c>
      <c r="K22" s="24">
        <f t="shared" si="10"/>
        <v>3750.8</v>
      </c>
      <c r="L22" s="24">
        <f t="shared" si="10"/>
        <v>150</v>
      </c>
      <c r="M22" s="24">
        <f t="shared" si="10"/>
        <v>2356.2000000000003</v>
      </c>
      <c r="N22" s="5"/>
    </row>
    <row r="23" spans="1:14">
      <c r="A23" s="25" t="s">
        <v>52</v>
      </c>
      <c r="B23" s="27" t="s">
        <v>53</v>
      </c>
      <c r="C23" s="27"/>
      <c r="D23" s="27"/>
      <c r="E23" s="27"/>
      <c r="F23" s="27"/>
      <c r="G23" s="28">
        <f t="shared" ref="G23:L23" si="11">G24</f>
        <v>3580.8</v>
      </c>
      <c r="H23" s="28">
        <f t="shared" si="11"/>
        <v>0</v>
      </c>
      <c r="I23" s="28">
        <f t="shared" si="11"/>
        <v>0</v>
      </c>
      <c r="J23" s="28">
        <f t="shared" si="11"/>
        <v>0</v>
      </c>
      <c r="K23" s="28">
        <f t="shared" si="11"/>
        <v>3580.8</v>
      </c>
      <c r="L23" s="28">
        <f t="shared" si="11"/>
        <v>0</v>
      </c>
      <c r="M23" s="28">
        <f>M24</f>
        <v>2185.8000000000002</v>
      </c>
      <c r="N23" s="5"/>
    </row>
    <row r="24" spans="1:14">
      <c r="A24" s="25" t="s">
        <v>22</v>
      </c>
      <c r="B24" s="27" t="s">
        <v>53</v>
      </c>
      <c r="C24" s="27" t="s">
        <v>33</v>
      </c>
      <c r="D24" s="27" t="s">
        <v>54</v>
      </c>
      <c r="E24" s="27" t="s">
        <v>24</v>
      </c>
      <c r="F24" s="27" t="s">
        <v>25</v>
      </c>
      <c r="G24" s="28">
        <f>L24+K24</f>
        <v>3580.8</v>
      </c>
      <c r="H24" s="28"/>
      <c r="I24" s="28"/>
      <c r="J24" s="29"/>
      <c r="K24" s="28">
        <v>3580.8</v>
      </c>
      <c r="L24" s="28">
        <v>0</v>
      </c>
      <c r="M24" s="30">
        <v>2185.8000000000002</v>
      </c>
      <c r="N24" s="5"/>
    </row>
    <row r="25" spans="1:14">
      <c r="A25" s="25" t="s">
        <v>55</v>
      </c>
      <c r="B25" s="27" t="s">
        <v>56</v>
      </c>
      <c r="C25" s="27"/>
      <c r="D25" s="27"/>
      <c r="E25" s="27"/>
      <c r="F25" s="27"/>
      <c r="G25" s="28">
        <f>G26+G27</f>
        <v>135</v>
      </c>
      <c r="H25" s="28">
        <f t="shared" ref="H25:M25" si="12">H26+H27</f>
        <v>0</v>
      </c>
      <c r="I25" s="28">
        <f t="shared" si="12"/>
        <v>0</v>
      </c>
      <c r="J25" s="28">
        <f t="shared" si="12"/>
        <v>0</v>
      </c>
      <c r="K25" s="28">
        <f t="shared" si="12"/>
        <v>170</v>
      </c>
      <c r="L25" s="28">
        <f t="shared" si="12"/>
        <v>0</v>
      </c>
      <c r="M25" s="28">
        <f t="shared" si="12"/>
        <v>83.3</v>
      </c>
      <c r="N25" s="5"/>
    </row>
    <row r="26" spans="1:14">
      <c r="A26" s="25" t="s">
        <v>22</v>
      </c>
      <c r="B26" s="27" t="s">
        <v>56</v>
      </c>
      <c r="C26" s="27" t="s">
        <v>57</v>
      </c>
      <c r="D26" s="27" t="s">
        <v>54</v>
      </c>
      <c r="E26" s="27" t="s">
        <v>24</v>
      </c>
      <c r="F26" s="27" t="s">
        <v>25</v>
      </c>
      <c r="G26" s="28">
        <v>70</v>
      </c>
      <c r="H26" s="28"/>
      <c r="I26" s="28"/>
      <c r="J26" s="29"/>
      <c r="K26" s="28">
        <v>70</v>
      </c>
      <c r="L26" s="28">
        <v>0</v>
      </c>
      <c r="M26" s="30">
        <v>59.8</v>
      </c>
      <c r="N26" s="5"/>
    </row>
    <row r="27" spans="1:14">
      <c r="A27" s="25" t="s">
        <v>22</v>
      </c>
      <c r="B27" s="27" t="s">
        <v>56</v>
      </c>
      <c r="C27" s="27" t="s">
        <v>33</v>
      </c>
      <c r="D27" s="27" t="s">
        <v>54</v>
      </c>
      <c r="E27" s="27" t="s">
        <v>24</v>
      </c>
      <c r="F27" s="27" t="s">
        <v>25</v>
      </c>
      <c r="G27" s="28">
        <v>65</v>
      </c>
      <c r="H27" s="28"/>
      <c r="I27" s="28"/>
      <c r="J27" s="29"/>
      <c r="K27" s="28">
        <v>100</v>
      </c>
      <c r="L27" s="28"/>
      <c r="M27" s="30">
        <v>23.5</v>
      </c>
      <c r="N27" s="5"/>
    </row>
    <row r="28" spans="1:14" ht="38.25">
      <c r="A28" s="25" t="s">
        <v>58</v>
      </c>
      <c r="B28" s="27" t="s">
        <v>59</v>
      </c>
      <c r="C28" s="27"/>
      <c r="D28" s="27"/>
      <c r="E28" s="27"/>
      <c r="F28" s="27"/>
      <c r="G28" s="28">
        <f>G29</f>
        <v>150</v>
      </c>
      <c r="H28" s="28">
        <f t="shared" ref="H28:M28" si="13">H29</f>
        <v>0</v>
      </c>
      <c r="I28" s="28">
        <f t="shared" si="13"/>
        <v>0</v>
      </c>
      <c r="J28" s="28">
        <f t="shared" si="13"/>
        <v>0</v>
      </c>
      <c r="K28" s="28">
        <f t="shared" si="13"/>
        <v>0</v>
      </c>
      <c r="L28" s="28">
        <f t="shared" si="13"/>
        <v>150</v>
      </c>
      <c r="M28" s="28">
        <f t="shared" si="13"/>
        <v>87.1</v>
      </c>
      <c r="N28" s="5"/>
    </row>
    <row r="29" spans="1:14">
      <c r="A29" s="25" t="s">
        <v>22</v>
      </c>
      <c r="B29" s="27" t="s">
        <v>59</v>
      </c>
      <c r="C29" s="27" t="s">
        <v>33</v>
      </c>
      <c r="D29" s="27" t="s">
        <v>54</v>
      </c>
      <c r="E29" s="27" t="s">
        <v>24</v>
      </c>
      <c r="F29" s="27" t="s">
        <v>25</v>
      </c>
      <c r="G29" s="28">
        <f>K29+L29</f>
        <v>150</v>
      </c>
      <c r="H29" s="28"/>
      <c r="I29" s="28"/>
      <c r="J29" s="29"/>
      <c r="K29" s="28">
        <v>0</v>
      </c>
      <c r="L29" s="28">
        <v>150</v>
      </c>
      <c r="M29" s="30">
        <v>87.1</v>
      </c>
      <c r="N29" s="5"/>
    </row>
    <row r="30" spans="1:14">
      <c r="A30" s="21" t="s">
        <v>60</v>
      </c>
      <c r="B30" s="23" t="s">
        <v>61</v>
      </c>
      <c r="C30" s="23"/>
      <c r="D30" s="23"/>
      <c r="E30" s="23"/>
      <c r="F30" s="23"/>
      <c r="G30" s="24">
        <f t="shared" ref="G30:M30" si="14">G31+G33</f>
        <v>429.7</v>
      </c>
      <c r="H30" s="24">
        <f t="shared" si="14"/>
        <v>0</v>
      </c>
      <c r="I30" s="24">
        <f t="shared" si="14"/>
        <v>0</v>
      </c>
      <c r="J30" s="24">
        <f t="shared" si="14"/>
        <v>0</v>
      </c>
      <c r="K30" s="24">
        <f t="shared" si="14"/>
        <v>217.2</v>
      </c>
      <c r="L30" s="24">
        <f t="shared" si="14"/>
        <v>247.5</v>
      </c>
      <c r="M30" s="24">
        <f t="shared" si="14"/>
        <v>159.1</v>
      </c>
      <c r="N30" s="5"/>
    </row>
    <row r="31" spans="1:14">
      <c r="A31" s="25" t="s">
        <v>55</v>
      </c>
      <c r="B31" s="27" t="s">
        <v>62</v>
      </c>
      <c r="C31" s="27"/>
      <c r="D31" s="27"/>
      <c r="E31" s="27"/>
      <c r="F31" s="27"/>
      <c r="G31" s="28">
        <f t="shared" ref="G31:M31" si="15">G32</f>
        <v>182.2</v>
      </c>
      <c r="H31" s="28">
        <f t="shared" si="15"/>
        <v>0</v>
      </c>
      <c r="I31" s="28">
        <f t="shared" si="15"/>
        <v>0</v>
      </c>
      <c r="J31" s="28">
        <f t="shared" si="15"/>
        <v>0</v>
      </c>
      <c r="K31" s="28">
        <f t="shared" si="15"/>
        <v>217.2</v>
      </c>
      <c r="L31" s="28">
        <f t="shared" si="15"/>
        <v>0</v>
      </c>
      <c r="M31" s="28">
        <f t="shared" si="15"/>
        <v>47.4</v>
      </c>
      <c r="N31" s="5"/>
    </row>
    <row r="32" spans="1:14">
      <c r="A32" s="25" t="s">
        <v>22</v>
      </c>
      <c r="B32" s="27" t="s">
        <v>62</v>
      </c>
      <c r="C32" s="27" t="s">
        <v>57</v>
      </c>
      <c r="D32" s="27" t="s">
        <v>54</v>
      </c>
      <c r="E32" s="27" t="s">
        <v>24</v>
      </c>
      <c r="F32" s="27" t="s">
        <v>25</v>
      </c>
      <c r="G32" s="28">
        <v>182.2</v>
      </c>
      <c r="H32" s="28"/>
      <c r="I32" s="28"/>
      <c r="J32" s="29"/>
      <c r="K32" s="28">
        <v>217.2</v>
      </c>
      <c r="L32" s="28"/>
      <c r="M32" s="30">
        <v>47.4</v>
      </c>
      <c r="N32" s="5"/>
    </row>
    <row r="33" spans="1:14" ht="38.25">
      <c r="A33" s="25" t="s">
        <v>58</v>
      </c>
      <c r="B33" s="27" t="s">
        <v>63</v>
      </c>
      <c r="C33" s="27"/>
      <c r="D33" s="27"/>
      <c r="E33" s="27"/>
      <c r="F33" s="27"/>
      <c r="G33" s="28">
        <f t="shared" ref="G33:M33" si="16">G34</f>
        <v>247.5</v>
      </c>
      <c r="H33" s="28">
        <f t="shared" si="16"/>
        <v>0</v>
      </c>
      <c r="I33" s="28">
        <f t="shared" si="16"/>
        <v>0</v>
      </c>
      <c r="J33" s="28">
        <f t="shared" si="16"/>
        <v>0</v>
      </c>
      <c r="K33" s="28">
        <f t="shared" si="16"/>
        <v>0</v>
      </c>
      <c r="L33" s="28">
        <f t="shared" si="16"/>
        <v>247.5</v>
      </c>
      <c r="M33" s="28">
        <f t="shared" si="16"/>
        <v>111.7</v>
      </c>
      <c r="N33" s="5"/>
    </row>
    <row r="34" spans="1:14">
      <c r="A34" s="25" t="s">
        <v>22</v>
      </c>
      <c r="B34" s="27" t="s">
        <v>63</v>
      </c>
      <c r="C34" s="27" t="s">
        <v>33</v>
      </c>
      <c r="D34" s="27" t="s">
        <v>54</v>
      </c>
      <c r="E34" s="27" t="s">
        <v>24</v>
      </c>
      <c r="F34" s="27" t="s">
        <v>25</v>
      </c>
      <c r="G34" s="28">
        <f>K34+L34</f>
        <v>247.5</v>
      </c>
      <c r="H34" s="28"/>
      <c r="I34" s="28"/>
      <c r="J34" s="28"/>
      <c r="K34" s="28"/>
      <c r="L34" s="28">
        <v>247.5</v>
      </c>
      <c r="M34" s="30">
        <v>111.7</v>
      </c>
      <c r="N34" s="5"/>
    </row>
    <row r="35" spans="1:14" ht="25.5">
      <c r="A35" s="21" t="s">
        <v>64</v>
      </c>
      <c r="B35" s="23" t="s">
        <v>65</v>
      </c>
      <c r="C35" s="23"/>
      <c r="D35" s="23"/>
      <c r="E35" s="23"/>
      <c r="F35" s="23"/>
      <c r="G35" s="24">
        <f>G36</f>
        <v>40</v>
      </c>
      <c r="H35" s="24">
        <f t="shared" ref="H35:M36" si="17">H36</f>
        <v>0</v>
      </c>
      <c r="I35" s="24">
        <f t="shared" si="17"/>
        <v>0</v>
      </c>
      <c r="J35" s="24">
        <f t="shared" si="17"/>
        <v>0</v>
      </c>
      <c r="K35" s="24">
        <f t="shared" si="17"/>
        <v>40</v>
      </c>
      <c r="L35" s="24">
        <f t="shared" si="17"/>
        <v>0</v>
      </c>
      <c r="M35" s="24">
        <f t="shared" si="17"/>
        <v>0</v>
      </c>
      <c r="N35" s="5"/>
    </row>
    <row r="36" spans="1:14">
      <c r="A36" s="25" t="s">
        <v>55</v>
      </c>
      <c r="B36" s="27" t="s">
        <v>66</v>
      </c>
      <c r="C36" s="27"/>
      <c r="D36" s="27"/>
      <c r="E36" s="27"/>
      <c r="F36" s="27"/>
      <c r="G36" s="28">
        <f>G37</f>
        <v>40</v>
      </c>
      <c r="H36" s="28">
        <f t="shared" si="17"/>
        <v>0</v>
      </c>
      <c r="I36" s="28">
        <f t="shared" si="17"/>
        <v>0</v>
      </c>
      <c r="J36" s="28">
        <f t="shared" si="17"/>
        <v>0</v>
      </c>
      <c r="K36" s="28">
        <f t="shared" si="17"/>
        <v>40</v>
      </c>
      <c r="L36" s="28">
        <f t="shared" si="17"/>
        <v>0</v>
      </c>
      <c r="M36" s="28">
        <f t="shared" si="17"/>
        <v>0</v>
      </c>
      <c r="N36" s="5"/>
    </row>
    <row r="37" spans="1:14" ht="17.25" customHeight="1">
      <c r="A37" s="25" t="s">
        <v>32</v>
      </c>
      <c r="B37" s="27" t="s">
        <v>66</v>
      </c>
      <c r="C37" s="27" t="s">
        <v>33</v>
      </c>
      <c r="D37" s="27" t="s">
        <v>54</v>
      </c>
      <c r="E37" s="27" t="s">
        <v>24</v>
      </c>
      <c r="F37" s="27" t="s">
        <v>36</v>
      </c>
      <c r="G37" s="28">
        <f>K37+L37</f>
        <v>40</v>
      </c>
      <c r="H37" s="28"/>
      <c r="I37" s="28"/>
      <c r="J37" s="28"/>
      <c r="K37" s="28">
        <v>40</v>
      </c>
      <c r="L37" s="28"/>
      <c r="M37" s="30">
        <v>0</v>
      </c>
      <c r="N37" s="5"/>
    </row>
    <row r="38" spans="1:14" ht="18.75" customHeight="1">
      <c r="A38" s="21" t="s">
        <v>67</v>
      </c>
      <c r="B38" s="23" t="s">
        <v>68</v>
      </c>
      <c r="C38" s="23"/>
      <c r="D38" s="23"/>
      <c r="E38" s="23"/>
      <c r="F38" s="23"/>
      <c r="G38" s="24">
        <f t="shared" ref="G38:M38" si="18">G42+G50+G40</f>
        <v>735</v>
      </c>
      <c r="H38" s="24">
        <f t="shared" si="18"/>
        <v>0</v>
      </c>
      <c r="I38" s="24">
        <f t="shared" si="18"/>
        <v>0</v>
      </c>
      <c r="J38" s="24">
        <f t="shared" si="18"/>
        <v>0</v>
      </c>
      <c r="K38" s="24">
        <f t="shared" si="18"/>
        <v>0</v>
      </c>
      <c r="L38" s="24">
        <f t="shared" si="18"/>
        <v>140</v>
      </c>
      <c r="M38" s="24">
        <f t="shared" si="18"/>
        <v>565</v>
      </c>
      <c r="N38" s="5"/>
    </row>
    <row r="39" spans="1:14" ht="1.5" hidden="1" customHeight="1">
      <c r="A39" s="25" t="s">
        <v>55</v>
      </c>
      <c r="B39" s="27" t="s">
        <v>69</v>
      </c>
      <c r="C39" s="27"/>
      <c r="D39" s="27"/>
      <c r="E39" s="27"/>
      <c r="F39" s="27"/>
      <c r="G39" s="28">
        <f>G42</f>
        <v>140</v>
      </c>
      <c r="H39" s="29"/>
      <c r="I39" s="29"/>
      <c r="J39" s="29"/>
      <c r="K39" s="29">
        <f>K42</f>
        <v>0</v>
      </c>
      <c r="L39" s="29">
        <f>L42</f>
        <v>140</v>
      </c>
      <c r="M39" s="30"/>
      <c r="N39" s="5"/>
    </row>
    <row r="40" spans="1:14" ht="11.25" customHeight="1">
      <c r="A40" s="25" t="s">
        <v>70</v>
      </c>
      <c r="B40" s="27" t="s">
        <v>71</v>
      </c>
      <c r="C40" s="27"/>
      <c r="D40" s="27"/>
      <c r="E40" s="27"/>
      <c r="F40" s="27"/>
      <c r="G40" s="28">
        <f>G41</f>
        <v>100</v>
      </c>
      <c r="H40" s="28">
        <f t="shared" ref="H40:M40" si="19">H41</f>
        <v>0</v>
      </c>
      <c r="I40" s="28">
        <f t="shared" si="19"/>
        <v>0</v>
      </c>
      <c r="J40" s="28">
        <f t="shared" si="19"/>
        <v>0</v>
      </c>
      <c r="K40" s="28">
        <f t="shared" si="19"/>
        <v>0</v>
      </c>
      <c r="L40" s="28">
        <f t="shared" si="19"/>
        <v>0</v>
      </c>
      <c r="M40" s="28">
        <f t="shared" si="19"/>
        <v>0</v>
      </c>
      <c r="N40" s="5"/>
    </row>
    <row r="41" spans="1:14" ht="27" customHeight="1">
      <c r="A41" s="25" t="s">
        <v>72</v>
      </c>
      <c r="B41" s="27" t="s">
        <v>71</v>
      </c>
      <c r="C41" s="27" t="s">
        <v>33</v>
      </c>
      <c r="D41" s="27" t="s">
        <v>54</v>
      </c>
      <c r="E41" s="27" t="s">
        <v>24</v>
      </c>
      <c r="F41" s="27" t="s">
        <v>73</v>
      </c>
      <c r="G41" s="28">
        <v>100</v>
      </c>
      <c r="H41" s="29"/>
      <c r="I41" s="29"/>
      <c r="J41" s="29"/>
      <c r="K41" s="29"/>
      <c r="L41" s="29"/>
      <c r="M41" s="30"/>
      <c r="N41" s="5"/>
    </row>
    <row r="42" spans="1:14" ht="38.25">
      <c r="A42" s="25" t="s">
        <v>58</v>
      </c>
      <c r="B42" s="27" t="s">
        <v>69</v>
      </c>
      <c r="C42" s="27"/>
      <c r="D42" s="27"/>
      <c r="E42" s="27"/>
      <c r="F42" s="27"/>
      <c r="G42" s="28">
        <f>G47+G49+G48</f>
        <v>140</v>
      </c>
      <c r="H42" s="28">
        <f t="shared" ref="H42:M42" si="20">H47+H49+H48</f>
        <v>0</v>
      </c>
      <c r="I42" s="28">
        <f t="shared" si="20"/>
        <v>0</v>
      </c>
      <c r="J42" s="28">
        <f t="shared" si="20"/>
        <v>0</v>
      </c>
      <c r="K42" s="28">
        <f t="shared" si="20"/>
        <v>0</v>
      </c>
      <c r="L42" s="28">
        <f t="shared" si="20"/>
        <v>140</v>
      </c>
      <c r="M42" s="28">
        <f t="shared" si="20"/>
        <v>70</v>
      </c>
      <c r="N42" s="5"/>
    </row>
    <row r="43" spans="1:14" ht="1.5" hidden="1" customHeight="1">
      <c r="A43" s="25" t="s">
        <v>74</v>
      </c>
      <c r="B43" s="27" t="s">
        <v>75</v>
      </c>
      <c r="C43" s="27"/>
      <c r="D43" s="35" t="s">
        <v>23</v>
      </c>
      <c r="E43" s="35" t="s">
        <v>76</v>
      </c>
      <c r="F43" s="35"/>
      <c r="G43" s="36">
        <f>G44</f>
        <v>0</v>
      </c>
      <c r="H43" s="36"/>
      <c r="I43" s="36"/>
      <c r="J43" s="37"/>
      <c r="K43" s="36">
        <f>K44</f>
        <v>0</v>
      </c>
      <c r="L43" s="36">
        <f>L44</f>
        <v>0</v>
      </c>
      <c r="M43" s="30"/>
      <c r="N43" s="5"/>
    </row>
    <row r="44" spans="1:14" hidden="1">
      <c r="A44" s="25" t="s">
        <v>22</v>
      </c>
      <c r="B44" s="27" t="s">
        <v>75</v>
      </c>
      <c r="C44" s="27"/>
      <c r="D44" s="27" t="s">
        <v>23</v>
      </c>
      <c r="E44" s="27" t="s">
        <v>76</v>
      </c>
      <c r="F44" s="27" t="s">
        <v>25</v>
      </c>
      <c r="G44" s="28">
        <f>K44+L44</f>
        <v>0</v>
      </c>
      <c r="H44" s="28"/>
      <c r="I44" s="28"/>
      <c r="J44" s="29"/>
      <c r="K44" s="28"/>
      <c r="L44" s="28"/>
      <c r="M44" s="30"/>
      <c r="N44" s="5"/>
    </row>
    <row r="45" spans="1:14" ht="25.5" hidden="1">
      <c r="A45" s="25" t="s">
        <v>77</v>
      </c>
      <c r="B45" s="27" t="s">
        <v>78</v>
      </c>
      <c r="C45" s="27"/>
      <c r="D45" s="27" t="s">
        <v>23</v>
      </c>
      <c r="E45" s="27" t="s">
        <v>76</v>
      </c>
      <c r="F45" s="27"/>
      <c r="G45" s="38">
        <f>G46</f>
        <v>0</v>
      </c>
      <c r="H45" s="38"/>
      <c r="I45" s="38"/>
      <c r="J45" s="39"/>
      <c r="K45" s="38">
        <f>K46</f>
        <v>0</v>
      </c>
      <c r="L45" s="38">
        <f>L46</f>
        <v>0</v>
      </c>
      <c r="M45" s="30"/>
      <c r="N45" s="5"/>
    </row>
    <row r="46" spans="1:14" hidden="1">
      <c r="A46" s="25" t="s">
        <v>22</v>
      </c>
      <c r="B46" s="27" t="s">
        <v>78</v>
      </c>
      <c r="C46" s="27"/>
      <c r="D46" s="27" t="s">
        <v>23</v>
      </c>
      <c r="E46" s="27" t="s">
        <v>76</v>
      </c>
      <c r="F46" s="27" t="s">
        <v>25</v>
      </c>
      <c r="G46" s="38">
        <f>K46+L46</f>
        <v>0</v>
      </c>
      <c r="H46" s="38"/>
      <c r="I46" s="38"/>
      <c r="J46" s="39"/>
      <c r="K46" s="38"/>
      <c r="L46" s="38"/>
      <c r="M46" s="30"/>
      <c r="N46" s="5"/>
    </row>
    <row r="47" spans="1:14" ht="24" hidden="1" customHeight="1">
      <c r="A47" s="25" t="s">
        <v>32</v>
      </c>
      <c r="B47" s="27" t="s">
        <v>69</v>
      </c>
      <c r="C47" s="27" t="s">
        <v>33</v>
      </c>
      <c r="D47" s="27" t="s">
        <v>54</v>
      </c>
      <c r="E47" s="27" t="s">
        <v>24</v>
      </c>
      <c r="F47" s="27" t="s">
        <v>36</v>
      </c>
      <c r="G47" s="28">
        <f>K47+L47</f>
        <v>0</v>
      </c>
      <c r="H47" s="28"/>
      <c r="I47" s="28"/>
      <c r="J47" s="29"/>
      <c r="K47" s="28">
        <v>0</v>
      </c>
      <c r="L47" s="28"/>
      <c r="M47" s="30"/>
      <c r="N47" s="5"/>
    </row>
    <row r="48" spans="1:14">
      <c r="A48" s="25" t="s">
        <v>22</v>
      </c>
      <c r="B48" s="27" t="s">
        <v>69</v>
      </c>
      <c r="C48" s="27" t="s">
        <v>57</v>
      </c>
      <c r="D48" s="27" t="s">
        <v>54</v>
      </c>
      <c r="E48" s="27" t="s">
        <v>24</v>
      </c>
      <c r="F48" s="27" t="s">
        <v>25</v>
      </c>
      <c r="G48" s="28">
        <f>K48+L48</f>
        <v>60</v>
      </c>
      <c r="H48" s="28"/>
      <c r="I48" s="28"/>
      <c r="J48" s="29"/>
      <c r="K48" s="28"/>
      <c r="L48" s="28">
        <v>60</v>
      </c>
      <c r="M48" s="30">
        <v>0</v>
      </c>
      <c r="N48" s="5"/>
    </row>
    <row r="49" spans="1:14">
      <c r="A49" s="25" t="s">
        <v>22</v>
      </c>
      <c r="B49" s="27" t="s">
        <v>69</v>
      </c>
      <c r="C49" s="27" t="s">
        <v>33</v>
      </c>
      <c r="D49" s="27" t="s">
        <v>54</v>
      </c>
      <c r="E49" s="27" t="s">
        <v>24</v>
      </c>
      <c r="F49" s="27" t="s">
        <v>25</v>
      </c>
      <c r="G49" s="28">
        <f>K49+L49</f>
        <v>80</v>
      </c>
      <c r="H49" s="28"/>
      <c r="I49" s="28"/>
      <c r="J49" s="29"/>
      <c r="K49" s="28">
        <v>0</v>
      </c>
      <c r="L49" s="28">
        <v>80</v>
      </c>
      <c r="M49" s="30">
        <v>70</v>
      </c>
      <c r="N49" s="5"/>
    </row>
    <row r="50" spans="1:14" ht="38.25">
      <c r="A50" s="25" t="s">
        <v>79</v>
      </c>
      <c r="B50" s="27" t="s">
        <v>80</v>
      </c>
      <c r="C50" s="27"/>
      <c r="D50" s="27"/>
      <c r="E50" s="27"/>
      <c r="F50" s="27"/>
      <c r="G50" s="28">
        <f>G51</f>
        <v>495</v>
      </c>
      <c r="H50" s="28">
        <f t="shared" ref="H50:M50" si="21">H51</f>
        <v>0</v>
      </c>
      <c r="I50" s="28">
        <f t="shared" si="21"/>
        <v>0</v>
      </c>
      <c r="J50" s="28">
        <f t="shared" si="21"/>
        <v>0</v>
      </c>
      <c r="K50" s="28">
        <f t="shared" si="21"/>
        <v>0</v>
      </c>
      <c r="L50" s="28">
        <f t="shared" si="21"/>
        <v>0</v>
      </c>
      <c r="M50" s="28">
        <f t="shared" si="21"/>
        <v>495</v>
      </c>
      <c r="N50" s="5"/>
    </row>
    <row r="51" spans="1:14">
      <c r="A51" s="25" t="s">
        <v>81</v>
      </c>
      <c r="B51" s="27" t="s">
        <v>80</v>
      </c>
      <c r="C51" s="27" t="s">
        <v>33</v>
      </c>
      <c r="D51" s="27" t="s">
        <v>54</v>
      </c>
      <c r="E51" s="27" t="s">
        <v>24</v>
      </c>
      <c r="F51" s="27" t="s">
        <v>82</v>
      </c>
      <c r="G51" s="28">
        <v>495</v>
      </c>
      <c r="H51" s="28"/>
      <c r="I51" s="28"/>
      <c r="J51" s="29"/>
      <c r="K51" s="28"/>
      <c r="L51" s="28"/>
      <c r="M51" s="30">
        <v>495</v>
      </c>
      <c r="N51" s="5"/>
    </row>
    <row r="52" spans="1:14" ht="28.5">
      <c r="A52" s="14" t="s">
        <v>83</v>
      </c>
      <c r="B52" s="15" t="s">
        <v>84</v>
      </c>
      <c r="C52" s="15"/>
      <c r="D52" s="15"/>
      <c r="E52" s="15"/>
      <c r="F52" s="15"/>
      <c r="G52" s="16">
        <f t="shared" ref="G52:M52" si="22">G53+G74+G82</f>
        <v>9921.7000000000007</v>
      </c>
      <c r="H52" s="16">
        <f t="shared" si="22"/>
        <v>3331.2999999999997</v>
      </c>
      <c r="I52" s="16">
        <f t="shared" si="22"/>
        <v>0</v>
      </c>
      <c r="J52" s="16">
        <f t="shared" si="22"/>
        <v>0</v>
      </c>
      <c r="K52" s="16">
        <f t="shared" si="22"/>
        <v>5520.7000000000007</v>
      </c>
      <c r="L52" s="16">
        <f t="shared" si="22"/>
        <v>2395.1999999999998</v>
      </c>
      <c r="M52" s="16">
        <f t="shared" si="22"/>
        <v>4049.5</v>
      </c>
      <c r="N52" s="5">
        <v>4049472.08</v>
      </c>
    </row>
    <row r="53" spans="1:14" ht="27">
      <c r="A53" s="17" t="s">
        <v>85</v>
      </c>
      <c r="B53" s="40" t="s">
        <v>86</v>
      </c>
      <c r="C53" s="40"/>
      <c r="D53" s="40"/>
      <c r="E53" s="40"/>
      <c r="F53" s="40"/>
      <c r="G53" s="41">
        <f t="shared" ref="G53:M53" si="23">G54+G60+G70</f>
        <v>4568.2000000000007</v>
      </c>
      <c r="H53" s="41">
        <f t="shared" si="23"/>
        <v>0</v>
      </c>
      <c r="I53" s="41">
        <f t="shared" si="23"/>
        <v>0</v>
      </c>
      <c r="J53" s="41">
        <f t="shared" si="23"/>
        <v>0</v>
      </c>
      <c r="K53" s="41">
        <f t="shared" si="23"/>
        <v>2748.6000000000004</v>
      </c>
      <c r="L53" s="41">
        <f t="shared" si="23"/>
        <v>1308.0999999999999</v>
      </c>
      <c r="M53" s="41">
        <f t="shared" si="23"/>
        <v>2136.3000000000002</v>
      </c>
      <c r="N53" s="5"/>
    </row>
    <row r="54" spans="1:14" ht="25.5">
      <c r="A54" s="21" t="s">
        <v>87</v>
      </c>
      <c r="B54" s="23" t="s">
        <v>88</v>
      </c>
      <c r="C54" s="23"/>
      <c r="D54" s="23"/>
      <c r="E54" s="23"/>
      <c r="F54" s="23"/>
      <c r="G54" s="24">
        <f t="shared" ref="G54:M54" si="24">G55</f>
        <v>439.20000000000005</v>
      </c>
      <c r="H54" s="24">
        <f t="shared" si="24"/>
        <v>0</v>
      </c>
      <c r="I54" s="24">
        <f t="shared" si="24"/>
        <v>0</v>
      </c>
      <c r="J54" s="24">
        <f t="shared" si="24"/>
        <v>0</v>
      </c>
      <c r="K54" s="24">
        <f t="shared" si="24"/>
        <v>439.20000000000005</v>
      </c>
      <c r="L54" s="24">
        <f t="shared" si="24"/>
        <v>0</v>
      </c>
      <c r="M54" s="24">
        <f t="shared" si="24"/>
        <v>85.199999999999989</v>
      </c>
      <c r="N54" s="5"/>
    </row>
    <row r="55" spans="1:14" ht="25.5">
      <c r="A55" s="34" t="s">
        <v>89</v>
      </c>
      <c r="B55" s="27" t="s">
        <v>90</v>
      </c>
      <c r="C55" s="27"/>
      <c r="D55" s="27"/>
      <c r="E55" s="27"/>
      <c r="F55" s="27"/>
      <c r="G55" s="28">
        <f t="shared" ref="G55:L55" si="25">G56+G57+G58+G59</f>
        <v>439.20000000000005</v>
      </c>
      <c r="H55" s="28">
        <f t="shared" si="25"/>
        <v>0</v>
      </c>
      <c r="I55" s="28">
        <f t="shared" si="25"/>
        <v>0</v>
      </c>
      <c r="J55" s="28">
        <f t="shared" si="25"/>
        <v>0</v>
      </c>
      <c r="K55" s="28">
        <f t="shared" si="25"/>
        <v>439.20000000000005</v>
      </c>
      <c r="L55" s="28">
        <f t="shared" si="25"/>
        <v>0</v>
      </c>
      <c r="M55" s="28">
        <f>M56+M57+M58+M59</f>
        <v>85.199999999999989</v>
      </c>
      <c r="N55" s="5"/>
    </row>
    <row r="56" spans="1:14" ht="25.5">
      <c r="A56" s="25" t="s">
        <v>32</v>
      </c>
      <c r="B56" s="27" t="s">
        <v>90</v>
      </c>
      <c r="C56" s="27" t="s">
        <v>91</v>
      </c>
      <c r="D56" s="26">
        <v>10</v>
      </c>
      <c r="E56" s="27" t="s">
        <v>76</v>
      </c>
      <c r="F56" s="27" t="s">
        <v>36</v>
      </c>
      <c r="G56" s="28">
        <f>K56+L56</f>
        <v>2.4</v>
      </c>
      <c r="H56" s="28"/>
      <c r="I56" s="28"/>
      <c r="J56" s="29"/>
      <c r="K56" s="28">
        <v>2.4</v>
      </c>
      <c r="L56" s="28"/>
      <c r="M56" s="30">
        <v>1</v>
      </c>
      <c r="N56" s="5"/>
    </row>
    <row r="57" spans="1:14">
      <c r="A57" s="25" t="s">
        <v>92</v>
      </c>
      <c r="B57" s="27" t="s">
        <v>90</v>
      </c>
      <c r="C57" s="27" t="s">
        <v>91</v>
      </c>
      <c r="D57" s="26">
        <v>10</v>
      </c>
      <c r="E57" s="27" t="s">
        <v>76</v>
      </c>
      <c r="F57" s="27" t="s">
        <v>93</v>
      </c>
      <c r="G57" s="28">
        <f>K57+L57</f>
        <v>203.1</v>
      </c>
      <c r="H57" s="28"/>
      <c r="I57" s="28"/>
      <c r="J57" s="29"/>
      <c r="K57" s="28">
        <v>203.1</v>
      </c>
      <c r="L57" s="28"/>
      <c r="M57" s="30">
        <v>31.8</v>
      </c>
      <c r="N57" s="5"/>
    </row>
    <row r="58" spans="1:14" ht="19.5" customHeight="1">
      <c r="A58" s="25" t="s">
        <v>32</v>
      </c>
      <c r="B58" s="27" t="s">
        <v>90</v>
      </c>
      <c r="C58" s="27" t="s">
        <v>33</v>
      </c>
      <c r="D58" s="26">
        <v>10</v>
      </c>
      <c r="E58" s="27" t="s">
        <v>76</v>
      </c>
      <c r="F58" s="27" t="s">
        <v>36</v>
      </c>
      <c r="G58" s="28">
        <f>K58+L58</f>
        <v>11.3</v>
      </c>
      <c r="H58" s="28"/>
      <c r="I58" s="28"/>
      <c r="J58" s="29"/>
      <c r="K58" s="28">
        <v>11.3</v>
      </c>
      <c r="L58" s="28"/>
      <c r="M58" s="30">
        <v>0.6</v>
      </c>
      <c r="N58" s="5"/>
    </row>
    <row r="59" spans="1:14">
      <c r="A59" s="25" t="s">
        <v>92</v>
      </c>
      <c r="B59" s="27" t="s">
        <v>90</v>
      </c>
      <c r="C59" s="27" t="s">
        <v>33</v>
      </c>
      <c r="D59" s="26">
        <v>10</v>
      </c>
      <c r="E59" s="27" t="s">
        <v>76</v>
      </c>
      <c r="F59" s="27" t="s">
        <v>93</v>
      </c>
      <c r="G59" s="28">
        <f>K59+L59</f>
        <v>222.4</v>
      </c>
      <c r="H59" s="28"/>
      <c r="I59" s="28"/>
      <c r="J59" s="29"/>
      <c r="K59" s="28">
        <v>222.4</v>
      </c>
      <c r="L59" s="28"/>
      <c r="M59" s="30">
        <v>51.8</v>
      </c>
      <c r="N59" s="5"/>
    </row>
    <row r="60" spans="1:14">
      <c r="A60" s="21" t="s">
        <v>94</v>
      </c>
      <c r="B60" s="23" t="s">
        <v>95</v>
      </c>
      <c r="C60" s="23"/>
      <c r="D60" s="22"/>
      <c r="E60" s="23"/>
      <c r="F60" s="23"/>
      <c r="G60" s="24">
        <f t="shared" ref="G60:L60" si="26">G61+G64+G68+G66</f>
        <v>4094.4</v>
      </c>
      <c r="H60" s="24">
        <f t="shared" si="26"/>
        <v>0</v>
      </c>
      <c r="I60" s="24">
        <f t="shared" si="26"/>
        <v>0</v>
      </c>
      <c r="J60" s="24">
        <f t="shared" si="26"/>
        <v>0</v>
      </c>
      <c r="K60" s="24">
        <f t="shared" si="26"/>
        <v>2309.4</v>
      </c>
      <c r="L60" s="24">
        <f t="shared" si="26"/>
        <v>1273.5</v>
      </c>
      <c r="M60" s="24">
        <f>M61+M64+M68+M66</f>
        <v>2033.8</v>
      </c>
      <c r="N60" s="5"/>
    </row>
    <row r="61" spans="1:14" ht="25.5" customHeight="1">
      <c r="A61" s="25" t="s">
        <v>96</v>
      </c>
      <c r="B61" s="27" t="s">
        <v>97</v>
      </c>
      <c r="C61" s="27"/>
      <c r="D61" s="27"/>
      <c r="E61" s="27"/>
      <c r="F61" s="27"/>
      <c r="G61" s="28">
        <f t="shared" ref="G61:M61" si="27">G63+G62</f>
        <v>1612</v>
      </c>
      <c r="H61" s="28">
        <f t="shared" si="27"/>
        <v>0</v>
      </c>
      <c r="I61" s="28">
        <f t="shared" si="27"/>
        <v>0</v>
      </c>
      <c r="J61" s="28">
        <f t="shared" si="27"/>
        <v>0</v>
      </c>
      <c r="K61" s="28">
        <f t="shared" si="27"/>
        <v>1605</v>
      </c>
      <c r="L61" s="28">
        <f t="shared" si="27"/>
        <v>0</v>
      </c>
      <c r="M61" s="28">
        <f t="shared" si="27"/>
        <v>691.3</v>
      </c>
      <c r="N61" s="5"/>
    </row>
    <row r="62" spans="1:14" ht="15.75" customHeight="1">
      <c r="A62" s="25" t="s">
        <v>32</v>
      </c>
      <c r="B62" s="27" t="s">
        <v>97</v>
      </c>
      <c r="C62" s="27" t="s">
        <v>33</v>
      </c>
      <c r="D62" s="27" t="s">
        <v>98</v>
      </c>
      <c r="E62" s="27" t="s">
        <v>99</v>
      </c>
      <c r="F62" s="27" t="s">
        <v>36</v>
      </c>
      <c r="G62" s="28">
        <v>7</v>
      </c>
      <c r="H62" s="28"/>
      <c r="I62" s="28"/>
      <c r="J62" s="29"/>
      <c r="K62" s="28"/>
      <c r="L62" s="28"/>
      <c r="M62" s="30">
        <v>2.2999999999999998</v>
      </c>
      <c r="N62" s="5"/>
    </row>
    <row r="63" spans="1:14" ht="16.5" customHeight="1">
      <c r="A63" s="25" t="s">
        <v>100</v>
      </c>
      <c r="B63" s="27" t="s">
        <v>97</v>
      </c>
      <c r="C63" s="27" t="s">
        <v>33</v>
      </c>
      <c r="D63" s="27" t="s">
        <v>98</v>
      </c>
      <c r="E63" s="27" t="s">
        <v>99</v>
      </c>
      <c r="F63" s="27" t="s">
        <v>101</v>
      </c>
      <c r="G63" s="28">
        <f>K63+L63</f>
        <v>1605</v>
      </c>
      <c r="H63" s="28"/>
      <c r="I63" s="28"/>
      <c r="J63" s="29"/>
      <c r="K63" s="28">
        <v>1605</v>
      </c>
      <c r="L63" s="28">
        <v>0</v>
      </c>
      <c r="M63" s="30">
        <v>689</v>
      </c>
      <c r="N63" s="5"/>
    </row>
    <row r="64" spans="1:14" ht="25.5">
      <c r="A64" s="25" t="s">
        <v>102</v>
      </c>
      <c r="B64" s="27" t="s">
        <v>103</v>
      </c>
      <c r="C64" s="27"/>
      <c r="D64" s="26"/>
      <c r="E64" s="27"/>
      <c r="F64" s="27"/>
      <c r="G64" s="28">
        <f t="shared" ref="G64:L64" si="28">G65</f>
        <v>170.2</v>
      </c>
      <c r="H64" s="28">
        <f t="shared" si="28"/>
        <v>0</v>
      </c>
      <c r="I64" s="28">
        <f t="shared" si="28"/>
        <v>0</v>
      </c>
      <c r="J64" s="28">
        <f t="shared" si="28"/>
        <v>0</v>
      </c>
      <c r="K64" s="28">
        <f t="shared" si="28"/>
        <v>170.2</v>
      </c>
      <c r="L64" s="28">
        <f t="shared" si="28"/>
        <v>0</v>
      </c>
      <c r="M64" s="28">
        <f>M65</f>
        <v>69</v>
      </c>
      <c r="N64" s="5"/>
    </row>
    <row r="65" spans="1:14">
      <c r="A65" s="25" t="s">
        <v>100</v>
      </c>
      <c r="B65" s="27" t="s">
        <v>104</v>
      </c>
      <c r="C65" s="27" t="s">
        <v>33</v>
      </c>
      <c r="D65" s="26">
        <v>10</v>
      </c>
      <c r="E65" s="27" t="s">
        <v>76</v>
      </c>
      <c r="F65" s="27" t="s">
        <v>101</v>
      </c>
      <c r="G65" s="28">
        <f>K65+L65</f>
        <v>170.2</v>
      </c>
      <c r="H65" s="28"/>
      <c r="I65" s="28"/>
      <c r="J65" s="28"/>
      <c r="K65" s="28">
        <v>170.2</v>
      </c>
      <c r="L65" s="28"/>
      <c r="M65" s="30">
        <v>69</v>
      </c>
      <c r="N65" s="5"/>
    </row>
    <row r="66" spans="1:14" ht="51">
      <c r="A66" s="25" t="s">
        <v>105</v>
      </c>
      <c r="B66" s="27" t="s">
        <v>106</v>
      </c>
      <c r="C66" s="27"/>
      <c r="D66" s="26"/>
      <c r="E66" s="27"/>
      <c r="F66" s="27"/>
      <c r="G66" s="28">
        <f t="shared" ref="G66:M66" si="29">G67</f>
        <v>1273.5</v>
      </c>
      <c r="H66" s="28">
        <f t="shared" si="29"/>
        <v>0</v>
      </c>
      <c r="I66" s="28">
        <f t="shared" si="29"/>
        <v>0</v>
      </c>
      <c r="J66" s="28">
        <f t="shared" si="29"/>
        <v>0</v>
      </c>
      <c r="K66" s="28">
        <f t="shared" si="29"/>
        <v>0</v>
      </c>
      <c r="L66" s="28">
        <f t="shared" si="29"/>
        <v>1273.5</v>
      </c>
      <c r="M66" s="28">
        <f t="shared" si="29"/>
        <v>1273.5</v>
      </c>
      <c r="N66" s="5"/>
    </row>
    <row r="67" spans="1:14">
      <c r="A67" s="25" t="s">
        <v>92</v>
      </c>
      <c r="B67" s="27" t="s">
        <v>106</v>
      </c>
      <c r="C67" s="27" t="s">
        <v>33</v>
      </c>
      <c r="D67" s="26">
        <v>10</v>
      </c>
      <c r="E67" s="27" t="s">
        <v>76</v>
      </c>
      <c r="F67" s="27" t="s">
        <v>93</v>
      </c>
      <c r="G67" s="28">
        <f>K67+L67</f>
        <v>1273.5</v>
      </c>
      <c r="H67" s="28"/>
      <c r="I67" s="28"/>
      <c r="J67" s="29"/>
      <c r="K67" s="28"/>
      <c r="L67" s="28">
        <v>1273.5</v>
      </c>
      <c r="M67" s="30">
        <v>1273.5</v>
      </c>
      <c r="N67" s="5"/>
    </row>
    <row r="68" spans="1:14" ht="38.25">
      <c r="A68" s="25" t="s">
        <v>107</v>
      </c>
      <c r="B68" s="27" t="s">
        <v>108</v>
      </c>
      <c r="C68" s="27"/>
      <c r="D68" s="26"/>
      <c r="E68" s="27"/>
      <c r="F68" s="27"/>
      <c r="G68" s="28">
        <f t="shared" ref="G68:M68" si="30">G69</f>
        <v>1038.7</v>
      </c>
      <c r="H68" s="28">
        <f t="shared" si="30"/>
        <v>0</v>
      </c>
      <c r="I68" s="28">
        <f t="shared" si="30"/>
        <v>0</v>
      </c>
      <c r="J68" s="28">
        <f t="shared" si="30"/>
        <v>0</v>
      </c>
      <c r="K68" s="28">
        <f t="shared" si="30"/>
        <v>534.20000000000005</v>
      </c>
      <c r="L68" s="28">
        <f t="shared" si="30"/>
        <v>0</v>
      </c>
      <c r="M68" s="28">
        <f t="shared" si="30"/>
        <v>0</v>
      </c>
      <c r="N68" s="5"/>
    </row>
    <row r="69" spans="1:14">
      <c r="A69" s="25" t="s">
        <v>92</v>
      </c>
      <c r="B69" s="27" t="s">
        <v>108</v>
      </c>
      <c r="C69" s="27" t="s">
        <v>33</v>
      </c>
      <c r="D69" s="26">
        <v>10</v>
      </c>
      <c r="E69" s="27" t="s">
        <v>76</v>
      </c>
      <c r="F69" s="27" t="s">
        <v>93</v>
      </c>
      <c r="G69" s="28">
        <v>1038.7</v>
      </c>
      <c r="H69" s="28"/>
      <c r="I69" s="28"/>
      <c r="J69" s="29"/>
      <c r="K69" s="28">
        <v>534.20000000000005</v>
      </c>
      <c r="L69" s="28">
        <v>0</v>
      </c>
      <c r="M69" s="30">
        <v>0</v>
      </c>
      <c r="N69" s="5"/>
    </row>
    <row r="70" spans="1:14">
      <c r="A70" s="21" t="s">
        <v>109</v>
      </c>
      <c r="B70" s="23" t="s">
        <v>110</v>
      </c>
      <c r="C70" s="23"/>
      <c r="D70" s="23"/>
      <c r="E70" s="23"/>
      <c r="F70" s="23"/>
      <c r="G70" s="24">
        <f>G71</f>
        <v>34.599999999999994</v>
      </c>
      <c r="H70" s="24">
        <f t="shared" ref="H70:M70" si="31">H71</f>
        <v>0</v>
      </c>
      <c r="I70" s="24">
        <f t="shared" si="31"/>
        <v>0</v>
      </c>
      <c r="J70" s="24">
        <f t="shared" si="31"/>
        <v>0</v>
      </c>
      <c r="K70" s="24">
        <f t="shared" si="31"/>
        <v>0</v>
      </c>
      <c r="L70" s="24">
        <f t="shared" si="31"/>
        <v>34.599999999999994</v>
      </c>
      <c r="M70" s="24">
        <f t="shared" si="31"/>
        <v>17.3</v>
      </c>
      <c r="N70" s="5"/>
    </row>
    <row r="71" spans="1:14" ht="51">
      <c r="A71" s="25" t="s">
        <v>111</v>
      </c>
      <c r="B71" s="27" t="s">
        <v>112</v>
      </c>
      <c r="C71" s="27"/>
      <c r="D71" s="27"/>
      <c r="E71" s="27"/>
      <c r="F71" s="27"/>
      <c r="G71" s="28">
        <f t="shared" ref="G71:M71" si="32">G72+G73</f>
        <v>34.599999999999994</v>
      </c>
      <c r="H71" s="28">
        <f t="shared" si="32"/>
        <v>0</v>
      </c>
      <c r="I71" s="28">
        <f t="shared" si="32"/>
        <v>0</v>
      </c>
      <c r="J71" s="28">
        <f t="shared" si="32"/>
        <v>0</v>
      </c>
      <c r="K71" s="28">
        <f t="shared" si="32"/>
        <v>0</v>
      </c>
      <c r="L71" s="28">
        <f t="shared" si="32"/>
        <v>34.599999999999994</v>
      </c>
      <c r="M71" s="28">
        <f t="shared" si="32"/>
        <v>17.3</v>
      </c>
      <c r="N71" s="5"/>
    </row>
    <row r="72" spans="1:14">
      <c r="A72" s="25" t="s">
        <v>46</v>
      </c>
      <c r="B72" s="27" t="s">
        <v>112</v>
      </c>
      <c r="C72" s="27" t="s">
        <v>33</v>
      </c>
      <c r="D72" s="27" t="s">
        <v>98</v>
      </c>
      <c r="E72" s="27" t="s">
        <v>40</v>
      </c>
      <c r="F72" s="27" t="s">
        <v>47</v>
      </c>
      <c r="G72" s="28">
        <f>K72+L72</f>
        <v>25.9</v>
      </c>
      <c r="H72" s="28"/>
      <c r="I72" s="28"/>
      <c r="J72" s="29"/>
      <c r="K72" s="28"/>
      <c r="L72" s="28">
        <v>25.9</v>
      </c>
      <c r="M72" s="30">
        <v>11.8</v>
      </c>
      <c r="N72" s="5"/>
    </row>
    <row r="73" spans="1:14" ht="15.75" customHeight="1">
      <c r="A73" s="25" t="s">
        <v>32</v>
      </c>
      <c r="B73" s="27" t="s">
        <v>112</v>
      </c>
      <c r="C73" s="27" t="s">
        <v>33</v>
      </c>
      <c r="D73" s="27" t="s">
        <v>98</v>
      </c>
      <c r="E73" s="27" t="s">
        <v>40</v>
      </c>
      <c r="F73" s="27" t="s">
        <v>36</v>
      </c>
      <c r="G73" s="28">
        <f>K73+L73</f>
        <v>8.6999999999999993</v>
      </c>
      <c r="H73" s="28"/>
      <c r="I73" s="28"/>
      <c r="J73" s="28"/>
      <c r="K73" s="28"/>
      <c r="L73" s="28">
        <v>8.6999999999999993</v>
      </c>
      <c r="M73" s="30">
        <v>5.5</v>
      </c>
      <c r="N73" s="5"/>
    </row>
    <row r="74" spans="1:14" ht="13.5">
      <c r="A74" s="17" t="s">
        <v>113</v>
      </c>
      <c r="B74" s="23" t="s">
        <v>114</v>
      </c>
      <c r="C74" s="23"/>
      <c r="D74" s="23"/>
      <c r="E74" s="23"/>
      <c r="F74" s="23"/>
      <c r="G74" s="41">
        <f>G78+G75</f>
        <v>2081.3999999999996</v>
      </c>
      <c r="H74" s="41">
        <f t="shared" ref="H74:M74" si="33">H78+H75</f>
        <v>0</v>
      </c>
      <c r="I74" s="41">
        <f t="shared" si="33"/>
        <v>0</v>
      </c>
      <c r="J74" s="41">
        <f t="shared" si="33"/>
        <v>0</v>
      </c>
      <c r="K74" s="41">
        <f t="shared" si="33"/>
        <v>0</v>
      </c>
      <c r="L74" s="41">
        <f t="shared" si="33"/>
        <v>1087.0999999999999</v>
      </c>
      <c r="M74" s="41">
        <f t="shared" si="33"/>
        <v>513.9</v>
      </c>
      <c r="N74" s="5"/>
    </row>
    <row r="75" spans="1:14" ht="20.25" customHeight="1">
      <c r="A75" s="25" t="s">
        <v>115</v>
      </c>
      <c r="B75" s="27" t="s">
        <v>116</v>
      </c>
      <c r="C75" s="23"/>
      <c r="D75" s="23"/>
      <c r="E75" s="23"/>
      <c r="F75" s="23"/>
      <c r="G75" s="28">
        <f>G76</f>
        <v>994.3</v>
      </c>
      <c r="H75" s="41">
        <f t="shared" ref="H75:M76" si="34">H76</f>
        <v>0</v>
      </c>
      <c r="I75" s="41">
        <f t="shared" si="34"/>
        <v>0</v>
      </c>
      <c r="J75" s="41">
        <f t="shared" si="34"/>
        <v>0</v>
      </c>
      <c r="K75" s="41">
        <f t="shared" si="34"/>
        <v>0</v>
      </c>
      <c r="L75" s="41">
        <f t="shared" si="34"/>
        <v>0</v>
      </c>
      <c r="M75" s="41">
        <f t="shared" si="34"/>
        <v>12.5</v>
      </c>
      <c r="N75" s="5"/>
    </row>
    <row r="76" spans="1:14" ht="13.5">
      <c r="A76" s="25" t="s">
        <v>117</v>
      </c>
      <c r="B76" s="27" t="s">
        <v>118</v>
      </c>
      <c r="C76" s="23"/>
      <c r="D76" s="23"/>
      <c r="E76" s="23"/>
      <c r="F76" s="23"/>
      <c r="G76" s="28">
        <f>G77</f>
        <v>994.3</v>
      </c>
      <c r="H76" s="41">
        <f t="shared" si="34"/>
        <v>0</v>
      </c>
      <c r="I76" s="41">
        <f t="shared" si="34"/>
        <v>0</v>
      </c>
      <c r="J76" s="41">
        <f t="shared" si="34"/>
        <v>0</v>
      </c>
      <c r="K76" s="41">
        <f t="shared" si="34"/>
        <v>0</v>
      </c>
      <c r="L76" s="41">
        <f t="shared" si="34"/>
        <v>0</v>
      </c>
      <c r="M76" s="41">
        <f t="shared" si="34"/>
        <v>12.5</v>
      </c>
      <c r="N76" s="5"/>
    </row>
    <row r="77" spans="1:14" ht="20.25" customHeight="1">
      <c r="A77" s="25" t="s">
        <v>32</v>
      </c>
      <c r="B77" s="27" t="s">
        <v>119</v>
      </c>
      <c r="C77" s="23" t="s">
        <v>33</v>
      </c>
      <c r="D77" s="23" t="s">
        <v>98</v>
      </c>
      <c r="E77" s="23" t="s">
        <v>40</v>
      </c>
      <c r="F77" s="23" t="s">
        <v>36</v>
      </c>
      <c r="G77" s="28">
        <v>994.3</v>
      </c>
      <c r="H77" s="41"/>
      <c r="I77" s="41"/>
      <c r="J77" s="41"/>
      <c r="K77" s="41"/>
      <c r="L77" s="41"/>
      <c r="M77" s="41">
        <v>12.5</v>
      </c>
      <c r="N77" s="5"/>
    </row>
    <row r="78" spans="1:14" ht="38.25">
      <c r="A78" s="21" t="s">
        <v>120</v>
      </c>
      <c r="B78" s="23" t="s">
        <v>121</v>
      </c>
      <c r="C78" s="23"/>
      <c r="D78" s="23"/>
      <c r="E78" s="23"/>
      <c r="F78" s="23"/>
      <c r="G78" s="24">
        <f>G79</f>
        <v>1087.0999999999999</v>
      </c>
      <c r="H78" s="24">
        <f t="shared" ref="H78:M78" si="35">H79</f>
        <v>0</v>
      </c>
      <c r="I78" s="24">
        <f t="shared" si="35"/>
        <v>0</v>
      </c>
      <c r="J78" s="24">
        <f t="shared" si="35"/>
        <v>0</v>
      </c>
      <c r="K78" s="24">
        <f t="shared" si="35"/>
        <v>0</v>
      </c>
      <c r="L78" s="24">
        <f t="shared" si="35"/>
        <v>1087.0999999999999</v>
      </c>
      <c r="M78" s="24">
        <f t="shared" si="35"/>
        <v>501.4</v>
      </c>
      <c r="N78" s="5"/>
    </row>
    <row r="79" spans="1:14" ht="76.5">
      <c r="A79" s="42" t="s">
        <v>122</v>
      </c>
      <c r="B79" s="27" t="s">
        <v>123</v>
      </c>
      <c r="C79" s="27"/>
      <c r="D79" s="27"/>
      <c r="E79" s="27"/>
      <c r="F79" s="27"/>
      <c r="G79" s="28">
        <f t="shared" ref="G79:M79" si="36">G80+G81</f>
        <v>1087.0999999999999</v>
      </c>
      <c r="H79" s="28">
        <f t="shared" si="36"/>
        <v>0</v>
      </c>
      <c r="I79" s="28">
        <f t="shared" si="36"/>
        <v>0</v>
      </c>
      <c r="J79" s="28">
        <f t="shared" si="36"/>
        <v>0</v>
      </c>
      <c r="K79" s="28">
        <f t="shared" si="36"/>
        <v>0</v>
      </c>
      <c r="L79" s="28">
        <f t="shared" si="36"/>
        <v>1087.0999999999999</v>
      </c>
      <c r="M79" s="28">
        <f t="shared" si="36"/>
        <v>501.4</v>
      </c>
      <c r="N79" s="5"/>
    </row>
    <row r="80" spans="1:14" ht="16.5" customHeight="1">
      <c r="A80" s="25" t="s">
        <v>46</v>
      </c>
      <c r="B80" s="27" t="s">
        <v>123</v>
      </c>
      <c r="C80" s="27" t="s">
        <v>33</v>
      </c>
      <c r="D80" s="27" t="s">
        <v>99</v>
      </c>
      <c r="E80" s="27" t="s">
        <v>40</v>
      </c>
      <c r="F80" s="27" t="s">
        <v>47</v>
      </c>
      <c r="G80" s="28">
        <v>878.8</v>
      </c>
      <c r="H80" s="28"/>
      <c r="I80" s="28"/>
      <c r="J80" s="29"/>
      <c r="K80" s="28">
        <v>0</v>
      </c>
      <c r="L80" s="28">
        <v>652.29999999999995</v>
      </c>
      <c r="M80" s="30">
        <v>398.7</v>
      </c>
      <c r="N80" s="5"/>
    </row>
    <row r="81" spans="1:14" ht="15" customHeight="1">
      <c r="A81" s="25" t="s">
        <v>32</v>
      </c>
      <c r="B81" s="27" t="s">
        <v>123</v>
      </c>
      <c r="C81" s="27" t="s">
        <v>33</v>
      </c>
      <c r="D81" s="27" t="s">
        <v>99</v>
      </c>
      <c r="E81" s="27" t="s">
        <v>40</v>
      </c>
      <c r="F81" s="27" t="s">
        <v>36</v>
      </c>
      <c r="G81" s="28">
        <v>208.3</v>
      </c>
      <c r="H81" s="28"/>
      <c r="I81" s="28"/>
      <c r="J81" s="29"/>
      <c r="K81" s="28">
        <v>0</v>
      </c>
      <c r="L81" s="28">
        <v>434.8</v>
      </c>
      <c r="M81" s="30">
        <v>102.7</v>
      </c>
      <c r="N81" s="5"/>
    </row>
    <row r="82" spans="1:14" ht="27">
      <c r="A82" s="17" t="s">
        <v>124</v>
      </c>
      <c r="B82" s="40" t="s">
        <v>125</v>
      </c>
      <c r="C82" s="40"/>
      <c r="D82" s="40"/>
      <c r="E82" s="40"/>
      <c r="F82" s="40"/>
      <c r="G82" s="43">
        <f t="shared" ref="G82:M82" si="37">G83+G93+G97</f>
        <v>3272.1</v>
      </c>
      <c r="H82" s="43">
        <f t="shared" si="37"/>
        <v>3331.2999999999997</v>
      </c>
      <c r="I82" s="43">
        <f t="shared" si="37"/>
        <v>0</v>
      </c>
      <c r="J82" s="43">
        <f t="shared" si="37"/>
        <v>0</v>
      </c>
      <c r="K82" s="43">
        <f t="shared" si="37"/>
        <v>2772.1</v>
      </c>
      <c r="L82" s="43">
        <f t="shared" si="37"/>
        <v>0</v>
      </c>
      <c r="M82" s="43">
        <f t="shared" si="37"/>
        <v>1399.3</v>
      </c>
      <c r="N82" s="5"/>
    </row>
    <row r="83" spans="1:14" ht="25.5">
      <c r="A83" s="21" t="s">
        <v>126</v>
      </c>
      <c r="B83" s="23" t="s">
        <v>127</v>
      </c>
      <c r="C83" s="23"/>
      <c r="D83" s="23"/>
      <c r="E83" s="23"/>
      <c r="F83" s="23"/>
      <c r="G83" s="24">
        <f>G84+G88+G91</f>
        <v>2992.1</v>
      </c>
      <c r="H83" s="24">
        <f t="shared" ref="H83:M83" si="38">H84+H88+H91</f>
        <v>2259.1999999999998</v>
      </c>
      <c r="I83" s="24">
        <f t="shared" si="38"/>
        <v>0</v>
      </c>
      <c r="J83" s="24">
        <f t="shared" si="38"/>
        <v>0</v>
      </c>
      <c r="K83" s="24">
        <f t="shared" si="38"/>
        <v>2492.1</v>
      </c>
      <c r="L83" s="24">
        <f t="shared" si="38"/>
        <v>0</v>
      </c>
      <c r="M83" s="24">
        <f t="shared" si="38"/>
        <v>1249.5</v>
      </c>
      <c r="N83" s="5"/>
    </row>
    <row r="84" spans="1:14" ht="12" customHeight="1">
      <c r="A84" s="25" t="s">
        <v>52</v>
      </c>
      <c r="B84" s="27" t="s">
        <v>128</v>
      </c>
      <c r="C84" s="27"/>
      <c r="D84" s="27"/>
      <c r="E84" s="27"/>
      <c r="F84" s="19"/>
      <c r="G84" s="28">
        <f t="shared" ref="G84:M84" si="39">G87</f>
        <v>1959.8</v>
      </c>
      <c r="H84" s="28">
        <f t="shared" si="39"/>
        <v>2259.1999999999998</v>
      </c>
      <c r="I84" s="28">
        <f t="shared" si="39"/>
        <v>0</v>
      </c>
      <c r="J84" s="28">
        <f t="shared" si="39"/>
        <v>0</v>
      </c>
      <c r="K84" s="28">
        <f t="shared" si="39"/>
        <v>1959.8</v>
      </c>
      <c r="L84" s="28">
        <f t="shared" si="39"/>
        <v>0</v>
      </c>
      <c r="M84" s="28">
        <f t="shared" si="39"/>
        <v>973.3</v>
      </c>
      <c r="N84" s="5"/>
    </row>
    <row r="85" spans="1:14" hidden="1">
      <c r="A85" s="25" t="s">
        <v>129</v>
      </c>
      <c r="B85" s="27" t="s">
        <v>130</v>
      </c>
      <c r="C85" s="27"/>
      <c r="D85" s="27" t="s">
        <v>131</v>
      </c>
      <c r="E85" s="27" t="s">
        <v>99</v>
      </c>
      <c r="F85" s="27"/>
      <c r="G85" s="28">
        <f>G86</f>
        <v>0</v>
      </c>
      <c r="H85" s="28"/>
      <c r="I85" s="28"/>
      <c r="J85" s="29"/>
      <c r="K85" s="28">
        <f>K86</f>
        <v>0</v>
      </c>
      <c r="L85" s="28">
        <f>L86</f>
        <v>0</v>
      </c>
      <c r="M85" s="30"/>
      <c r="N85" s="5"/>
    </row>
    <row r="86" spans="1:14" ht="25.5" hidden="1">
      <c r="A86" s="25" t="s">
        <v>32</v>
      </c>
      <c r="B86" s="27" t="s">
        <v>130</v>
      </c>
      <c r="C86" s="27"/>
      <c r="D86" s="27" t="s">
        <v>131</v>
      </c>
      <c r="E86" s="27" t="s">
        <v>99</v>
      </c>
      <c r="F86" s="27" t="s">
        <v>36</v>
      </c>
      <c r="G86" s="28">
        <f>K86+L86</f>
        <v>0</v>
      </c>
      <c r="H86" s="28"/>
      <c r="I86" s="28"/>
      <c r="J86" s="29"/>
      <c r="K86" s="28"/>
      <c r="L86" s="28"/>
      <c r="M86" s="30"/>
      <c r="N86" s="5"/>
    </row>
    <row r="87" spans="1:14">
      <c r="A87" s="25" t="s">
        <v>22</v>
      </c>
      <c r="B87" s="27" t="s">
        <v>128</v>
      </c>
      <c r="C87" s="27" t="s">
        <v>33</v>
      </c>
      <c r="D87" s="27" t="s">
        <v>23</v>
      </c>
      <c r="E87" s="27" t="s">
        <v>23</v>
      </c>
      <c r="F87" s="27" t="s">
        <v>25</v>
      </c>
      <c r="G87" s="28">
        <f>K87+L87</f>
        <v>1959.8</v>
      </c>
      <c r="H87" s="28">
        <v>2259.1999999999998</v>
      </c>
      <c r="I87" s="28"/>
      <c r="J87" s="29"/>
      <c r="K87" s="28">
        <v>1959.8</v>
      </c>
      <c r="L87" s="28"/>
      <c r="M87" s="30">
        <v>973.3</v>
      </c>
      <c r="N87" s="5"/>
    </row>
    <row r="88" spans="1:14">
      <c r="A88" s="25" t="s">
        <v>132</v>
      </c>
      <c r="B88" s="27" t="s">
        <v>133</v>
      </c>
      <c r="C88" s="27"/>
      <c r="D88" s="27"/>
      <c r="E88" s="27"/>
      <c r="F88" s="27"/>
      <c r="G88" s="28">
        <f t="shared" ref="G88:M88" si="40">G89+G90</f>
        <v>522.1</v>
      </c>
      <c r="H88" s="28">
        <f t="shared" si="40"/>
        <v>0</v>
      </c>
      <c r="I88" s="28">
        <f t="shared" si="40"/>
        <v>0</v>
      </c>
      <c r="J88" s="28">
        <f t="shared" si="40"/>
        <v>0</v>
      </c>
      <c r="K88" s="28">
        <f t="shared" si="40"/>
        <v>522.1</v>
      </c>
      <c r="L88" s="28">
        <f t="shared" si="40"/>
        <v>0</v>
      </c>
      <c r="M88" s="28">
        <f t="shared" si="40"/>
        <v>65.3</v>
      </c>
      <c r="N88" s="5"/>
    </row>
    <row r="89" spans="1:14">
      <c r="A89" s="25" t="s">
        <v>22</v>
      </c>
      <c r="B89" s="27" t="s">
        <v>133</v>
      </c>
      <c r="C89" s="27" t="s">
        <v>91</v>
      </c>
      <c r="D89" s="27" t="s">
        <v>23</v>
      </c>
      <c r="E89" s="27" t="s">
        <v>23</v>
      </c>
      <c r="F89" s="27" t="s">
        <v>25</v>
      </c>
      <c r="G89" s="28">
        <f>K89+L89</f>
        <v>35</v>
      </c>
      <c r="H89" s="28"/>
      <c r="I89" s="28"/>
      <c r="J89" s="29"/>
      <c r="K89" s="28">
        <v>35</v>
      </c>
      <c r="L89" s="28"/>
      <c r="M89" s="30">
        <v>0</v>
      </c>
      <c r="N89" s="5"/>
    </row>
    <row r="90" spans="1:14">
      <c r="A90" s="25" t="s">
        <v>22</v>
      </c>
      <c r="B90" s="27" t="s">
        <v>133</v>
      </c>
      <c r="C90" s="27" t="s">
        <v>57</v>
      </c>
      <c r="D90" s="27" t="s">
        <v>23</v>
      </c>
      <c r="E90" s="27" t="s">
        <v>23</v>
      </c>
      <c r="F90" s="27" t="s">
        <v>25</v>
      </c>
      <c r="G90" s="28">
        <f>K90+L90</f>
        <v>487.1</v>
      </c>
      <c r="H90" s="28"/>
      <c r="I90" s="28"/>
      <c r="J90" s="29"/>
      <c r="K90" s="28">
        <v>487.1</v>
      </c>
      <c r="L90" s="28"/>
      <c r="M90" s="30">
        <v>65.3</v>
      </c>
      <c r="N90" s="5"/>
    </row>
    <row r="91" spans="1:14" ht="38.25">
      <c r="A91" s="25" t="s">
        <v>134</v>
      </c>
      <c r="B91" s="27" t="s">
        <v>135</v>
      </c>
      <c r="C91" s="27"/>
      <c r="D91" s="27"/>
      <c r="E91" s="27"/>
      <c r="F91" s="27"/>
      <c r="G91" s="28">
        <f>G92</f>
        <v>510.2</v>
      </c>
      <c r="H91" s="28">
        <f t="shared" ref="H91:M91" si="41">H92</f>
        <v>0</v>
      </c>
      <c r="I91" s="28">
        <f t="shared" si="41"/>
        <v>0</v>
      </c>
      <c r="J91" s="28">
        <f t="shared" si="41"/>
        <v>0</v>
      </c>
      <c r="K91" s="28">
        <f t="shared" si="41"/>
        <v>10.199999999999999</v>
      </c>
      <c r="L91" s="28">
        <f t="shared" si="41"/>
        <v>0</v>
      </c>
      <c r="M91" s="28">
        <f t="shared" si="41"/>
        <v>210.9</v>
      </c>
      <c r="N91" s="5"/>
    </row>
    <row r="92" spans="1:14">
      <c r="A92" s="25" t="s">
        <v>22</v>
      </c>
      <c r="B92" s="27" t="s">
        <v>135</v>
      </c>
      <c r="C92" s="27" t="s">
        <v>136</v>
      </c>
      <c r="D92" s="27" t="s">
        <v>23</v>
      </c>
      <c r="E92" s="27" t="s">
        <v>23</v>
      </c>
      <c r="F92" s="27" t="s">
        <v>25</v>
      </c>
      <c r="G92" s="28">
        <v>510.2</v>
      </c>
      <c r="H92" s="28"/>
      <c r="I92" s="28"/>
      <c r="J92" s="29"/>
      <c r="K92" s="28">
        <v>10.199999999999999</v>
      </c>
      <c r="L92" s="28">
        <v>0</v>
      </c>
      <c r="M92" s="30">
        <v>210.9</v>
      </c>
      <c r="N92" s="5"/>
    </row>
    <row r="93" spans="1:14" ht="26.25">
      <c r="A93" s="21" t="s">
        <v>137</v>
      </c>
      <c r="B93" s="23" t="s">
        <v>138</v>
      </c>
      <c r="C93" s="23"/>
      <c r="D93" s="23"/>
      <c r="E93" s="23"/>
      <c r="F93" s="40"/>
      <c r="G93" s="24">
        <f>G94</f>
        <v>265</v>
      </c>
      <c r="H93" s="24">
        <f t="shared" ref="H93:M93" si="42">H94</f>
        <v>1072.0999999999999</v>
      </c>
      <c r="I93" s="24">
        <f t="shared" si="42"/>
        <v>0</v>
      </c>
      <c r="J93" s="24">
        <f t="shared" si="42"/>
        <v>0</v>
      </c>
      <c r="K93" s="24">
        <f t="shared" si="42"/>
        <v>265</v>
      </c>
      <c r="L93" s="24">
        <f t="shared" si="42"/>
        <v>0</v>
      </c>
      <c r="M93" s="24">
        <f t="shared" si="42"/>
        <v>149.80000000000001</v>
      </c>
      <c r="N93" s="5"/>
    </row>
    <row r="94" spans="1:14">
      <c r="A94" s="25" t="s">
        <v>132</v>
      </c>
      <c r="B94" s="27" t="s">
        <v>139</v>
      </c>
      <c r="C94" s="27"/>
      <c r="D94" s="27"/>
      <c r="E94" s="27"/>
      <c r="F94" s="27"/>
      <c r="G94" s="28">
        <f t="shared" ref="G94:M94" si="43">G95+G96</f>
        <v>265</v>
      </c>
      <c r="H94" s="28">
        <f t="shared" si="43"/>
        <v>1072.0999999999999</v>
      </c>
      <c r="I94" s="28">
        <f t="shared" si="43"/>
        <v>0</v>
      </c>
      <c r="J94" s="28">
        <f t="shared" si="43"/>
        <v>0</v>
      </c>
      <c r="K94" s="28">
        <f t="shared" si="43"/>
        <v>265</v>
      </c>
      <c r="L94" s="28">
        <f t="shared" si="43"/>
        <v>0</v>
      </c>
      <c r="M94" s="28">
        <f t="shared" si="43"/>
        <v>149.80000000000001</v>
      </c>
      <c r="N94" s="5"/>
    </row>
    <row r="95" spans="1:14">
      <c r="A95" s="25" t="s">
        <v>22</v>
      </c>
      <c r="B95" s="27" t="s">
        <v>139</v>
      </c>
      <c r="C95" s="27" t="s">
        <v>57</v>
      </c>
      <c r="D95" s="27" t="s">
        <v>23</v>
      </c>
      <c r="E95" s="27" t="s">
        <v>23</v>
      </c>
      <c r="F95" s="27" t="s">
        <v>25</v>
      </c>
      <c r="G95" s="28">
        <f>K95+L95</f>
        <v>125</v>
      </c>
      <c r="H95" s="28">
        <v>1072.0999999999999</v>
      </c>
      <c r="I95" s="28"/>
      <c r="J95" s="29"/>
      <c r="K95" s="28">
        <v>125</v>
      </c>
      <c r="L95" s="28"/>
      <c r="M95" s="30">
        <v>61.6</v>
      </c>
      <c r="N95" s="5"/>
    </row>
    <row r="96" spans="1:14">
      <c r="A96" s="25" t="s">
        <v>22</v>
      </c>
      <c r="B96" s="27" t="s">
        <v>139</v>
      </c>
      <c r="C96" s="27" t="s">
        <v>33</v>
      </c>
      <c r="D96" s="27" t="s">
        <v>23</v>
      </c>
      <c r="E96" s="27" t="s">
        <v>23</v>
      </c>
      <c r="F96" s="27" t="s">
        <v>25</v>
      </c>
      <c r="G96" s="28">
        <f>K96+L96</f>
        <v>140</v>
      </c>
      <c r="H96" s="28"/>
      <c r="I96" s="28"/>
      <c r="J96" s="29"/>
      <c r="K96" s="28">
        <v>140</v>
      </c>
      <c r="L96" s="28"/>
      <c r="M96" s="30">
        <v>88.2</v>
      </c>
      <c r="N96" s="5"/>
    </row>
    <row r="97" spans="1:14" ht="42" customHeight="1">
      <c r="A97" s="21" t="s">
        <v>140</v>
      </c>
      <c r="B97" s="23" t="s">
        <v>141</v>
      </c>
      <c r="C97" s="23"/>
      <c r="D97" s="23"/>
      <c r="E97" s="23"/>
      <c r="F97" s="23"/>
      <c r="G97" s="24">
        <f>G98</f>
        <v>15</v>
      </c>
      <c r="H97" s="24">
        <f t="shared" ref="H97:M98" si="44">H98</f>
        <v>0</v>
      </c>
      <c r="I97" s="24">
        <f t="shared" si="44"/>
        <v>0</v>
      </c>
      <c r="J97" s="24">
        <f t="shared" si="44"/>
        <v>0</v>
      </c>
      <c r="K97" s="24">
        <f t="shared" si="44"/>
        <v>15</v>
      </c>
      <c r="L97" s="24">
        <f t="shared" si="44"/>
        <v>0</v>
      </c>
      <c r="M97" s="24">
        <f t="shared" si="44"/>
        <v>0</v>
      </c>
      <c r="N97" s="5"/>
    </row>
    <row r="98" spans="1:14">
      <c r="A98" s="25" t="s">
        <v>132</v>
      </c>
      <c r="B98" s="27" t="s">
        <v>142</v>
      </c>
      <c r="C98" s="27"/>
      <c r="D98" s="27"/>
      <c r="E98" s="27"/>
      <c r="F98" s="27"/>
      <c r="G98" s="28">
        <f>G99</f>
        <v>15</v>
      </c>
      <c r="H98" s="28">
        <f t="shared" si="44"/>
        <v>0</v>
      </c>
      <c r="I98" s="28">
        <f t="shared" si="44"/>
        <v>0</v>
      </c>
      <c r="J98" s="28">
        <f t="shared" si="44"/>
        <v>0</v>
      </c>
      <c r="K98" s="28">
        <f t="shared" si="44"/>
        <v>15</v>
      </c>
      <c r="L98" s="28">
        <f t="shared" si="44"/>
        <v>0</v>
      </c>
      <c r="M98" s="28">
        <f t="shared" si="44"/>
        <v>0</v>
      </c>
      <c r="N98" s="5"/>
    </row>
    <row r="99" spans="1:14">
      <c r="A99" s="25" t="s">
        <v>22</v>
      </c>
      <c r="B99" s="27" t="s">
        <v>142</v>
      </c>
      <c r="C99" s="27" t="s">
        <v>57</v>
      </c>
      <c r="D99" s="27" t="s">
        <v>23</v>
      </c>
      <c r="E99" s="27" t="s">
        <v>23</v>
      </c>
      <c r="F99" s="27" t="s">
        <v>25</v>
      </c>
      <c r="G99" s="28">
        <f>K99+L99</f>
        <v>15</v>
      </c>
      <c r="H99" s="28"/>
      <c r="I99" s="28"/>
      <c r="J99" s="29"/>
      <c r="K99" s="28">
        <v>15</v>
      </c>
      <c r="L99" s="28"/>
      <c r="M99" s="30">
        <v>0</v>
      </c>
      <c r="N99" s="5"/>
    </row>
    <row r="100" spans="1:14" ht="51" hidden="1">
      <c r="A100" s="25" t="s">
        <v>143</v>
      </c>
      <c r="B100" s="26" t="s">
        <v>144</v>
      </c>
      <c r="C100" s="26"/>
      <c r="D100" s="27" t="s">
        <v>99</v>
      </c>
      <c r="E100" s="27" t="s">
        <v>145</v>
      </c>
      <c r="F100" s="27" t="s">
        <v>146</v>
      </c>
      <c r="G100" s="28">
        <f>K100+L100</f>
        <v>0</v>
      </c>
      <c r="H100" s="29"/>
      <c r="I100" s="29"/>
      <c r="J100" s="29"/>
      <c r="K100" s="28"/>
      <c r="L100" s="28"/>
      <c r="M100" s="30"/>
      <c r="N100" s="5"/>
    </row>
    <row r="101" spans="1:14" ht="28.5">
      <c r="A101" s="14" t="s">
        <v>147</v>
      </c>
      <c r="B101" s="15" t="s">
        <v>148</v>
      </c>
      <c r="C101" s="15"/>
      <c r="D101" s="15"/>
      <c r="E101" s="15"/>
      <c r="F101" s="15"/>
      <c r="G101" s="16">
        <f>G102+G109+G113+G119+G126</f>
        <v>23201.200000000001</v>
      </c>
      <c r="H101" s="16" t="e">
        <f t="shared" ref="H101:M101" si="45">H102+H109+H113+H119+H126</f>
        <v>#REF!</v>
      </c>
      <c r="I101" s="16">
        <f t="shared" si="45"/>
        <v>0</v>
      </c>
      <c r="J101" s="16">
        <f t="shared" si="45"/>
        <v>0</v>
      </c>
      <c r="K101" s="16">
        <f t="shared" si="45"/>
        <v>23201.200000000001</v>
      </c>
      <c r="L101" s="16">
        <f t="shared" si="45"/>
        <v>0</v>
      </c>
      <c r="M101" s="16">
        <f t="shared" si="45"/>
        <v>12382.800000000001</v>
      </c>
      <c r="N101" s="5">
        <v>12382776.27</v>
      </c>
    </row>
    <row r="102" spans="1:14" ht="45.75" customHeight="1">
      <c r="A102" s="17" t="s">
        <v>149</v>
      </c>
      <c r="B102" s="40" t="s">
        <v>150</v>
      </c>
      <c r="C102" s="40"/>
      <c r="D102" s="40"/>
      <c r="E102" s="40"/>
      <c r="F102" s="40"/>
      <c r="G102" s="41">
        <f t="shared" ref="G102:L102" si="46">G103+G106</f>
        <v>1446.6</v>
      </c>
      <c r="H102" s="41">
        <f t="shared" si="46"/>
        <v>0</v>
      </c>
      <c r="I102" s="41">
        <f t="shared" si="46"/>
        <v>0</v>
      </c>
      <c r="J102" s="41">
        <f t="shared" si="46"/>
        <v>0</v>
      </c>
      <c r="K102" s="41">
        <f t="shared" si="46"/>
        <v>1446.6</v>
      </c>
      <c r="L102" s="41">
        <f t="shared" si="46"/>
        <v>0</v>
      </c>
      <c r="M102" s="41">
        <f>M103+M106</f>
        <v>763.80000000000007</v>
      </c>
      <c r="N102" s="5"/>
    </row>
    <row r="103" spans="1:14" ht="25.5">
      <c r="A103" s="21" t="s">
        <v>151</v>
      </c>
      <c r="B103" s="23" t="s">
        <v>152</v>
      </c>
      <c r="C103" s="23"/>
      <c r="D103" s="23"/>
      <c r="E103" s="23"/>
      <c r="F103" s="23"/>
      <c r="G103" s="24">
        <f t="shared" ref="G103:M104" si="47">G104</f>
        <v>1028</v>
      </c>
      <c r="H103" s="24">
        <f t="shared" si="47"/>
        <v>0</v>
      </c>
      <c r="I103" s="24">
        <f t="shared" si="47"/>
        <v>0</v>
      </c>
      <c r="J103" s="24">
        <f t="shared" si="47"/>
        <v>0</v>
      </c>
      <c r="K103" s="24">
        <f t="shared" si="47"/>
        <v>1028</v>
      </c>
      <c r="L103" s="24">
        <f t="shared" si="47"/>
        <v>0</v>
      </c>
      <c r="M103" s="24">
        <f t="shared" si="47"/>
        <v>573.20000000000005</v>
      </c>
      <c r="N103" s="5"/>
    </row>
    <row r="104" spans="1:14">
      <c r="A104" s="25" t="s">
        <v>153</v>
      </c>
      <c r="B104" s="27" t="s">
        <v>154</v>
      </c>
      <c r="C104" s="27"/>
      <c r="D104" s="27"/>
      <c r="E104" s="27"/>
      <c r="F104" s="27"/>
      <c r="G104" s="28">
        <f>G105</f>
        <v>1028</v>
      </c>
      <c r="H104" s="28">
        <f t="shared" si="47"/>
        <v>0</v>
      </c>
      <c r="I104" s="28">
        <f t="shared" si="47"/>
        <v>0</v>
      </c>
      <c r="J104" s="28">
        <f t="shared" si="47"/>
        <v>0</v>
      </c>
      <c r="K104" s="28">
        <f t="shared" si="47"/>
        <v>1028</v>
      </c>
      <c r="L104" s="28">
        <f t="shared" si="47"/>
        <v>0</v>
      </c>
      <c r="M104" s="28">
        <f t="shared" si="47"/>
        <v>573.20000000000005</v>
      </c>
      <c r="N104" s="5"/>
    </row>
    <row r="105" spans="1:14">
      <c r="A105" s="25" t="s">
        <v>22</v>
      </c>
      <c r="B105" s="27" t="s">
        <v>154</v>
      </c>
      <c r="C105" s="27" t="s">
        <v>91</v>
      </c>
      <c r="D105" s="27" t="s">
        <v>131</v>
      </c>
      <c r="E105" s="27" t="s">
        <v>99</v>
      </c>
      <c r="F105" s="27" t="s">
        <v>25</v>
      </c>
      <c r="G105" s="28">
        <f>K105+L105</f>
        <v>1028</v>
      </c>
      <c r="H105" s="28"/>
      <c r="I105" s="28"/>
      <c r="J105" s="29"/>
      <c r="K105" s="28">
        <v>1028</v>
      </c>
      <c r="L105" s="28"/>
      <c r="M105" s="30">
        <v>573.20000000000005</v>
      </c>
      <c r="N105" s="5"/>
    </row>
    <row r="106" spans="1:14" ht="40.5" customHeight="1">
      <c r="A106" s="21" t="s">
        <v>155</v>
      </c>
      <c r="B106" s="23" t="s">
        <v>156</v>
      </c>
      <c r="C106" s="23"/>
      <c r="D106" s="23"/>
      <c r="E106" s="23"/>
      <c r="F106" s="23"/>
      <c r="G106" s="24">
        <f>G107</f>
        <v>418.6</v>
      </c>
      <c r="H106" s="24">
        <f t="shared" ref="H106:M107" si="48">H107</f>
        <v>0</v>
      </c>
      <c r="I106" s="24">
        <f t="shared" si="48"/>
        <v>0</v>
      </c>
      <c r="J106" s="24">
        <f t="shared" si="48"/>
        <v>0</v>
      </c>
      <c r="K106" s="24">
        <f t="shared" si="48"/>
        <v>418.6</v>
      </c>
      <c r="L106" s="24">
        <f t="shared" si="48"/>
        <v>0</v>
      </c>
      <c r="M106" s="24">
        <f t="shared" si="48"/>
        <v>190.6</v>
      </c>
      <c r="N106" s="5"/>
    </row>
    <row r="107" spans="1:14">
      <c r="A107" s="25" t="s">
        <v>153</v>
      </c>
      <c r="B107" s="27" t="s">
        <v>157</v>
      </c>
      <c r="C107" s="27"/>
      <c r="D107" s="27"/>
      <c r="E107" s="27"/>
      <c r="F107" s="27"/>
      <c r="G107" s="28">
        <f>G108</f>
        <v>418.6</v>
      </c>
      <c r="H107" s="28">
        <f t="shared" si="48"/>
        <v>0</v>
      </c>
      <c r="I107" s="28">
        <f t="shared" si="48"/>
        <v>0</v>
      </c>
      <c r="J107" s="28">
        <f t="shared" si="48"/>
        <v>0</v>
      </c>
      <c r="K107" s="28">
        <f t="shared" si="48"/>
        <v>418.6</v>
      </c>
      <c r="L107" s="28">
        <f t="shared" si="48"/>
        <v>0</v>
      </c>
      <c r="M107" s="28">
        <f t="shared" si="48"/>
        <v>190.6</v>
      </c>
      <c r="N107" s="5"/>
    </row>
    <row r="108" spans="1:14">
      <c r="A108" s="25" t="s">
        <v>22</v>
      </c>
      <c r="B108" s="27" t="s">
        <v>157</v>
      </c>
      <c r="C108" s="27" t="s">
        <v>91</v>
      </c>
      <c r="D108" s="27" t="s">
        <v>131</v>
      </c>
      <c r="E108" s="27" t="s">
        <v>99</v>
      </c>
      <c r="F108" s="27" t="s">
        <v>25</v>
      </c>
      <c r="G108" s="28">
        <f>K108+L108</f>
        <v>418.6</v>
      </c>
      <c r="H108" s="29"/>
      <c r="I108" s="29"/>
      <c r="J108" s="29"/>
      <c r="K108" s="28">
        <v>418.6</v>
      </c>
      <c r="L108" s="28"/>
      <c r="M108" s="30">
        <v>190.6</v>
      </c>
      <c r="N108" s="5"/>
    </row>
    <row r="109" spans="1:14" ht="27">
      <c r="A109" s="17" t="s">
        <v>158</v>
      </c>
      <c r="B109" s="40" t="s">
        <v>159</v>
      </c>
      <c r="C109" s="40"/>
      <c r="D109" s="40"/>
      <c r="E109" s="40"/>
      <c r="F109" s="40"/>
      <c r="G109" s="41">
        <f t="shared" ref="G109:M111" si="49">G110</f>
        <v>4520.3</v>
      </c>
      <c r="H109" s="41">
        <f t="shared" si="49"/>
        <v>0</v>
      </c>
      <c r="I109" s="41">
        <f t="shared" si="49"/>
        <v>0</v>
      </c>
      <c r="J109" s="41">
        <f t="shared" si="49"/>
        <v>0</v>
      </c>
      <c r="K109" s="41">
        <f t="shared" si="49"/>
        <v>4520.3</v>
      </c>
      <c r="L109" s="41">
        <f t="shared" si="49"/>
        <v>0</v>
      </c>
      <c r="M109" s="41">
        <f t="shared" si="49"/>
        <v>2748</v>
      </c>
      <c r="N109" s="5"/>
    </row>
    <row r="110" spans="1:14">
      <c r="A110" s="21" t="s">
        <v>160</v>
      </c>
      <c r="B110" s="23" t="s">
        <v>161</v>
      </c>
      <c r="C110" s="23"/>
      <c r="D110" s="23"/>
      <c r="E110" s="23"/>
      <c r="F110" s="23"/>
      <c r="G110" s="24">
        <f>G111</f>
        <v>4520.3</v>
      </c>
      <c r="H110" s="24">
        <f t="shared" si="49"/>
        <v>0</v>
      </c>
      <c r="I110" s="24">
        <f t="shared" si="49"/>
        <v>0</v>
      </c>
      <c r="J110" s="24">
        <f t="shared" si="49"/>
        <v>0</v>
      </c>
      <c r="K110" s="24">
        <f t="shared" si="49"/>
        <v>4520.3</v>
      </c>
      <c r="L110" s="24">
        <f t="shared" si="49"/>
        <v>0</v>
      </c>
      <c r="M110" s="24">
        <f t="shared" si="49"/>
        <v>2748</v>
      </c>
      <c r="N110" s="5"/>
    </row>
    <row r="111" spans="1:14" ht="14.25" customHeight="1">
      <c r="A111" s="25" t="s">
        <v>153</v>
      </c>
      <c r="B111" s="27" t="s">
        <v>162</v>
      </c>
      <c r="C111" s="27"/>
      <c r="D111" s="27"/>
      <c r="E111" s="27"/>
      <c r="F111" s="27"/>
      <c r="G111" s="28">
        <f>G112</f>
        <v>4520.3</v>
      </c>
      <c r="H111" s="28">
        <f t="shared" si="49"/>
        <v>0</v>
      </c>
      <c r="I111" s="28">
        <f t="shared" si="49"/>
        <v>0</v>
      </c>
      <c r="J111" s="28">
        <f t="shared" si="49"/>
        <v>0</v>
      </c>
      <c r="K111" s="28">
        <f t="shared" si="49"/>
        <v>4520.3</v>
      </c>
      <c r="L111" s="28">
        <f t="shared" si="49"/>
        <v>0</v>
      </c>
      <c r="M111" s="28">
        <f t="shared" si="49"/>
        <v>2748</v>
      </c>
      <c r="N111" s="5"/>
    </row>
    <row r="112" spans="1:14" ht="18" customHeight="1">
      <c r="A112" s="25" t="s">
        <v>22</v>
      </c>
      <c r="B112" s="27" t="s">
        <v>162</v>
      </c>
      <c r="C112" s="27" t="s">
        <v>91</v>
      </c>
      <c r="D112" s="27" t="s">
        <v>131</v>
      </c>
      <c r="E112" s="27" t="s">
        <v>99</v>
      </c>
      <c r="F112" s="27" t="s">
        <v>25</v>
      </c>
      <c r="G112" s="28">
        <f>K112+L112</f>
        <v>4520.3</v>
      </c>
      <c r="H112" s="29"/>
      <c r="I112" s="29"/>
      <c r="J112" s="29"/>
      <c r="K112" s="28">
        <v>4520.3</v>
      </c>
      <c r="L112" s="28"/>
      <c r="M112" s="30">
        <v>2748</v>
      </c>
      <c r="N112" s="5"/>
    </row>
    <row r="113" spans="1:14" ht="13.5">
      <c r="A113" s="17" t="s">
        <v>163</v>
      </c>
      <c r="B113" s="40" t="s">
        <v>164</v>
      </c>
      <c r="C113" s="40"/>
      <c r="D113" s="40"/>
      <c r="E113" s="40"/>
      <c r="F113" s="40"/>
      <c r="G113" s="41">
        <f>G114</f>
        <v>7803.1</v>
      </c>
      <c r="H113" s="41">
        <f t="shared" ref="H113:M113" si="50">H114</f>
        <v>0</v>
      </c>
      <c r="I113" s="41">
        <f t="shared" si="50"/>
        <v>0</v>
      </c>
      <c r="J113" s="41">
        <f t="shared" si="50"/>
        <v>0</v>
      </c>
      <c r="K113" s="41">
        <f t="shared" si="50"/>
        <v>7803.1</v>
      </c>
      <c r="L113" s="41">
        <f t="shared" si="50"/>
        <v>0</v>
      </c>
      <c r="M113" s="41">
        <f t="shared" si="50"/>
        <v>3667.6000000000004</v>
      </c>
      <c r="N113" s="5"/>
    </row>
    <row r="114" spans="1:14">
      <c r="A114" s="21" t="s">
        <v>165</v>
      </c>
      <c r="B114" s="23" t="s">
        <v>166</v>
      </c>
      <c r="C114" s="23"/>
      <c r="D114" s="23"/>
      <c r="E114" s="23"/>
      <c r="F114" s="23"/>
      <c r="G114" s="24">
        <f t="shared" ref="G114:M114" si="51">G115</f>
        <v>7803.1</v>
      </c>
      <c r="H114" s="24">
        <f t="shared" si="51"/>
        <v>0</v>
      </c>
      <c r="I114" s="24">
        <f t="shared" si="51"/>
        <v>0</v>
      </c>
      <c r="J114" s="24">
        <f t="shared" si="51"/>
        <v>0</v>
      </c>
      <c r="K114" s="24">
        <f t="shared" si="51"/>
        <v>7803.1</v>
      </c>
      <c r="L114" s="24">
        <f t="shared" si="51"/>
        <v>0</v>
      </c>
      <c r="M114" s="24">
        <f t="shared" si="51"/>
        <v>3667.6000000000004</v>
      </c>
      <c r="N114" s="5"/>
    </row>
    <row r="115" spans="1:14">
      <c r="A115" s="25" t="s">
        <v>167</v>
      </c>
      <c r="B115" s="27" t="s">
        <v>168</v>
      </c>
      <c r="C115" s="27"/>
      <c r="D115" s="27"/>
      <c r="E115" s="27"/>
      <c r="F115" s="27"/>
      <c r="G115" s="28">
        <f t="shared" ref="G115:M115" si="52">G116+G117+G118</f>
        <v>7803.1</v>
      </c>
      <c r="H115" s="28">
        <f t="shared" si="52"/>
        <v>0</v>
      </c>
      <c r="I115" s="28">
        <f t="shared" si="52"/>
        <v>0</v>
      </c>
      <c r="J115" s="28">
        <f t="shared" si="52"/>
        <v>0</v>
      </c>
      <c r="K115" s="28">
        <f t="shared" si="52"/>
        <v>7803.1</v>
      </c>
      <c r="L115" s="28">
        <f t="shared" si="52"/>
        <v>0</v>
      </c>
      <c r="M115" s="28">
        <f t="shared" si="52"/>
        <v>3667.6000000000004</v>
      </c>
      <c r="N115" s="5"/>
    </row>
    <row r="116" spans="1:14">
      <c r="A116" s="25" t="s">
        <v>169</v>
      </c>
      <c r="B116" s="27" t="s">
        <v>168</v>
      </c>
      <c r="C116" s="27" t="s">
        <v>91</v>
      </c>
      <c r="D116" s="27" t="s">
        <v>131</v>
      </c>
      <c r="E116" s="27" t="s">
        <v>99</v>
      </c>
      <c r="F116" s="27" t="s">
        <v>170</v>
      </c>
      <c r="G116" s="28">
        <f>K116+L116</f>
        <v>6426.8</v>
      </c>
      <c r="H116" s="29"/>
      <c r="I116" s="29"/>
      <c r="J116" s="29"/>
      <c r="K116" s="28">
        <v>6426.8</v>
      </c>
      <c r="L116" s="28"/>
      <c r="M116" s="30">
        <v>3152</v>
      </c>
      <c r="N116" s="5"/>
    </row>
    <row r="117" spans="1:14" ht="11.25" customHeight="1">
      <c r="A117" s="25" t="s">
        <v>32</v>
      </c>
      <c r="B117" s="27" t="s">
        <v>168</v>
      </c>
      <c r="C117" s="27" t="s">
        <v>91</v>
      </c>
      <c r="D117" s="27" t="s">
        <v>131</v>
      </c>
      <c r="E117" s="27" t="s">
        <v>99</v>
      </c>
      <c r="F117" s="27" t="s">
        <v>36</v>
      </c>
      <c r="G117" s="28">
        <v>1218.3</v>
      </c>
      <c r="H117" s="29"/>
      <c r="I117" s="29"/>
      <c r="J117" s="29"/>
      <c r="K117" s="28">
        <v>1323.5</v>
      </c>
      <c r="L117" s="28"/>
      <c r="M117" s="30">
        <v>500.8</v>
      </c>
      <c r="N117" s="5"/>
    </row>
    <row r="118" spans="1:14">
      <c r="A118" s="25" t="s">
        <v>171</v>
      </c>
      <c r="B118" s="27" t="s">
        <v>168</v>
      </c>
      <c r="C118" s="27" t="s">
        <v>91</v>
      </c>
      <c r="D118" s="27" t="s">
        <v>131</v>
      </c>
      <c r="E118" s="27" t="s">
        <v>99</v>
      </c>
      <c r="F118" s="27" t="s">
        <v>172</v>
      </c>
      <c r="G118" s="28">
        <v>158</v>
      </c>
      <c r="H118" s="28"/>
      <c r="I118" s="28"/>
      <c r="J118" s="28"/>
      <c r="K118" s="28">
        <v>52.8</v>
      </c>
      <c r="L118" s="28"/>
      <c r="M118" s="30">
        <v>14.8</v>
      </c>
      <c r="N118" s="5"/>
    </row>
    <row r="119" spans="1:14" ht="14.25" customHeight="1">
      <c r="A119" s="17" t="s">
        <v>173</v>
      </c>
      <c r="B119" s="40" t="s">
        <v>174</v>
      </c>
      <c r="C119" s="40"/>
      <c r="D119" s="40"/>
      <c r="E119" s="40"/>
      <c r="F119" s="40"/>
      <c r="G119" s="41">
        <f t="shared" ref="G119:M119" si="53">G120</f>
        <v>5945</v>
      </c>
      <c r="H119" s="41" t="e">
        <f t="shared" si="53"/>
        <v>#REF!</v>
      </c>
      <c r="I119" s="41">
        <f t="shared" si="53"/>
        <v>0</v>
      </c>
      <c r="J119" s="41">
        <f t="shared" si="53"/>
        <v>0</v>
      </c>
      <c r="K119" s="41">
        <f t="shared" si="53"/>
        <v>5945</v>
      </c>
      <c r="L119" s="41">
        <f t="shared" si="53"/>
        <v>0</v>
      </c>
      <c r="M119" s="41">
        <f t="shared" si="53"/>
        <v>3459.9</v>
      </c>
      <c r="N119" s="5"/>
    </row>
    <row r="120" spans="1:14" ht="39.75" customHeight="1">
      <c r="A120" s="21" t="s">
        <v>175</v>
      </c>
      <c r="B120" s="23" t="s">
        <v>176</v>
      </c>
      <c r="C120" s="23"/>
      <c r="D120" s="23"/>
      <c r="E120" s="23"/>
      <c r="F120" s="23"/>
      <c r="G120" s="24">
        <f t="shared" ref="G120:M120" si="54">G124</f>
        <v>5945</v>
      </c>
      <c r="H120" s="24" t="e">
        <f t="shared" si="54"/>
        <v>#REF!</v>
      </c>
      <c r="I120" s="24">
        <f t="shared" si="54"/>
        <v>0</v>
      </c>
      <c r="J120" s="24">
        <f t="shared" si="54"/>
        <v>0</v>
      </c>
      <c r="K120" s="24">
        <f t="shared" si="54"/>
        <v>5945</v>
      </c>
      <c r="L120" s="24">
        <f t="shared" si="54"/>
        <v>0</v>
      </c>
      <c r="M120" s="24">
        <f t="shared" si="54"/>
        <v>3459.9</v>
      </c>
      <c r="N120" s="5"/>
    </row>
    <row r="121" spans="1:14" ht="16.5" hidden="1" customHeight="1">
      <c r="A121" s="25" t="s">
        <v>177</v>
      </c>
      <c r="B121" s="26" t="s">
        <v>178</v>
      </c>
      <c r="C121" s="26"/>
      <c r="D121" s="27"/>
      <c r="E121" s="27"/>
      <c r="F121" s="27"/>
      <c r="G121" s="28">
        <f>G122</f>
        <v>0</v>
      </c>
      <c r="H121" s="44"/>
      <c r="I121" s="44"/>
      <c r="J121" s="44"/>
      <c r="K121" s="28">
        <f>K122</f>
        <v>0</v>
      </c>
      <c r="L121" s="28">
        <f>L122</f>
        <v>0</v>
      </c>
      <c r="M121" s="30"/>
      <c r="N121" s="5"/>
    </row>
    <row r="122" spans="1:14" ht="25.5" hidden="1">
      <c r="A122" s="25" t="s">
        <v>179</v>
      </c>
      <c r="B122" s="45" t="s">
        <v>180</v>
      </c>
      <c r="C122" s="45"/>
      <c r="D122" s="46"/>
      <c r="E122" s="46"/>
      <c r="F122" s="46"/>
      <c r="G122" s="28">
        <f>G123</f>
        <v>0</v>
      </c>
      <c r="H122" s="44"/>
      <c r="I122" s="44"/>
      <c r="J122" s="44"/>
      <c r="K122" s="28">
        <f>K123</f>
        <v>0</v>
      </c>
      <c r="L122" s="28">
        <f>L123</f>
        <v>0</v>
      </c>
      <c r="M122" s="30"/>
      <c r="N122" s="5"/>
    </row>
    <row r="123" spans="1:14" hidden="1">
      <c r="A123" s="25" t="s">
        <v>22</v>
      </c>
      <c r="B123" s="45" t="s">
        <v>180</v>
      </c>
      <c r="C123" s="45"/>
      <c r="D123" s="46"/>
      <c r="E123" s="46"/>
      <c r="F123" s="46"/>
      <c r="G123" s="28">
        <f>K123+L123</f>
        <v>0</v>
      </c>
      <c r="H123" s="44"/>
      <c r="I123" s="44"/>
      <c r="J123" s="44"/>
      <c r="K123" s="28"/>
      <c r="L123" s="28"/>
      <c r="M123" s="30"/>
      <c r="N123" s="5"/>
    </row>
    <row r="124" spans="1:14">
      <c r="A124" s="25" t="s">
        <v>181</v>
      </c>
      <c r="B124" s="27" t="s">
        <v>182</v>
      </c>
      <c r="C124" s="27"/>
      <c r="D124" s="27"/>
      <c r="E124" s="27"/>
      <c r="F124" s="47"/>
      <c r="G124" s="48">
        <f t="shared" ref="G124:M124" si="55">G125</f>
        <v>5945</v>
      </c>
      <c r="H124" s="48" t="e">
        <f t="shared" si="55"/>
        <v>#REF!</v>
      </c>
      <c r="I124" s="48">
        <f t="shared" si="55"/>
        <v>0</v>
      </c>
      <c r="J124" s="48">
        <f t="shared" si="55"/>
        <v>0</v>
      </c>
      <c r="K124" s="48">
        <f t="shared" si="55"/>
        <v>5945</v>
      </c>
      <c r="L124" s="48">
        <f t="shared" si="55"/>
        <v>0</v>
      </c>
      <c r="M124" s="48">
        <f t="shared" si="55"/>
        <v>3459.9</v>
      </c>
      <c r="N124" s="5"/>
    </row>
    <row r="125" spans="1:14">
      <c r="A125" s="25" t="s">
        <v>22</v>
      </c>
      <c r="B125" s="27" t="s">
        <v>182</v>
      </c>
      <c r="C125" s="27" t="s">
        <v>91</v>
      </c>
      <c r="D125" s="27" t="s">
        <v>23</v>
      </c>
      <c r="E125" s="27" t="s">
        <v>76</v>
      </c>
      <c r="F125" s="27" t="s">
        <v>25</v>
      </c>
      <c r="G125" s="38">
        <f>K125+L125</f>
        <v>5945</v>
      </c>
      <c r="H125" s="49" t="e">
        <f>#REF!</f>
        <v>#REF!</v>
      </c>
      <c r="I125" s="49"/>
      <c r="J125" s="39"/>
      <c r="K125" s="38">
        <v>5945</v>
      </c>
      <c r="L125" s="38">
        <v>0</v>
      </c>
      <c r="M125" s="30">
        <v>3459.9</v>
      </c>
      <c r="N125" s="5"/>
    </row>
    <row r="126" spans="1:14" ht="13.5">
      <c r="A126" s="50" t="s">
        <v>183</v>
      </c>
      <c r="B126" s="40" t="s">
        <v>184</v>
      </c>
      <c r="C126" s="40"/>
      <c r="D126" s="40"/>
      <c r="E126" s="40"/>
      <c r="F126" s="40"/>
      <c r="G126" s="41">
        <f t="shared" ref="G126:M126" si="56">G131+G136</f>
        <v>3486.2</v>
      </c>
      <c r="H126" s="41">
        <f t="shared" si="56"/>
        <v>117.8</v>
      </c>
      <c r="I126" s="41">
        <f t="shared" si="56"/>
        <v>0</v>
      </c>
      <c r="J126" s="41">
        <f t="shared" si="56"/>
        <v>0</v>
      </c>
      <c r="K126" s="41">
        <f t="shared" si="56"/>
        <v>3486.2</v>
      </c>
      <c r="L126" s="41">
        <f t="shared" si="56"/>
        <v>0</v>
      </c>
      <c r="M126" s="41">
        <f t="shared" si="56"/>
        <v>1743.5</v>
      </c>
      <c r="N126" s="5"/>
    </row>
    <row r="127" spans="1:14" ht="1.5" hidden="1" customHeight="1">
      <c r="A127" s="51" t="s">
        <v>185</v>
      </c>
      <c r="B127" s="26" t="s">
        <v>186</v>
      </c>
      <c r="C127" s="26"/>
      <c r="D127" s="27"/>
      <c r="E127" s="27"/>
      <c r="F127" s="26"/>
      <c r="G127" s="28">
        <f>G128</f>
        <v>0</v>
      </c>
      <c r="H127" s="44"/>
      <c r="I127" s="44"/>
      <c r="J127" s="29"/>
      <c r="K127" s="28">
        <f>K128</f>
        <v>0</v>
      </c>
      <c r="L127" s="28">
        <f>L128</f>
        <v>0</v>
      </c>
      <c r="M127" s="30"/>
      <c r="N127" s="5"/>
    </row>
    <row r="128" spans="1:14" hidden="1">
      <c r="A128" s="25" t="s">
        <v>22</v>
      </c>
      <c r="B128" s="26" t="s">
        <v>186</v>
      </c>
      <c r="C128" s="26"/>
      <c r="D128" s="27"/>
      <c r="E128" s="27"/>
      <c r="F128" s="26"/>
      <c r="G128" s="28">
        <f>K128+L128</f>
        <v>0</v>
      </c>
      <c r="H128" s="44"/>
      <c r="I128" s="44"/>
      <c r="J128" s="29"/>
      <c r="K128" s="28"/>
      <c r="L128" s="28"/>
      <c r="M128" s="30"/>
      <c r="N128" s="5"/>
    </row>
    <row r="129" spans="1:14" ht="25.5" hidden="1">
      <c r="A129" s="25" t="s">
        <v>187</v>
      </c>
      <c r="B129" s="45" t="s">
        <v>188</v>
      </c>
      <c r="C129" s="45"/>
      <c r="D129" s="52"/>
      <c r="E129" s="52"/>
      <c r="F129" s="45"/>
      <c r="G129" s="28">
        <f>G130</f>
        <v>0</v>
      </c>
      <c r="H129" s="44"/>
      <c r="I129" s="44"/>
      <c r="J129" s="29"/>
      <c r="K129" s="28">
        <f>K130</f>
        <v>0</v>
      </c>
      <c r="L129" s="28">
        <f>L130</f>
        <v>0</v>
      </c>
      <c r="M129" s="30"/>
      <c r="N129" s="5"/>
    </row>
    <row r="130" spans="1:14" hidden="1">
      <c r="A130" s="25" t="s">
        <v>22</v>
      </c>
      <c r="B130" s="45" t="s">
        <v>188</v>
      </c>
      <c r="C130" s="45"/>
      <c r="D130" s="52"/>
      <c r="E130" s="52"/>
      <c r="F130" s="45"/>
      <c r="G130" s="28">
        <f>K130+L130</f>
        <v>0</v>
      </c>
      <c r="H130" s="44"/>
      <c r="I130" s="44"/>
      <c r="J130" s="29"/>
      <c r="K130" s="28"/>
      <c r="L130" s="28"/>
      <c r="M130" s="30"/>
      <c r="N130" s="5"/>
    </row>
    <row r="131" spans="1:14" ht="25.5">
      <c r="A131" s="53" t="s">
        <v>189</v>
      </c>
      <c r="B131" s="23" t="s">
        <v>190</v>
      </c>
      <c r="C131" s="23"/>
      <c r="D131" s="23"/>
      <c r="E131" s="23"/>
      <c r="F131" s="23"/>
      <c r="G131" s="24">
        <f>G132</f>
        <v>877.99999999999989</v>
      </c>
      <c r="H131" s="24">
        <f t="shared" ref="H131:M131" si="57">H132</f>
        <v>117.8</v>
      </c>
      <c r="I131" s="24">
        <f t="shared" si="57"/>
        <v>0</v>
      </c>
      <c r="J131" s="24">
        <f t="shared" si="57"/>
        <v>0</v>
      </c>
      <c r="K131" s="24">
        <f t="shared" si="57"/>
        <v>877.99999999999989</v>
      </c>
      <c r="L131" s="24">
        <f t="shared" si="57"/>
        <v>0</v>
      </c>
      <c r="M131" s="24">
        <f t="shared" si="57"/>
        <v>420.70000000000005</v>
      </c>
      <c r="N131" s="5"/>
    </row>
    <row r="132" spans="1:14">
      <c r="A132" s="25" t="s">
        <v>191</v>
      </c>
      <c r="B132" s="27" t="s">
        <v>192</v>
      </c>
      <c r="C132" s="27"/>
      <c r="D132" s="27"/>
      <c r="E132" s="27"/>
      <c r="F132" s="27"/>
      <c r="G132" s="28">
        <f>G133+G134+G135</f>
        <v>877.99999999999989</v>
      </c>
      <c r="H132" s="28">
        <f t="shared" ref="H132:M132" si="58">H133+H134+H135</f>
        <v>117.8</v>
      </c>
      <c r="I132" s="28">
        <f t="shared" si="58"/>
        <v>0</v>
      </c>
      <c r="J132" s="28">
        <f t="shared" si="58"/>
        <v>0</v>
      </c>
      <c r="K132" s="28">
        <f t="shared" si="58"/>
        <v>877.99999999999989</v>
      </c>
      <c r="L132" s="28">
        <f t="shared" si="58"/>
        <v>0</v>
      </c>
      <c r="M132" s="28">
        <f t="shared" si="58"/>
        <v>420.70000000000005</v>
      </c>
      <c r="N132" s="5"/>
    </row>
    <row r="133" spans="1:14">
      <c r="A133" s="25" t="s">
        <v>46</v>
      </c>
      <c r="B133" s="27" t="s">
        <v>192</v>
      </c>
      <c r="C133" s="27" t="s">
        <v>91</v>
      </c>
      <c r="D133" s="27" t="s">
        <v>131</v>
      </c>
      <c r="E133" s="27" t="s">
        <v>40</v>
      </c>
      <c r="F133" s="27" t="s">
        <v>47</v>
      </c>
      <c r="G133" s="28">
        <f>K133+L133</f>
        <v>828.9</v>
      </c>
      <c r="H133" s="28">
        <v>111.8</v>
      </c>
      <c r="I133" s="28"/>
      <c r="J133" s="28"/>
      <c r="K133" s="28">
        <v>828.9</v>
      </c>
      <c r="L133" s="28"/>
      <c r="M133" s="30">
        <v>402</v>
      </c>
      <c r="N133" s="5"/>
    </row>
    <row r="134" spans="1:14" ht="12" customHeight="1">
      <c r="A134" s="25" t="s">
        <v>32</v>
      </c>
      <c r="B134" s="27" t="s">
        <v>192</v>
      </c>
      <c r="C134" s="27" t="s">
        <v>91</v>
      </c>
      <c r="D134" s="27" t="s">
        <v>131</v>
      </c>
      <c r="E134" s="27" t="s">
        <v>40</v>
      </c>
      <c r="F134" s="27" t="s">
        <v>36</v>
      </c>
      <c r="G134" s="28">
        <f>K134+L134</f>
        <v>46.3</v>
      </c>
      <c r="H134" s="44">
        <v>6</v>
      </c>
      <c r="I134" s="44"/>
      <c r="J134" s="29"/>
      <c r="K134" s="28">
        <v>46.3</v>
      </c>
      <c r="L134" s="28"/>
      <c r="M134" s="30">
        <v>18.100000000000001</v>
      </c>
      <c r="N134" s="5"/>
    </row>
    <row r="135" spans="1:14">
      <c r="A135" s="25" t="s">
        <v>171</v>
      </c>
      <c r="B135" s="27" t="s">
        <v>192</v>
      </c>
      <c r="C135" s="27" t="s">
        <v>91</v>
      </c>
      <c r="D135" s="27" t="s">
        <v>131</v>
      </c>
      <c r="E135" s="27" t="s">
        <v>40</v>
      </c>
      <c r="F135" s="27" t="s">
        <v>172</v>
      </c>
      <c r="G135" s="28">
        <f>K135+L135</f>
        <v>2.8</v>
      </c>
      <c r="H135" s="28"/>
      <c r="I135" s="28"/>
      <c r="J135" s="28"/>
      <c r="K135" s="28">
        <v>2.8</v>
      </c>
      <c r="L135" s="28"/>
      <c r="M135" s="30">
        <v>0.6</v>
      </c>
      <c r="N135" s="5"/>
    </row>
    <row r="136" spans="1:14" ht="26.25" customHeight="1">
      <c r="A136" s="53" t="s">
        <v>193</v>
      </c>
      <c r="B136" s="23" t="s">
        <v>194</v>
      </c>
      <c r="C136" s="23"/>
      <c r="D136" s="23"/>
      <c r="E136" s="23"/>
      <c r="F136" s="23"/>
      <c r="G136" s="24">
        <f>G137</f>
        <v>2608.1999999999998</v>
      </c>
      <c r="H136" s="24">
        <f t="shared" ref="H136:M136" si="59">H137</f>
        <v>0</v>
      </c>
      <c r="I136" s="24">
        <f t="shared" si="59"/>
        <v>0</v>
      </c>
      <c r="J136" s="24">
        <f t="shared" si="59"/>
        <v>0</v>
      </c>
      <c r="K136" s="24">
        <f t="shared" si="59"/>
        <v>2608.1999999999998</v>
      </c>
      <c r="L136" s="24">
        <f t="shared" si="59"/>
        <v>0</v>
      </c>
      <c r="M136" s="24">
        <f t="shared" si="59"/>
        <v>1322.8</v>
      </c>
      <c r="N136" s="5"/>
    </row>
    <row r="137" spans="1:14" ht="38.25">
      <c r="A137" s="25" t="s">
        <v>195</v>
      </c>
      <c r="B137" s="27" t="s">
        <v>196</v>
      </c>
      <c r="C137" s="27"/>
      <c r="D137" s="27"/>
      <c r="E137" s="27"/>
      <c r="F137" s="27"/>
      <c r="G137" s="28">
        <f>G138+G139+G140</f>
        <v>2608.1999999999998</v>
      </c>
      <c r="H137" s="28">
        <f t="shared" ref="H137:M137" si="60">H138+H139+H140</f>
        <v>0</v>
      </c>
      <c r="I137" s="28">
        <f t="shared" si="60"/>
        <v>0</v>
      </c>
      <c r="J137" s="28">
        <f t="shared" si="60"/>
        <v>0</v>
      </c>
      <c r="K137" s="28">
        <f t="shared" si="60"/>
        <v>2608.1999999999998</v>
      </c>
      <c r="L137" s="28">
        <f t="shared" si="60"/>
        <v>0</v>
      </c>
      <c r="M137" s="28">
        <f t="shared" si="60"/>
        <v>1322.8</v>
      </c>
      <c r="N137" s="5"/>
    </row>
    <row r="138" spans="1:14">
      <c r="A138" s="25" t="s">
        <v>169</v>
      </c>
      <c r="B138" s="27" t="s">
        <v>196</v>
      </c>
      <c r="C138" s="27" t="s">
        <v>91</v>
      </c>
      <c r="D138" s="27" t="s">
        <v>131</v>
      </c>
      <c r="E138" s="27" t="s">
        <v>40</v>
      </c>
      <c r="F138" s="27" t="s">
        <v>170</v>
      </c>
      <c r="G138" s="28">
        <f>K138+L138</f>
        <v>2405</v>
      </c>
      <c r="H138" s="54"/>
      <c r="I138" s="54"/>
      <c r="J138" s="29"/>
      <c r="K138" s="28">
        <v>2405</v>
      </c>
      <c r="L138" s="28"/>
      <c r="M138" s="30">
        <v>1242</v>
      </c>
      <c r="N138" s="5"/>
    </row>
    <row r="139" spans="1:14" ht="11.25" customHeight="1">
      <c r="A139" s="25" t="s">
        <v>32</v>
      </c>
      <c r="B139" s="27" t="s">
        <v>196</v>
      </c>
      <c r="C139" s="27" t="s">
        <v>91</v>
      </c>
      <c r="D139" s="27" t="s">
        <v>131</v>
      </c>
      <c r="E139" s="27" t="s">
        <v>40</v>
      </c>
      <c r="F139" s="27" t="s">
        <v>36</v>
      </c>
      <c r="G139" s="28">
        <f>K139+L139</f>
        <v>202</v>
      </c>
      <c r="H139" s="29"/>
      <c r="I139" s="54"/>
      <c r="J139" s="29"/>
      <c r="K139" s="28">
        <v>202</v>
      </c>
      <c r="L139" s="28"/>
      <c r="M139" s="30">
        <v>80.8</v>
      </c>
      <c r="N139" s="5"/>
    </row>
    <row r="140" spans="1:14" ht="15" customHeight="1">
      <c r="A140" s="25" t="s">
        <v>171</v>
      </c>
      <c r="B140" s="27" t="s">
        <v>196</v>
      </c>
      <c r="C140" s="27" t="s">
        <v>91</v>
      </c>
      <c r="D140" s="27" t="s">
        <v>131</v>
      </c>
      <c r="E140" s="27" t="s">
        <v>40</v>
      </c>
      <c r="F140" s="27" t="s">
        <v>172</v>
      </c>
      <c r="G140" s="28">
        <f>K140+L140</f>
        <v>1.2</v>
      </c>
      <c r="H140" s="28"/>
      <c r="I140" s="28"/>
      <c r="J140" s="28"/>
      <c r="K140" s="28">
        <v>1.2</v>
      </c>
      <c r="L140" s="28"/>
      <c r="M140" s="30">
        <v>0</v>
      </c>
      <c r="N140" s="5"/>
    </row>
    <row r="141" spans="1:14" ht="30.75" customHeight="1">
      <c r="A141" s="14" t="s">
        <v>197</v>
      </c>
      <c r="B141" s="55" t="s">
        <v>198</v>
      </c>
      <c r="C141" s="55"/>
      <c r="D141" s="15"/>
      <c r="E141" s="15"/>
      <c r="F141" s="15"/>
      <c r="G141" s="16">
        <f t="shared" ref="G141:M141" si="61">G142+G157+G194</f>
        <v>334537.50000000006</v>
      </c>
      <c r="H141" s="16" t="e">
        <f t="shared" si="61"/>
        <v>#REF!</v>
      </c>
      <c r="I141" s="16" t="e">
        <f t="shared" si="61"/>
        <v>#REF!</v>
      </c>
      <c r="J141" s="16">
        <f t="shared" si="61"/>
        <v>0</v>
      </c>
      <c r="K141" s="16">
        <f t="shared" si="61"/>
        <v>104938.1</v>
      </c>
      <c r="L141" s="16">
        <f t="shared" si="61"/>
        <v>227689.2</v>
      </c>
      <c r="M141" s="16">
        <f t="shared" si="61"/>
        <v>197322.6</v>
      </c>
      <c r="N141" s="5"/>
    </row>
    <row r="142" spans="1:14" ht="13.5">
      <c r="A142" s="50" t="s">
        <v>199</v>
      </c>
      <c r="B142" s="40" t="s">
        <v>200</v>
      </c>
      <c r="C142" s="40"/>
      <c r="D142" s="40"/>
      <c r="E142" s="40"/>
      <c r="F142" s="40"/>
      <c r="G142" s="41">
        <f>G143+G154+G150</f>
        <v>87468.3</v>
      </c>
      <c r="H142" s="41" t="e">
        <f t="shared" ref="H142:M142" si="62">H143+H154+H150</f>
        <v>#REF!</v>
      </c>
      <c r="I142" s="41" t="e">
        <f t="shared" si="62"/>
        <v>#REF!</v>
      </c>
      <c r="J142" s="41">
        <f t="shared" si="62"/>
        <v>0</v>
      </c>
      <c r="K142" s="41">
        <f t="shared" si="62"/>
        <v>17153.900000000001</v>
      </c>
      <c r="L142" s="41">
        <f t="shared" si="62"/>
        <v>63521.5</v>
      </c>
      <c r="M142" s="41">
        <f t="shared" si="62"/>
        <v>49025.200000000004</v>
      </c>
      <c r="N142" s="5"/>
    </row>
    <row r="143" spans="1:14" ht="25.5">
      <c r="A143" s="56" t="s">
        <v>201</v>
      </c>
      <c r="B143" s="22" t="s">
        <v>202</v>
      </c>
      <c r="C143" s="22"/>
      <c r="D143" s="23"/>
      <c r="E143" s="23"/>
      <c r="F143" s="23"/>
      <c r="G143" s="24">
        <f>G144+G146+G148</f>
        <v>84048.8</v>
      </c>
      <c r="H143" s="24">
        <f t="shared" ref="H143:M143" si="63">H144+H146+H148</f>
        <v>0</v>
      </c>
      <c r="I143" s="24">
        <f t="shared" si="63"/>
        <v>0</v>
      </c>
      <c r="J143" s="24">
        <f t="shared" si="63"/>
        <v>0</v>
      </c>
      <c r="K143" s="24">
        <f t="shared" si="63"/>
        <v>17153.900000000001</v>
      </c>
      <c r="L143" s="24">
        <f t="shared" si="63"/>
        <v>60102</v>
      </c>
      <c r="M143" s="24">
        <f t="shared" si="63"/>
        <v>45774.8</v>
      </c>
      <c r="N143" s="5"/>
    </row>
    <row r="144" spans="1:14">
      <c r="A144" s="25" t="s">
        <v>203</v>
      </c>
      <c r="B144" s="26" t="s">
        <v>204</v>
      </c>
      <c r="C144" s="26"/>
      <c r="D144" s="27"/>
      <c r="E144" s="27"/>
      <c r="F144" s="27"/>
      <c r="G144" s="28">
        <f t="shared" ref="G144:L144" si="64">G145</f>
        <v>22104.7</v>
      </c>
      <c r="H144" s="28">
        <f t="shared" si="64"/>
        <v>0</v>
      </c>
      <c r="I144" s="28">
        <f t="shared" si="64"/>
        <v>0</v>
      </c>
      <c r="J144" s="28">
        <f t="shared" si="64"/>
        <v>0</v>
      </c>
      <c r="K144" s="28">
        <f t="shared" si="64"/>
        <v>17153.900000000001</v>
      </c>
      <c r="L144" s="28">
        <f t="shared" si="64"/>
        <v>0</v>
      </c>
      <c r="M144" s="28">
        <f>M145</f>
        <v>15091</v>
      </c>
      <c r="N144" s="5"/>
    </row>
    <row r="145" spans="1:14">
      <c r="A145" s="25" t="s">
        <v>22</v>
      </c>
      <c r="B145" s="26" t="s">
        <v>204</v>
      </c>
      <c r="C145" s="26">
        <v>125</v>
      </c>
      <c r="D145" s="27" t="s">
        <v>23</v>
      </c>
      <c r="E145" s="27" t="s">
        <v>99</v>
      </c>
      <c r="F145" s="27" t="s">
        <v>25</v>
      </c>
      <c r="G145" s="57">
        <v>22104.7</v>
      </c>
      <c r="H145" s="28"/>
      <c r="I145" s="28"/>
      <c r="J145" s="28"/>
      <c r="K145" s="28">
        <v>17153.900000000001</v>
      </c>
      <c r="L145" s="28"/>
      <c r="M145" s="30">
        <v>15091</v>
      </c>
      <c r="N145" s="5"/>
    </row>
    <row r="146" spans="1:14" ht="25.5">
      <c r="A146" s="25" t="s">
        <v>205</v>
      </c>
      <c r="B146" s="26" t="s">
        <v>206</v>
      </c>
      <c r="C146" s="26"/>
      <c r="D146" s="27"/>
      <c r="E146" s="27"/>
      <c r="F146" s="27"/>
      <c r="G146" s="28">
        <f t="shared" ref="G146:M146" si="65">G147</f>
        <v>60102</v>
      </c>
      <c r="H146" s="28">
        <f t="shared" si="65"/>
        <v>0</v>
      </c>
      <c r="I146" s="28">
        <f t="shared" si="65"/>
        <v>0</v>
      </c>
      <c r="J146" s="28">
        <f t="shared" si="65"/>
        <v>0</v>
      </c>
      <c r="K146" s="28">
        <f t="shared" si="65"/>
        <v>0</v>
      </c>
      <c r="L146" s="28">
        <f t="shared" si="65"/>
        <v>60102</v>
      </c>
      <c r="M146" s="28">
        <f t="shared" si="65"/>
        <v>30683.8</v>
      </c>
      <c r="N146" s="5"/>
    </row>
    <row r="147" spans="1:14">
      <c r="A147" s="25" t="s">
        <v>22</v>
      </c>
      <c r="B147" s="26" t="s">
        <v>206</v>
      </c>
      <c r="C147" s="26">
        <v>125</v>
      </c>
      <c r="D147" s="27" t="s">
        <v>23</v>
      </c>
      <c r="E147" s="27" t="s">
        <v>99</v>
      </c>
      <c r="F147" s="27" t="s">
        <v>25</v>
      </c>
      <c r="G147" s="28">
        <f>K147+L147</f>
        <v>60102</v>
      </c>
      <c r="H147" s="28"/>
      <c r="I147" s="28"/>
      <c r="J147" s="28"/>
      <c r="K147" s="28"/>
      <c r="L147" s="28">
        <v>60102</v>
      </c>
      <c r="M147" s="30">
        <v>30683.8</v>
      </c>
      <c r="N147" s="5"/>
    </row>
    <row r="148" spans="1:14">
      <c r="A148" s="25" t="s">
        <v>207</v>
      </c>
      <c r="B148" s="26" t="s">
        <v>208</v>
      </c>
      <c r="C148" s="26"/>
      <c r="D148" s="27"/>
      <c r="E148" s="27"/>
      <c r="F148" s="27"/>
      <c r="G148" s="28">
        <f>G149</f>
        <v>1842.1</v>
      </c>
      <c r="H148" s="28">
        <f t="shared" ref="H148:M148" si="66">H149</f>
        <v>0</v>
      </c>
      <c r="I148" s="28">
        <f t="shared" si="66"/>
        <v>0</v>
      </c>
      <c r="J148" s="28">
        <f t="shared" si="66"/>
        <v>0</v>
      </c>
      <c r="K148" s="28">
        <f t="shared" si="66"/>
        <v>0</v>
      </c>
      <c r="L148" s="28">
        <f t="shared" si="66"/>
        <v>0</v>
      </c>
      <c r="M148" s="28">
        <f t="shared" si="66"/>
        <v>0</v>
      </c>
      <c r="N148" s="5"/>
    </row>
    <row r="149" spans="1:14">
      <c r="A149" s="25" t="s">
        <v>22</v>
      </c>
      <c r="B149" s="26" t="s">
        <v>208</v>
      </c>
      <c r="C149" s="26">
        <v>125</v>
      </c>
      <c r="D149" s="27" t="s">
        <v>23</v>
      </c>
      <c r="E149" s="27" t="s">
        <v>99</v>
      </c>
      <c r="F149" s="27" t="s">
        <v>25</v>
      </c>
      <c r="G149" s="28">
        <v>1842.1</v>
      </c>
      <c r="H149" s="28"/>
      <c r="I149" s="28"/>
      <c r="J149" s="28"/>
      <c r="K149" s="28"/>
      <c r="L149" s="28"/>
      <c r="M149" s="30">
        <v>0</v>
      </c>
      <c r="N149" s="5"/>
    </row>
    <row r="150" spans="1:14" ht="36" customHeight="1">
      <c r="A150" s="58" t="s">
        <v>209</v>
      </c>
      <c r="B150" s="23" t="s">
        <v>210</v>
      </c>
      <c r="C150" s="23"/>
      <c r="D150" s="23"/>
      <c r="E150" s="23"/>
      <c r="F150" s="23"/>
      <c r="G150" s="24">
        <f>G151</f>
        <v>3372.1</v>
      </c>
      <c r="H150" s="24" t="e">
        <f t="shared" ref="H150:M150" si="67">H151</f>
        <v>#REF!</v>
      </c>
      <c r="I150" s="24" t="e">
        <f t="shared" si="67"/>
        <v>#REF!</v>
      </c>
      <c r="J150" s="24">
        <f t="shared" si="67"/>
        <v>0</v>
      </c>
      <c r="K150" s="24">
        <f t="shared" si="67"/>
        <v>0</v>
      </c>
      <c r="L150" s="24">
        <f t="shared" si="67"/>
        <v>3372.1</v>
      </c>
      <c r="M150" s="24">
        <f t="shared" si="67"/>
        <v>3208.6000000000004</v>
      </c>
      <c r="N150" s="5"/>
    </row>
    <row r="151" spans="1:14" ht="38.25">
      <c r="A151" s="59" t="s">
        <v>211</v>
      </c>
      <c r="B151" s="27" t="s">
        <v>212</v>
      </c>
      <c r="C151" s="27"/>
      <c r="D151" s="27"/>
      <c r="E151" s="27"/>
      <c r="F151" s="27"/>
      <c r="G151" s="28">
        <f>G152+G153</f>
        <v>3372.1</v>
      </c>
      <c r="H151" s="28" t="e">
        <f t="shared" ref="H151:M151" si="68">H152+H153</f>
        <v>#REF!</v>
      </c>
      <c r="I151" s="28" t="e">
        <f t="shared" si="68"/>
        <v>#REF!</v>
      </c>
      <c r="J151" s="28">
        <f t="shared" si="68"/>
        <v>0</v>
      </c>
      <c r="K151" s="28">
        <f t="shared" si="68"/>
        <v>0</v>
      </c>
      <c r="L151" s="28">
        <f t="shared" si="68"/>
        <v>3372.1</v>
      </c>
      <c r="M151" s="28">
        <f t="shared" si="68"/>
        <v>3208.6000000000004</v>
      </c>
      <c r="N151" s="5"/>
    </row>
    <row r="152" spans="1:14" ht="15" customHeight="1">
      <c r="A152" s="25" t="s">
        <v>32</v>
      </c>
      <c r="B152" s="27" t="s">
        <v>212</v>
      </c>
      <c r="C152" s="27" t="s">
        <v>57</v>
      </c>
      <c r="D152" s="27" t="s">
        <v>98</v>
      </c>
      <c r="E152" s="27" t="s">
        <v>40</v>
      </c>
      <c r="F152" s="27" t="s">
        <v>36</v>
      </c>
      <c r="G152" s="28">
        <f>K152+L152</f>
        <v>33.700000000000003</v>
      </c>
      <c r="H152" s="28"/>
      <c r="I152" s="28">
        <v>4210</v>
      </c>
      <c r="J152" s="28"/>
      <c r="K152" s="28"/>
      <c r="L152" s="28">
        <v>33.700000000000003</v>
      </c>
      <c r="M152" s="30">
        <v>31.8</v>
      </c>
      <c r="N152" s="5"/>
    </row>
    <row r="153" spans="1:14" ht="15.75" customHeight="1">
      <c r="A153" s="25" t="s">
        <v>92</v>
      </c>
      <c r="B153" s="27" t="s">
        <v>212</v>
      </c>
      <c r="C153" s="27" t="s">
        <v>57</v>
      </c>
      <c r="D153" s="27" t="s">
        <v>98</v>
      </c>
      <c r="E153" s="27" t="s">
        <v>40</v>
      </c>
      <c r="F153" s="27" t="s">
        <v>93</v>
      </c>
      <c r="G153" s="28">
        <f>K153+L153</f>
        <v>3338.4</v>
      </c>
      <c r="H153" s="28" t="e">
        <f>#REF!+#REF!</f>
        <v>#REF!</v>
      </c>
      <c r="I153" s="28" t="e">
        <f>#REF!+#REF!</f>
        <v>#REF!</v>
      </c>
      <c r="J153" s="28"/>
      <c r="K153" s="28"/>
      <c r="L153" s="28">
        <v>3338.4</v>
      </c>
      <c r="M153" s="30">
        <v>3176.8</v>
      </c>
      <c r="N153" s="5"/>
    </row>
    <row r="154" spans="1:14" ht="37.5" customHeight="1">
      <c r="A154" s="25" t="s">
        <v>213</v>
      </c>
      <c r="B154" s="27" t="s">
        <v>214</v>
      </c>
      <c r="C154" s="27"/>
      <c r="D154" s="27"/>
      <c r="E154" s="27"/>
      <c r="F154" s="27"/>
      <c r="G154" s="28">
        <f t="shared" ref="G154:M155" si="69">G155</f>
        <v>47.4</v>
      </c>
      <c r="H154" s="28">
        <f t="shared" si="69"/>
        <v>0</v>
      </c>
      <c r="I154" s="28">
        <f t="shared" si="69"/>
        <v>0</v>
      </c>
      <c r="J154" s="28">
        <f t="shared" si="69"/>
        <v>0</v>
      </c>
      <c r="K154" s="28">
        <f t="shared" si="69"/>
        <v>0</v>
      </c>
      <c r="L154" s="28">
        <f t="shared" si="69"/>
        <v>47.4</v>
      </c>
      <c r="M154" s="28">
        <f t="shared" si="69"/>
        <v>41.8</v>
      </c>
      <c r="N154" s="5"/>
    </row>
    <row r="155" spans="1:14" ht="38.25" customHeight="1">
      <c r="A155" s="21" t="s">
        <v>215</v>
      </c>
      <c r="B155" s="22" t="s">
        <v>216</v>
      </c>
      <c r="C155" s="22"/>
      <c r="D155" s="23"/>
      <c r="E155" s="23"/>
      <c r="F155" s="23"/>
      <c r="G155" s="24">
        <f>G156</f>
        <v>47.4</v>
      </c>
      <c r="H155" s="24">
        <f t="shared" si="69"/>
        <v>0</v>
      </c>
      <c r="I155" s="24">
        <f t="shared" si="69"/>
        <v>0</v>
      </c>
      <c r="J155" s="24">
        <f t="shared" si="69"/>
        <v>0</v>
      </c>
      <c r="K155" s="24">
        <f t="shared" si="69"/>
        <v>0</v>
      </c>
      <c r="L155" s="24">
        <f t="shared" si="69"/>
        <v>47.4</v>
      </c>
      <c r="M155" s="24">
        <f t="shared" si="69"/>
        <v>41.8</v>
      </c>
      <c r="N155" s="5"/>
    </row>
    <row r="156" spans="1:14" ht="17.25" customHeight="1">
      <c r="A156" s="25" t="s">
        <v>22</v>
      </c>
      <c r="B156" s="26" t="s">
        <v>216</v>
      </c>
      <c r="C156" s="26">
        <v>125</v>
      </c>
      <c r="D156" s="27" t="s">
        <v>23</v>
      </c>
      <c r="E156" s="27" t="s">
        <v>99</v>
      </c>
      <c r="F156" s="27" t="s">
        <v>25</v>
      </c>
      <c r="G156" s="28">
        <f>K156+L156</f>
        <v>47.4</v>
      </c>
      <c r="H156" s="28"/>
      <c r="I156" s="28"/>
      <c r="J156" s="28"/>
      <c r="K156" s="28"/>
      <c r="L156" s="28">
        <v>47.4</v>
      </c>
      <c r="M156" s="30">
        <v>41.8</v>
      </c>
      <c r="N156" s="5"/>
    </row>
    <row r="157" spans="1:14" ht="16.5" customHeight="1">
      <c r="A157" s="60" t="s">
        <v>217</v>
      </c>
      <c r="B157" s="61" t="s">
        <v>218</v>
      </c>
      <c r="C157" s="61"/>
      <c r="D157" s="40"/>
      <c r="E157" s="40"/>
      <c r="F157" s="40"/>
      <c r="G157" s="41">
        <f t="shared" ref="G157:L157" si="70">G161+G168+G171+G175+G178+G181+G184+G187</f>
        <v>213419.80000000002</v>
      </c>
      <c r="H157" s="41">
        <f t="shared" si="70"/>
        <v>6299.2999999999993</v>
      </c>
      <c r="I157" s="41">
        <f t="shared" si="70"/>
        <v>4894.5</v>
      </c>
      <c r="J157" s="41">
        <f t="shared" si="70"/>
        <v>0</v>
      </c>
      <c r="K157" s="41">
        <f t="shared" si="70"/>
        <v>54149.799999999996</v>
      </c>
      <c r="L157" s="41">
        <f t="shared" si="70"/>
        <v>164167.70000000001</v>
      </c>
      <c r="M157" s="41">
        <f>M161+M168+M171+M175+M178+M181+M184+M187</f>
        <v>128579.40000000001</v>
      </c>
      <c r="N157" s="5">
        <v>128579368</v>
      </c>
    </row>
    <row r="158" spans="1:14" ht="0.75" hidden="1" customHeight="1">
      <c r="A158" s="62" t="s">
        <v>215</v>
      </c>
      <c r="B158" s="26" t="s">
        <v>219</v>
      </c>
      <c r="C158" s="26"/>
      <c r="D158" s="27"/>
      <c r="E158" s="27"/>
      <c r="F158" s="27"/>
      <c r="G158" s="28">
        <f>G159</f>
        <v>0</v>
      </c>
      <c r="H158" s="29"/>
      <c r="I158" s="54"/>
      <c r="J158" s="28"/>
      <c r="K158" s="28">
        <f>K159</f>
        <v>0</v>
      </c>
      <c r="L158" s="28">
        <f>L159</f>
        <v>0</v>
      </c>
      <c r="M158" s="30"/>
      <c r="N158" s="5"/>
    </row>
    <row r="159" spans="1:14" ht="38.25" hidden="1">
      <c r="A159" s="59" t="s">
        <v>211</v>
      </c>
      <c r="B159" s="26" t="s">
        <v>220</v>
      </c>
      <c r="C159" s="26"/>
      <c r="D159" s="27"/>
      <c r="E159" s="27"/>
      <c r="F159" s="27"/>
      <c r="G159" s="28">
        <f>G160</f>
        <v>0</v>
      </c>
      <c r="H159" s="29"/>
      <c r="I159" s="54"/>
      <c r="J159" s="28"/>
      <c r="K159" s="28">
        <f>K160</f>
        <v>0</v>
      </c>
      <c r="L159" s="28">
        <f>L160</f>
        <v>0</v>
      </c>
      <c r="M159" s="30"/>
      <c r="N159" s="5"/>
    </row>
    <row r="160" spans="1:14" hidden="1">
      <c r="A160" s="25" t="s">
        <v>92</v>
      </c>
      <c r="B160" s="26" t="s">
        <v>220</v>
      </c>
      <c r="C160" s="26"/>
      <c r="D160" s="27"/>
      <c r="E160" s="27"/>
      <c r="F160" s="27"/>
      <c r="G160" s="28">
        <f>K160+L160</f>
        <v>0</v>
      </c>
      <c r="H160" s="29"/>
      <c r="I160" s="54"/>
      <c r="J160" s="28"/>
      <c r="K160" s="28"/>
      <c r="L160" s="28"/>
      <c r="M160" s="30"/>
      <c r="N160" s="5"/>
    </row>
    <row r="161" spans="1:15" ht="40.5" customHeight="1">
      <c r="A161" s="58" t="s">
        <v>221</v>
      </c>
      <c r="B161" s="22" t="s">
        <v>222</v>
      </c>
      <c r="C161" s="22"/>
      <c r="D161" s="23"/>
      <c r="E161" s="23"/>
      <c r="F161" s="23"/>
      <c r="G161" s="24">
        <f t="shared" ref="G161:M161" si="71">G162+G164+G166</f>
        <v>188545.40000000002</v>
      </c>
      <c r="H161" s="24">
        <f t="shared" si="71"/>
        <v>0</v>
      </c>
      <c r="I161" s="24">
        <f t="shared" si="71"/>
        <v>0</v>
      </c>
      <c r="J161" s="24">
        <f t="shared" si="71"/>
        <v>0</v>
      </c>
      <c r="K161" s="24">
        <f t="shared" si="71"/>
        <v>42334.5</v>
      </c>
      <c r="L161" s="24">
        <f t="shared" si="71"/>
        <v>135836.20000000001</v>
      </c>
      <c r="M161" s="24">
        <f t="shared" si="71"/>
        <v>116543.7</v>
      </c>
      <c r="N161" s="5"/>
    </row>
    <row r="162" spans="1:15">
      <c r="A162" s="25" t="s">
        <v>223</v>
      </c>
      <c r="B162" s="26" t="s">
        <v>224</v>
      </c>
      <c r="C162" s="26"/>
      <c r="D162" s="27"/>
      <c r="E162" s="27"/>
      <c r="F162" s="27"/>
      <c r="G162" s="28">
        <f t="shared" ref="G162:M162" si="72">G163</f>
        <v>51506.2</v>
      </c>
      <c r="H162" s="28">
        <f t="shared" si="72"/>
        <v>0</v>
      </c>
      <c r="I162" s="28">
        <f t="shared" si="72"/>
        <v>0</v>
      </c>
      <c r="J162" s="28">
        <f t="shared" si="72"/>
        <v>0</v>
      </c>
      <c r="K162" s="28">
        <f t="shared" si="72"/>
        <v>42334.5</v>
      </c>
      <c r="L162" s="28">
        <f t="shared" si="72"/>
        <v>0</v>
      </c>
      <c r="M162" s="28">
        <f t="shared" si="72"/>
        <v>33836.199999999997</v>
      </c>
      <c r="N162" s="5"/>
    </row>
    <row r="163" spans="1:15">
      <c r="A163" s="25" t="s">
        <v>22</v>
      </c>
      <c r="B163" s="26" t="s">
        <v>224</v>
      </c>
      <c r="C163" s="26">
        <v>125</v>
      </c>
      <c r="D163" s="27" t="s">
        <v>23</v>
      </c>
      <c r="E163" s="27" t="s">
        <v>24</v>
      </c>
      <c r="F163" s="27" t="s">
        <v>25</v>
      </c>
      <c r="G163" s="28">
        <v>51506.2</v>
      </c>
      <c r="H163" s="28"/>
      <c r="I163" s="28"/>
      <c r="J163" s="29"/>
      <c r="K163" s="28">
        <v>42334.5</v>
      </c>
      <c r="L163" s="28"/>
      <c r="M163" s="30">
        <v>33836.199999999997</v>
      </c>
      <c r="N163" s="5"/>
    </row>
    <row r="164" spans="1:15" ht="38.25">
      <c r="A164" s="25" t="s">
        <v>225</v>
      </c>
      <c r="B164" s="26" t="s">
        <v>226</v>
      </c>
      <c r="C164" s="26"/>
      <c r="D164" s="27"/>
      <c r="E164" s="27"/>
      <c r="F164" s="27"/>
      <c r="G164" s="28">
        <f>G165</f>
        <v>135836.20000000001</v>
      </c>
      <c r="H164" s="28">
        <f t="shared" ref="H164:M164" si="73">H165</f>
        <v>0</v>
      </c>
      <c r="I164" s="28">
        <f t="shared" si="73"/>
        <v>0</v>
      </c>
      <c r="J164" s="28">
        <f t="shared" si="73"/>
        <v>0</v>
      </c>
      <c r="K164" s="28">
        <f t="shared" si="73"/>
        <v>0</v>
      </c>
      <c r="L164" s="28">
        <f t="shared" si="73"/>
        <v>135836.20000000001</v>
      </c>
      <c r="M164" s="28">
        <f t="shared" si="73"/>
        <v>82707.5</v>
      </c>
      <c r="N164" s="5"/>
    </row>
    <row r="165" spans="1:15">
      <c r="A165" s="25" t="s">
        <v>22</v>
      </c>
      <c r="B165" s="26" t="s">
        <v>226</v>
      </c>
      <c r="C165" s="26">
        <v>125</v>
      </c>
      <c r="D165" s="27" t="s">
        <v>23</v>
      </c>
      <c r="E165" s="27" t="s">
        <v>24</v>
      </c>
      <c r="F165" s="26">
        <v>610</v>
      </c>
      <c r="G165" s="28">
        <f>K165+L165</f>
        <v>135836.20000000001</v>
      </c>
      <c r="H165" s="28"/>
      <c r="I165" s="28"/>
      <c r="J165" s="29"/>
      <c r="K165" s="28"/>
      <c r="L165" s="28">
        <v>135836.20000000001</v>
      </c>
      <c r="M165" s="30">
        <v>82707.5</v>
      </c>
      <c r="N165" s="5"/>
      <c r="O165" s="63"/>
    </row>
    <row r="166" spans="1:15" ht="25.5">
      <c r="A166" s="25" t="s">
        <v>227</v>
      </c>
      <c r="B166" s="26" t="s">
        <v>186</v>
      </c>
      <c r="C166" s="26"/>
      <c r="D166" s="27"/>
      <c r="E166" s="27"/>
      <c r="F166" s="26"/>
      <c r="G166" s="28">
        <f>G167</f>
        <v>1203</v>
      </c>
      <c r="H166" s="28">
        <f t="shared" ref="H166:M166" si="74">H167</f>
        <v>0</v>
      </c>
      <c r="I166" s="28">
        <f t="shared" si="74"/>
        <v>0</v>
      </c>
      <c r="J166" s="28">
        <f t="shared" si="74"/>
        <v>0</v>
      </c>
      <c r="K166" s="28">
        <f t="shared" si="74"/>
        <v>0</v>
      </c>
      <c r="L166" s="28">
        <f t="shared" si="74"/>
        <v>0</v>
      </c>
      <c r="M166" s="28">
        <f t="shared" si="74"/>
        <v>0</v>
      </c>
      <c r="N166" s="5"/>
      <c r="O166" s="63"/>
    </row>
    <row r="167" spans="1:15">
      <c r="A167" s="25" t="s">
        <v>22</v>
      </c>
      <c r="B167" s="26" t="s">
        <v>186</v>
      </c>
      <c r="C167" s="26">
        <v>125</v>
      </c>
      <c r="D167" s="27" t="s">
        <v>23</v>
      </c>
      <c r="E167" s="27" t="s">
        <v>24</v>
      </c>
      <c r="F167" s="26">
        <v>610</v>
      </c>
      <c r="G167" s="28">
        <v>1203</v>
      </c>
      <c r="H167" s="28"/>
      <c r="I167" s="28"/>
      <c r="J167" s="29"/>
      <c r="K167" s="28"/>
      <c r="L167" s="28"/>
      <c r="M167" s="30">
        <v>0</v>
      </c>
      <c r="N167" s="5"/>
      <c r="O167" s="63"/>
    </row>
    <row r="168" spans="1:15" ht="25.5">
      <c r="A168" s="58" t="s">
        <v>228</v>
      </c>
      <c r="B168" s="22" t="s">
        <v>229</v>
      </c>
      <c r="C168" s="22"/>
      <c r="D168" s="23"/>
      <c r="E168" s="23"/>
      <c r="F168" s="22"/>
      <c r="G168" s="24">
        <f>G169</f>
        <v>8416.6</v>
      </c>
      <c r="H168" s="24">
        <f t="shared" ref="H168:M169" si="75">H169</f>
        <v>0</v>
      </c>
      <c r="I168" s="24">
        <f t="shared" si="75"/>
        <v>0</v>
      </c>
      <c r="J168" s="24">
        <f t="shared" si="75"/>
        <v>0</v>
      </c>
      <c r="K168" s="24">
        <f t="shared" si="75"/>
        <v>0</v>
      </c>
      <c r="L168" s="24">
        <f t="shared" si="75"/>
        <v>8416.6</v>
      </c>
      <c r="M168" s="24">
        <f t="shared" si="75"/>
        <v>4029</v>
      </c>
      <c r="N168" s="5"/>
    </row>
    <row r="169" spans="1:15" ht="38.25">
      <c r="A169" s="59" t="s">
        <v>230</v>
      </c>
      <c r="B169" s="26" t="s">
        <v>231</v>
      </c>
      <c r="C169" s="26"/>
      <c r="D169" s="27"/>
      <c r="E169" s="27"/>
      <c r="F169" s="27"/>
      <c r="G169" s="28">
        <f>G170</f>
        <v>8416.6</v>
      </c>
      <c r="H169" s="28">
        <f t="shared" si="75"/>
        <v>0</v>
      </c>
      <c r="I169" s="28">
        <f t="shared" si="75"/>
        <v>0</v>
      </c>
      <c r="J169" s="28">
        <f t="shared" si="75"/>
        <v>0</v>
      </c>
      <c r="K169" s="28">
        <f t="shared" si="75"/>
        <v>0</v>
      </c>
      <c r="L169" s="28">
        <f t="shared" si="75"/>
        <v>8416.6</v>
      </c>
      <c r="M169" s="28">
        <f t="shared" si="75"/>
        <v>4029</v>
      </c>
      <c r="N169" s="5"/>
    </row>
    <row r="170" spans="1:15">
      <c r="A170" s="25" t="s">
        <v>22</v>
      </c>
      <c r="B170" s="26" t="s">
        <v>231</v>
      </c>
      <c r="C170" s="26">
        <v>125</v>
      </c>
      <c r="D170" s="27" t="s">
        <v>23</v>
      </c>
      <c r="E170" s="27" t="s">
        <v>24</v>
      </c>
      <c r="F170" s="27" t="s">
        <v>25</v>
      </c>
      <c r="G170" s="28">
        <f>K170+L170</f>
        <v>8416.6</v>
      </c>
      <c r="H170" s="28"/>
      <c r="I170" s="28"/>
      <c r="J170" s="28"/>
      <c r="K170" s="28"/>
      <c r="L170" s="28">
        <v>8416.6</v>
      </c>
      <c r="M170" s="30">
        <v>4029</v>
      </c>
      <c r="N170" s="5"/>
    </row>
    <row r="171" spans="1:15" ht="38.25">
      <c r="A171" s="64" t="s">
        <v>215</v>
      </c>
      <c r="B171" s="22" t="s">
        <v>219</v>
      </c>
      <c r="C171" s="22"/>
      <c r="D171" s="23"/>
      <c r="E171" s="23"/>
      <c r="F171" s="23"/>
      <c r="G171" s="24">
        <f>G172</f>
        <v>941.6</v>
      </c>
      <c r="H171" s="24">
        <f t="shared" ref="H171:M171" si="76">H172</f>
        <v>0</v>
      </c>
      <c r="I171" s="24">
        <f t="shared" si="76"/>
        <v>0</v>
      </c>
      <c r="J171" s="24">
        <f t="shared" si="76"/>
        <v>0</v>
      </c>
      <c r="K171" s="24">
        <f t="shared" si="76"/>
        <v>0</v>
      </c>
      <c r="L171" s="24">
        <f t="shared" si="76"/>
        <v>941.6</v>
      </c>
      <c r="M171" s="24">
        <f t="shared" si="76"/>
        <v>367.6</v>
      </c>
      <c r="N171" s="5"/>
    </row>
    <row r="172" spans="1:15" ht="38.25">
      <c r="A172" s="59" t="s">
        <v>211</v>
      </c>
      <c r="B172" s="26" t="s">
        <v>220</v>
      </c>
      <c r="C172" s="26"/>
      <c r="D172" s="27"/>
      <c r="E172" s="27"/>
      <c r="F172" s="27"/>
      <c r="G172" s="28">
        <f>G173+G174</f>
        <v>941.6</v>
      </c>
      <c r="H172" s="28">
        <f t="shared" ref="H172:M172" si="77">H173+H174</f>
        <v>0</v>
      </c>
      <c r="I172" s="28">
        <f t="shared" si="77"/>
        <v>0</v>
      </c>
      <c r="J172" s="28">
        <f t="shared" si="77"/>
        <v>0</v>
      </c>
      <c r="K172" s="28">
        <f t="shared" si="77"/>
        <v>0</v>
      </c>
      <c r="L172" s="28">
        <f t="shared" si="77"/>
        <v>941.6</v>
      </c>
      <c r="M172" s="28">
        <f t="shared" si="77"/>
        <v>367.6</v>
      </c>
      <c r="N172" s="5"/>
    </row>
    <row r="173" spans="1:15">
      <c r="A173" s="25" t="s">
        <v>92</v>
      </c>
      <c r="B173" s="26" t="s">
        <v>220</v>
      </c>
      <c r="C173" s="26">
        <v>125</v>
      </c>
      <c r="D173" s="27" t="s">
        <v>23</v>
      </c>
      <c r="E173" s="27" t="s">
        <v>232</v>
      </c>
      <c r="F173" s="27" t="s">
        <v>93</v>
      </c>
      <c r="G173" s="28">
        <v>31.2</v>
      </c>
      <c r="H173" s="65"/>
      <c r="I173" s="65"/>
      <c r="J173" s="29"/>
      <c r="K173" s="28"/>
      <c r="L173" s="28"/>
      <c r="M173" s="30">
        <v>14.3</v>
      </c>
      <c r="N173" s="5"/>
    </row>
    <row r="174" spans="1:15">
      <c r="A174" s="25" t="s">
        <v>22</v>
      </c>
      <c r="B174" s="26" t="s">
        <v>220</v>
      </c>
      <c r="C174" s="26">
        <v>125</v>
      </c>
      <c r="D174" s="27" t="s">
        <v>23</v>
      </c>
      <c r="E174" s="27" t="s">
        <v>24</v>
      </c>
      <c r="F174" s="27" t="s">
        <v>25</v>
      </c>
      <c r="G174" s="28">
        <v>910.4</v>
      </c>
      <c r="H174" s="65"/>
      <c r="I174" s="65"/>
      <c r="J174" s="28"/>
      <c r="K174" s="28"/>
      <c r="L174" s="28">
        <v>941.6</v>
      </c>
      <c r="M174" s="30">
        <v>353.3</v>
      </c>
      <c r="N174" s="5"/>
    </row>
    <row r="175" spans="1:15" ht="38.25">
      <c r="A175" s="58" t="s">
        <v>233</v>
      </c>
      <c r="B175" s="22" t="s">
        <v>234</v>
      </c>
      <c r="C175" s="22"/>
      <c r="D175" s="23"/>
      <c r="E175" s="23"/>
      <c r="F175" s="23"/>
      <c r="G175" s="24">
        <f>G176</f>
        <v>2573.8000000000002</v>
      </c>
      <c r="H175" s="24" t="str">
        <f t="shared" ref="H175:M176" si="78">H176</f>
        <v>1451,6</v>
      </c>
      <c r="I175" s="24">
        <f t="shared" si="78"/>
        <v>0</v>
      </c>
      <c r="J175" s="24">
        <f t="shared" si="78"/>
        <v>0</v>
      </c>
      <c r="K175" s="24">
        <f t="shared" si="78"/>
        <v>2199.1999999999998</v>
      </c>
      <c r="L175" s="24">
        <f t="shared" si="78"/>
        <v>0</v>
      </c>
      <c r="M175" s="24">
        <f t="shared" si="78"/>
        <v>1916.3</v>
      </c>
      <c r="N175" s="5"/>
    </row>
    <row r="176" spans="1:15" ht="25.5">
      <c r="A176" s="25" t="s">
        <v>235</v>
      </c>
      <c r="B176" s="26" t="s">
        <v>236</v>
      </c>
      <c r="C176" s="26"/>
      <c r="D176" s="27"/>
      <c r="E176" s="27"/>
      <c r="F176" s="27"/>
      <c r="G176" s="28">
        <f>G177</f>
        <v>2573.8000000000002</v>
      </c>
      <c r="H176" s="28" t="str">
        <f t="shared" si="78"/>
        <v>1451,6</v>
      </c>
      <c r="I176" s="28">
        <f t="shared" si="78"/>
        <v>0</v>
      </c>
      <c r="J176" s="28">
        <f t="shared" si="78"/>
        <v>0</v>
      </c>
      <c r="K176" s="28">
        <f t="shared" si="78"/>
        <v>2199.1999999999998</v>
      </c>
      <c r="L176" s="28">
        <f t="shared" si="78"/>
        <v>0</v>
      </c>
      <c r="M176" s="28">
        <f t="shared" si="78"/>
        <v>1916.3</v>
      </c>
      <c r="N176" s="5"/>
    </row>
    <row r="177" spans="1:14">
      <c r="A177" s="25" t="s">
        <v>22</v>
      </c>
      <c r="B177" s="26" t="s">
        <v>236</v>
      </c>
      <c r="C177" s="26">
        <v>125</v>
      </c>
      <c r="D177" s="27" t="s">
        <v>23</v>
      </c>
      <c r="E177" s="27" t="s">
        <v>24</v>
      </c>
      <c r="F177" s="27" t="s">
        <v>25</v>
      </c>
      <c r="G177" s="28">
        <v>2573.8000000000002</v>
      </c>
      <c r="H177" s="29" t="s">
        <v>237</v>
      </c>
      <c r="I177" s="29"/>
      <c r="J177" s="29"/>
      <c r="K177" s="28">
        <v>2199.1999999999998</v>
      </c>
      <c r="L177" s="28"/>
      <c r="M177" s="30">
        <v>1916.3</v>
      </c>
      <c r="N177" s="5"/>
    </row>
    <row r="178" spans="1:14" ht="51">
      <c r="A178" s="64" t="s">
        <v>238</v>
      </c>
      <c r="B178" s="22" t="s">
        <v>239</v>
      </c>
      <c r="C178" s="22"/>
      <c r="D178" s="23"/>
      <c r="E178" s="23"/>
      <c r="F178" s="23"/>
      <c r="G178" s="24">
        <f t="shared" ref="G178:M179" si="79">G179</f>
        <v>1823.3</v>
      </c>
      <c r="H178" s="24">
        <f t="shared" si="79"/>
        <v>0</v>
      </c>
      <c r="I178" s="24">
        <f t="shared" si="79"/>
        <v>0</v>
      </c>
      <c r="J178" s="24">
        <f t="shared" si="79"/>
        <v>0</v>
      </c>
      <c r="K178" s="24">
        <f t="shared" si="79"/>
        <v>0</v>
      </c>
      <c r="L178" s="24">
        <f t="shared" si="79"/>
        <v>1823.3</v>
      </c>
      <c r="M178" s="24">
        <f t="shared" si="79"/>
        <v>875.1</v>
      </c>
      <c r="N178" s="5"/>
    </row>
    <row r="179" spans="1:14" ht="38.25">
      <c r="A179" s="59" t="s">
        <v>211</v>
      </c>
      <c r="B179" s="26" t="s">
        <v>240</v>
      </c>
      <c r="C179" s="26"/>
      <c r="D179" s="27"/>
      <c r="E179" s="27"/>
      <c r="F179" s="27"/>
      <c r="G179" s="28">
        <f>G180</f>
        <v>1823.3</v>
      </c>
      <c r="H179" s="28">
        <f t="shared" si="79"/>
        <v>0</v>
      </c>
      <c r="I179" s="28">
        <f t="shared" si="79"/>
        <v>0</v>
      </c>
      <c r="J179" s="28">
        <f t="shared" si="79"/>
        <v>0</v>
      </c>
      <c r="K179" s="28">
        <f t="shared" si="79"/>
        <v>0</v>
      </c>
      <c r="L179" s="28">
        <f t="shared" si="79"/>
        <v>1823.3</v>
      </c>
      <c r="M179" s="28">
        <f t="shared" si="79"/>
        <v>875.1</v>
      </c>
      <c r="N179" s="5"/>
    </row>
    <row r="180" spans="1:14">
      <c r="A180" s="25" t="s">
        <v>92</v>
      </c>
      <c r="B180" s="26" t="s">
        <v>240</v>
      </c>
      <c r="C180" s="26">
        <v>125</v>
      </c>
      <c r="D180" s="27" t="s">
        <v>98</v>
      </c>
      <c r="E180" s="27" t="s">
        <v>76</v>
      </c>
      <c r="F180" s="27" t="s">
        <v>93</v>
      </c>
      <c r="G180" s="28">
        <f>K180+L180</f>
        <v>1823.3</v>
      </c>
      <c r="H180" s="28"/>
      <c r="I180" s="28"/>
      <c r="J180" s="28"/>
      <c r="K180" s="28"/>
      <c r="L180" s="28">
        <v>1823.3</v>
      </c>
      <c r="M180" s="30">
        <v>875.1</v>
      </c>
      <c r="N180" s="5"/>
    </row>
    <row r="181" spans="1:14" ht="25.5">
      <c r="A181" s="53" t="s">
        <v>241</v>
      </c>
      <c r="B181" s="22" t="s">
        <v>242</v>
      </c>
      <c r="C181" s="22"/>
      <c r="D181" s="23"/>
      <c r="E181" s="23"/>
      <c r="F181" s="23"/>
      <c r="G181" s="24">
        <f>G182</f>
        <v>150</v>
      </c>
      <c r="H181" s="24">
        <f t="shared" ref="H181:M182" si="80">H182</f>
        <v>0</v>
      </c>
      <c r="I181" s="24">
        <f t="shared" si="80"/>
        <v>46.8</v>
      </c>
      <c r="J181" s="24">
        <f t="shared" si="80"/>
        <v>0</v>
      </c>
      <c r="K181" s="24">
        <f t="shared" si="80"/>
        <v>0</v>
      </c>
      <c r="L181" s="24">
        <f t="shared" si="80"/>
        <v>150</v>
      </c>
      <c r="M181" s="24">
        <f t="shared" si="80"/>
        <v>0</v>
      </c>
      <c r="N181" s="5"/>
    </row>
    <row r="182" spans="1:14" ht="38.25">
      <c r="A182" s="59" t="s">
        <v>211</v>
      </c>
      <c r="B182" s="26" t="s">
        <v>243</v>
      </c>
      <c r="C182" s="26"/>
      <c r="D182" s="27"/>
      <c r="E182" s="27"/>
      <c r="F182" s="27"/>
      <c r="G182" s="28">
        <f>G183</f>
        <v>150</v>
      </c>
      <c r="H182" s="28">
        <f t="shared" si="80"/>
        <v>0</v>
      </c>
      <c r="I182" s="28">
        <f t="shared" si="80"/>
        <v>46.8</v>
      </c>
      <c r="J182" s="28">
        <f t="shared" si="80"/>
        <v>0</v>
      </c>
      <c r="K182" s="28">
        <f t="shared" si="80"/>
        <v>0</v>
      </c>
      <c r="L182" s="28">
        <f t="shared" si="80"/>
        <v>150</v>
      </c>
      <c r="M182" s="28">
        <f t="shared" si="80"/>
        <v>0</v>
      </c>
      <c r="N182" s="5"/>
    </row>
    <row r="183" spans="1:14">
      <c r="A183" s="25" t="s">
        <v>92</v>
      </c>
      <c r="B183" s="26" t="s">
        <v>243</v>
      </c>
      <c r="C183" s="26">
        <v>125</v>
      </c>
      <c r="D183" s="27" t="s">
        <v>23</v>
      </c>
      <c r="E183" s="27" t="s">
        <v>232</v>
      </c>
      <c r="F183" s="27" t="s">
        <v>93</v>
      </c>
      <c r="G183" s="28">
        <f>K183+L183</f>
        <v>150</v>
      </c>
      <c r="H183" s="28"/>
      <c r="I183" s="28">
        <v>46.8</v>
      </c>
      <c r="J183" s="28"/>
      <c r="K183" s="28"/>
      <c r="L183" s="28">
        <v>150</v>
      </c>
      <c r="M183" s="30">
        <v>0</v>
      </c>
      <c r="N183" s="5"/>
    </row>
    <row r="184" spans="1:14" ht="25.5">
      <c r="A184" s="21" t="s">
        <v>244</v>
      </c>
      <c r="B184" s="23" t="s">
        <v>245</v>
      </c>
      <c r="C184" s="23"/>
      <c r="D184" s="23"/>
      <c r="E184" s="23"/>
      <c r="F184" s="23"/>
      <c r="G184" s="24">
        <f>G185</f>
        <v>7880.1</v>
      </c>
      <c r="H184" s="24">
        <f t="shared" ref="H184:M185" si="81">H185</f>
        <v>4847.7</v>
      </c>
      <c r="I184" s="24">
        <f t="shared" si="81"/>
        <v>4847.7</v>
      </c>
      <c r="J184" s="24">
        <f t="shared" si="81"/>
        <v>0</v>
      </c>
      <c r="K184" s="24">
        <f t="shared" si="81"/>
        <v>7727.1</v>
      </c>
      <c r="L184" s="24">
        <f t="shared" si="81"/>
        <v>0</v>
      </c>
      <c r="M184" s="24">
        <f t="shared" si="81"/>
        <v>4847.7</v>
      </c>
      <c r="N184" s="5"/>
    </row>
    <row r="185" spans="1:14">
      <c r="A185" s="25" t="s">
        <v>246</v>
      </c>
      <c r="B185" s="27" t="s">
        <v>247</v>
      </c>
      <c r="C185" s="27"/>
      <c r="D185" s="27"/>
      <c r="E185" s="27"/>
      <c r="F185" s="27"/>
      <c r="G185" s="28">
        <f>G186</f>
        <v>7880.1</v>
      </c>
      <c r="H185" s="28">
        <f t="shared" si="81"/>
        <v>4847.7</v>
      </c>
      <c r="I185" s="28">
        <f t="shared" si="81"/>
        <v>4847.7</v>
      </c>
      <c r="J185" s="28">
        <f t="shared" si="81"/>
        <v>0</v>
      </c>
      <c r="K185" s="28">
        <f t="shared" si="81"/>
        <v>7727.1</v>
      </c>
      <c r="L185" s="28">
        <f t="shared" si="81"/>
        <v>0</v>
      </c>
      <c r="M185" s="28">
        <f t="shared" si="81"/>
        <v>4847.7</v>
      </c>
      <c r="N185" s="5"/>
    </row>
    <row r="186" spans="1:14">
      <c r="A186" s="25" t="s">
        <v>22</v>
      </c>
      <c r="B186" s="27" t="s">
        <v>247</v>
      </c>
      <c r="C186" s="27" t="s">
        <v>57</v>
      </c>
      <c r="D186" s="27" t="s">
        <v>23</v>
      </c>
      <c r="E186" s="27" t="s">
        <v>76</v>
      </c>
      <c r="F186" s="27" t="s">
        <v>25</v>
      </c>
      <c r="G186" s="28">
        <v>7880.1</v>
      </c>
      <c r="H186" s="28">
        <f>L186+M186</f>
        <v>4847.7</v>
      </c>
      <c r="I186" s="28">
        <f>M186+N186</f>
        <v>4847.7</v>
      </c>
      <c r="J186" s="28">
        <f>N186+O186</f>
        <v>0</v>
      </c>
      <c r="K186" s="28">
        <v>7727.1</v>
      </c>
      <c r="L186" s="28"/>
      <c r="M186" s="30">
        <v>4847.7</v>
      </c>
      <c r="N186" s="5"/>
    </row>
    <row r="187" spans="1:14" ht="25.5">
      <c r="A187" s="58" t="s">
        <v>248</v>
      </c>
      <c r="B187" s="22" t="s">
        <v>249</v>
      </c>
      <c r="C187" s="22"/>
      <c r="D187" s="23"/>
      <c r="E187" s="23"/>
      <c r="F187" s="23"/>
      <c r="G187" s="24">
        <f>G190+G192+G188</f>
        <v>3089</v>
      </c>
      <c r="H187" s="24">
        <f t="shared" ref="H187:M187" si="82">H190+H192+H188</f>
        <v>0</v>
      </c>
      <c r="I187" s="24">
        <f t="shared" si="82"/>
        <v>0</v>
      </c>
      <c r="J187" s="24">
        <f t="shared" si="82"/>
        <v>0</v>
      </c>
      <c r="K187" s="24">
        <f t="shared" si="82"/>
        <v>1889</v>
      </c>
      <c r="L187" s="24">
        <f t="shared" si="82"/>
        <v>17000</v>
      </c>
      <c r="M187" s="24">
        <f t="shared" si="82"/>
        <v>0</v>
      </c>
      <c r="N187" s="5"/>
    </row>
    <row r="188" spans="1:14" ht="36.75" customHeight="1">
      <c r="A188" s="25" t="s">
        <v>250</v>
      </c>
      <c r="B188" s="27" t="s">
        <v>251</v>
      </c>
      <c r="C188" s="22"/>
      <c r="D188" s="23"/>
      <c r="E188" s="23"/>
      <c r="F188" s="23"/>
      <c r="G188" s="24">
        <f>G189</f>
        <v>1200</v>
      </c>
      <c r="H188" s="24">
        <f t="shared" ref="H188:M188" si="83">H189</f>
        <v>0</v>
      </c>
      <c r="I188" s="24">
        <f t="shared" si="83"/>
        <v>0</v>
      </c>
      <c r="J188" s="24">
        <f t="shared" si="83"/>
        <v>0</v>
      </c>
      <c r="K188" s="24">
        <f t="shared" si="83"/>
        <v>0</v>
      </c>
      <c r="L188" s="24">
        <f t="shared" si="83"/>
        <v>0</v>
      </c>
      <c r="M188" s="24">
        <f t="shared" si="83"/>
        <v>0</v>
      </c>
      <c r="N188" s="5"/>
    </row>
    <row r="189" spans="1:14" ht="12" customHeight="1">
      <c r="A189" s="25" t="s">
        <v>81</v>
      </c>
      <c r="B189" s="27" t="s">
        <v>251</v>
      </c>
      <c r="C189" s="22">
        <v>546</v>
      </c>
      <c r="D189" s="23" t="s">
        <v>23</v>
      </c>
      <c r="E189" s="23" t="s">
        <v>232</v>
      </c>
      <c r="F189" s="23" t="s">
        <v>82</v>
      </c>
      <c r="G189" s="24">
        <v>1200</v>
      </c>
      <c r="H189" s="24"/>
      <c r="I189" s="24"/>
      <c r="J189" s="24"/>
      <c r="K189" s="24"/>
      <c r="L189" s="24"/>
      <c r="M189" s="30">
        <v>0</v>
      </c>
      <c r="N189" s="5"/>
    </row>
    <row r="190" spans="1:14" ht="25.5" hidden="1">
      <c r="A190" s="59" t="s">
        <v>252</v>
      </c>
      <c r="B190" s="26" t="s">
        <v>253</v>
      </c>
      <c r="C190" s="26"/>
      <c r="D190" s="27"/>
      <c r="E190" s="27"/>
      <c r="F190" s="27"/>
      <c r="G190" s="28">
        <f>G191</f>
        <v>0</v>
      </c>
      <c r="H190" s="28"/>
      <c r="I190" s="28"/>
      <c r="J190" s="28"/>
      <c r="K190" s="28">
        <f>K191</f>
        <v>0</v>
      </c>
      <c r="L190" s="28">
        <f>L191</f>
        <v>17000</v>
      </c>
      <c r="M190" s="30"/>
      <c r="N190" s="5"/>
    </row>
    <row r="191" spans="1:14" hidden="1">
      <c r="A191" s="34" t="s">
        <v>81</v>
      </c>
      <c r="B191" s="26" t="s">
        <v>253</v>
      </c>
      <c r="C191" s="26">
        <v>546</v>
      </c>
      <c r="D191" s="27" t="s">
        <v>23</v>
      </c>
      <c r="E191" s="27" t="s">
        <v>232</v>
      </c>
      <c r="F191" s="27" t="s">
        <v>82</v>
      </c>
      <c r="G191" s="28"/>
      <c r="H191" s="28"/>
      <c r="I191" s="28"/>
      <c r="J191" s="28"/>
      <c r="K191" s="28">
        <v>0</v>
      </c>
      <c r="L191" s="28">
        <v>17000</v>
      </c>
      <c r="M191" s="30"/>
      <c r="N191" s="5"/>
    </row>
    <row r="192" spans="1:14" ht="25.5">
      <c r="A192" s="34" t="s">
        <v>254</v>
      </c>
      <c r="B192" s="26" t="s">
        <v>255</v>
      </c>
      <c r="C192" s="26"/>
      <c r="D192" s="27"/>
      <c r="E192" s="27"/>
      <c r="F192" s="27"/>
      <c r="G192" s="28">
        <f t="shared" ref="G192:M192" si="84">G193</f>
        <v>1889</v>
      </c>
      <c r="H192" s="28">
        <f t="shared" si="84"/>
        <v>0</v>
      </c>
      <c r="I192" s="28">
        <f t="shared" si="84"/>
        <v>0</v>
      </c>
      <c r="J192" s="28">
        <f t="shared" si="84"/>
        <v>0</v>
      </c>
      <c r="K192" s="28">
        <f t="shared" si="84"/>
        <v>1889</v>
      </c>
      <c r="L192" s="28">
        <f t="shared" si="84"/>
        <v>0</v>
      </c>
      <c r="M192" s="28">
        <f t="shared" si="84"/>
        <v>0</v>
      </c>
      <c r="N192" s="5"/>
    </row>
    <row r="193" spans="1:14">
      <c r="A193" s="34" t="s">
        <v>81</v>
      </c>
      <c r="B193" s="26" t="s">
        <v>255</v>
      </c>
      <c r="C193" s="26">
        <v>546</v>
      </c>
      <c r="D193" s="27" t="s">
        <v>23</v>
      </c>
      <c r="E193" s="27" t="s">
        <v>232</v>
      </c>
      <c r="F193" s="27" t="s">
        <v>82</v>
      </c>
      <c r="G193" s="28">
        <f>K193+L193</f>
        <v>1889</v>
      </c>
      <c r="H193" s="28"/>
      <c r="I193" s="28"/>
      <c r="J193" s="28"/>
      <c r="K193" s="28">
        <v>1889</v>
      </c>
      <c r="L193" s="28">
        <v>0</v>
      </c>
      <c r="M193" s="30">
        <v>0</v>
      </c>
      <c r="N193" s="5"/>
    </row>
    <row r="194" spans="1:14" ht="13.5">
      <c r="A194" s="66" t="s">
        <v>256</v>
      </c>
      <c r="B194" s="40" t="s">
        <v>257</v>
      </c>
      <c r="C194" s="40"/>
      <c r="D194" s="40"/>
      <c r="E194" s="40"/>
      <c r="F194" s="40"/>
      <c r="G194" s="41">
        <f t="shared" ref="G194:M194" si="85">G195+G200</f>
        <v>33649.4</v>
      </c>
      <c r="H194" s="41">
        <f t="shared" si="85"/>
        <v>0</v>
      </c>
      <c r="I194" s="41">
        <f t="shared" si="85"/>
        <v>0</v>
      </c>
      <c r="J194" s="41">
        <f t="shared" si="85"/>
        <v>0</v>
      </c>
      <c r="K194" s="41">
        <f t="shared" si="85"/>
        <v>33634.400000000001</v>
      </c>
      <c r="L194" s="41">
        <f t="shared" si="85"/>
        <v>0</v>
      </c>
      <c r="M194" s="41">
        <f t="shared" si="85"/>
        <v>19718</v>
      </c>
      <c r="N194" s="5"/>
    </row>
    <row r="195" spans="1:14" ht="63.75">
      <c r="A195" s="53" t="s">
        <v>258</v>
      </c>
      <c r="B195" s="23" t="s">
        <v>259</v>
      </c>
      <c r="C195" s="23"/>
      <c r="D195" s="23"/>
      <c r="E195" s="23"/>
      <c r="F195" s="23"/>
      <c r="G195" s="24">
        <f t="shared" ref="G195:M195" si="86">G196</f>
        <v>31363.5</v>
      </c>
      <c r="H195" s="24">
        <f t="shared" si="86"/>
        <v>0</v>
      </c>
      <c r="I195" s="24">
        <f t="shared" si="86"/>
        <v>0</v>
      </c>
      <c r="J195" s="24">
        <f t="shared" si="86"/>
        <v>0</v>
      </c>
      <c r="K195" s="24">
        <f t="shared" si="86"/>
        <v>31435.5</v>
      </c>
      <c r="L195" s="24">
        <f t="shared" si="86"/>
        <v>0</v>
      </c>
      <c r="M195" s="24">
        <f t="shared" si="86"/>
        <v>18399.3</v>
      </c>
      <c r="N195" s="5"/>
    </row>
    <row r="196" spans="1:14" ht="38.25">
      <c r="A196" s="25" t="s">
        <v>260</v>
      </c>
      <c r="B196" s="27" t="s">
        <v>261</v>
      </c>
      <c r="C196" s="27"/>
      <c r="D196" s="27"/>
      <c r="E196" s="27"/>
      <c r="F196" s="27"/>
      <c r="G196" s="28">
        <f t="shared" ref="G196:M196" si="87">G199+G197+G198</f>
        <v>31363.5</v>
      </c>
      <c r="H196" s="28">
        <f t="shared" si="87"/>
        <v>0</v>
      </c>
      <c r="I196" s="28">
        <f t="shared" si="87"/>
        <v>0</v>
      </c>
      <c r="J196" s="28">
        <f t="shared" si="87"/>
        <v>0</v>
      </c>
      <c r="K196" s="28">
        <f t="shared" si="87"/>
        <v>31435.5</v>
      </c>
      <c r="L196" s="28">
        <f t="shared" si="87"/>
        <v>0</v>
      </c>
      <c r="M196" s="28">
        <f t="shared" si="87"/>
        <v>18399.3</v>
      </c>
      <c r="N196" s="5"/>
    </row>
    <row r="197" spans="1:14">
      <c r="A197" s="25" t="s">
        <v>169</v>
      </c>
      <c r="B197" s="27" t="s">
        <v>261</v>
      </c>
      <c r="C197" s="27" t="s">
        <v>57</v>
      </c>
      <c r="D197" s="27" t="s">
        <v>23</v>
      </c>
      <c r="E197" s="27" t="s">
        <v>232</v>
      </c>
      <c r="F197" s="27" t="s">
        <v>170</v>
      </c>
      <c r="G197" s="38">
        <f>K197+L197</f>
        <v>30219.5</v>
      </c>
      <c r="H197" s="28"/>
      <c r="I197" s="28"/>
      <c r="J197" s="28"/>
      <c r="K197" s="38">
        <v>30219.5</v>
      </c>
      <c r="L197" s="38"/>
      <c r="M197" s="30">
        <v>17669.7</v>
      </c>
      <c r="N197" s="5"/>
    </row>
    <row r="198" spans="1:14" ht="17.25" customHeight="1">
      <c r="A198" s="25" t="s">
        <v>32</v>
      </c>
      <c r="B198" s="27" t="s">
        <v>261</v>
      </c>
      <c r="C198" s="27" t="s">
        <v>57</v>
      </c>
      <c r="D198" s="27" t="s">
        <v>23</v>
      </c>
      <c r="E198" s="27" t="s">
        <v>232</v>
      </c>
      <c r="F198" s="27" t="s">
        <v>36</v>
      </c>
      <c r="G198" s="38">
        <v>1116.4000000000001</v>
      </c>
      <c r="H198" s="28"/>
      <c r="I198" s="28"/>
      <c r="J198" s="28"/>
      <c r="K198" s="38">
        <v>1188.4000000000001</v>
      </c>
      <c r="L198" s="38"/>
      <c r="M198" s="30">
        <v>699.8</v>
      </c>
      <c r="N198" s="5"/>
    </row>
    <row r="199" spans="1:14">
      <c r="A199" s="25" t="s">
        <v>171</v>
      </c>
      <c r="B199" s="27" t="s">
        <v>261</v>
      </c>
      <c r="C199" s="27" t="s">
        <v>57</v>
      </c>
      <c r="D199" s="27" t="s">
        <v>23</v>
      </c>
      <c r="E199" s="27" t="s">
        <v>232</v>
      </c>
      <c r="F199" s="27" t="s">
        <v>172</v>
      </c>
      <c r="G199" s="38">
        <f>K199+L199</f>
        <v>27.6</v>
      </c>
      <c r="H199" s="28"/>
      <c r="I199" s="28"/>
      <c r="J199" s="28"/>
      <c r="K199" s="38">
        <v>27.6</v>
      </c>
      <c r="L199" s="38"/>
      <c r="M199" s="30">
        <v>29.8</v>
      </c>
      <c r="N199" s="5"/>
    </row>
    <row r="200" spans="1:14" ht="25.5">
      <c r="A200" s="53" t="s">
        <v>262</v>
      </c>
      <c r="B200" s="23" t="s">
        <v>263</v>
      </c>
      <c r="C200" s="23"/>
      <c r="D200" s="23"/>
      <c r="E200" s="23"/>
      <c r="F200" s="23"/>
      <c r="G200" s="24">
        <f>G201</f>
        <v>2285.9</v>
      </c>
      <c r="H200" s="24">
        <f t="shared" ref="H200:M200" si="88">H201</f>
        <v>0</v>
      </c>
      <c r="I200" s="24">
        <f t="shared" si="88"/>
        <v>0</v>
      </c>
      <c r="J200" s="24">
        <f t="shared" si="88"/>
        <v>0</v>
      </c>
      <c r="K200" s="24">
        <f t="shared" si="88"/>
        <v>2198.9</v>
      </c>
      <c r="L200" s="24">
        <f t="shared" si="88"/>
        <v>0</v>
      </c>
      <c r="M200" s="24">
        <f t="shared" si="88"/>
        <v>1318.7</v>
      </c>
      <c r="N200" s="5"/>
    </row>
    <row r="201" spans="1:14">
      <c r="A201" s="25" t="s">
        <v>191</v>
      </c>
      <c r="B201" s="27" t="s">
        <v>264</v>
      </c>
      <c r="C201" s="27"/>
      <c r="D201" s="27"/>
      <c r="E201" s="27"/>
      <c r="F201" s="27"/>
      <c r="G201" s="28">
        <f>G202+G203+G204</f>
        <v>2285.9</v>
      </c>
      <c r="H201" s="28">
        <f t="shared" ref="H201:M201" si="89">H202+H203+H204</f>
        <v>0</v>
      </c>
      <c r="I201" s="28">
        <f t="shared" si="89"/>
        <v>0</v>
      </c>
      <c r="J201" s="28">
        <f t="shared" si="89"/>
        <v>0</v>
      </c>
      <c r="K201" s="28">
        <f t="shared" si="89"/>
        <v>2198.9</v>
      </c>
      <c r="L201" s="28">
        <f t="shared" si="89"/>
        <v>0</v>
      </c>
      <c r="M201" s="28">
        <f t="shared" si="89"/>
        <v>1318.7</v>
      </c>
      <c r="N201" s="5"/>
    </row>
    <row r="202" spans="1:14">
      <c r="A202" s="25" t="s">
        <v>46</v>
      </c>
      <c r="B202" s="27" t="s">
        <v>264</v>
      </c>
      <c r="C202" s="27" t="s">
        <v>57</v>
      </c>
      <c r="D202" s="27" t="s">
        <v>23</v>
      </c>
      <c r="E202" s="27" t="s">
        <v>232</v>
      </c>
      <c r="F202" s="27" t="s">
        <v>47</v>
      </c>
      <c r="G202" s="38">
        <f>K202+L202</f>
        <v>2119.1999999999998</v>
      </c>
      <c r="H202" s="28"/>
      <c r="I202" s="28"/>
      <c r="J202" s="38"/>
      <c r="K202" s="38">
        <v>2119.1999999999998</v>
      </c>
      <c r="L202" s="38"/>
      <c r="M202" s="30">
        <v>1234.5999999999999</v>
      </c>
      <c r="N202" s="5"/>
    </row>
    <row r="203" spans="1:14" ht="12" customHeight="1">
      <c r="A203" s="25" t="s">
        <v>32</v>
      </c>
      <c r="B203" s="27" t="s">
        <v>264</v>
      </c>
      <c r="C203" s="27" t="s">
        <v>57</v>
      </c>
      <c r="D203" s="27" t="s">
        <v>23</v>
      </c>
      <c r="E203" s="27" t="s">
        <v>232</v>
      </c>
      <c r="F203" s="27" t="s">
        <v>36</v>
      </c>
      <c r="G203" s="38">
        <v>158.4</v>
      </c>
      <c r="H203" s="28"/>
      <c r="I203" s="28"/>
      <c r="J203" s="28"/>
      <c r="K203" s="28">
        <v>71.400000000000006</v>
      </c>
      <c r="L203" s="28"/>
      <c r="M203" s="30">
        <v>77.2</v>
      </c>
      <c r="N203" s="5"/>
    </row>
    <row r="204" spans="1:14">
      <c r="A204" s="25" t="s">
        <v>171</v>
      </c>
      <c r="B204" s="27" t="s">
        <v>264</v>
      </c>
      <c r="C204" s="27" t="s">
        <v>57</v>
      </c>
      <c r="D204" s="27" t="s">
        <v>23</v>
      </c>
      <c r="E204" s="27" t="s">
        <v>232</v>
      </c>
      <c r="F204" s="27" t="s">
        <v>172</v>
      </c>
      <c r="G204" s="38">
        <f>K204+L204</f>
        <v>8.3000000000000007</v>
      </c>
      <c r="H204" s="28"/>
      <c r="I204" s="28"/>
      <c r="J204" s="28"/>
      <c r="K204" s="28">
        <v>8.3000000000000007</v>
      </c>
      <c r="L204" s="28"/>
      <c r="M204" s="30">
        <v>6.9</v>
      </c>
      <c r="N204" s="5"/>
    </row>
    <row r="205" spans="1:14" ht="42" customHeight="1">
      <c r="A205" s="67" t="s">
        <v>265</v>
      </c>
      <c r="B205" s="55" t="s">
        <v>266</v>
      </c>
      <c r="C205" s="55"/>
      <c r="D205" s="15"/>
      <c r="E205" s="15"/>
      <c r="F205" s="15"/>
      <c r="G205" s="16">
        <f t="shared" ref="G205:M205" si="90">G206+G222+G226</f>
        <v>264.3</v>
      </c>
      <c r="H205" s="16">
        <f t="shared" si="90"/>
        <v>20</v>
      </c>
      <c r="I205" s="16">
        <f t="shared" si="90"/>
        <v>0</v>
      </c>
      <c r="J205" s="16">
        <f t="shared" si="90"/>
        <v>0</v>
      </c>
      <c r="K205" s="16">
        <f t="shared" si="90"/>
        <v>59</v>
      </c>
      <c r="L205" s="16">
        <f t="shared" si="90"/>
        <v>0</v>
      </c>
      <c r="M205" s="16">
        <f t="shared" si="90"/>
        <v>74.199999999999989</v>
      </c>
      <c r="N205" s="5"/>
    </row>
    <row r="206" spans="1:14" ht="13.5">
      <c r="A206" s="68" t="s">
        <v>267</v>
      </c>
      <c r="B206" s="61" t="s">
        <v>268</v>
      </c>
      <c r="C206" s="61"/>
      <c r="D206" s="40"/>
      <c r="E206" s="40"/>
      <c r="F206" s="40"/>
      <c r="G206" s="41">
        <f t="shared" ref="G206:M206" si="91">G207+G210+G214+G219</f>
        <v>234.3</v>
      </c>
      <c r="H206" s="41">
        <f t="shared" si="91"/>
        <v>20</v>
      </c>
      <c r="I206" s="41">
        <f t="shared" si="91"/>
        <v>0</v>
      </c>
      <c r="J206" s="41">
        <f t="shared" si="91"/>
        <v>0</v>
      </c>
      <c r="K206" s="41">
        <f t="shared" si="91"/>
        <v>29</v>
      </c>
      <c r="L206" s="41">
        <f t="shared" si="91"/>
        <v>0</v>
      </c>
      <c r="M206" s="41">
        <f t="shared" si="91"/>
        <v>74.199999999999989</v>
      </c>
      <c r="N206" s="5"/>
    </row>
    <row r="207" spans="1:14" ht="37.5" customHeight="1">
      <c r="A207" s="21" t="s">
        <v>269</v>
      </c>
      <c r="B207" s="22" t="s">
        <v>270</v>
      </c>
      <c r="C207" s="22"/>
      <c r="D207" s="23"/>
      <c r="E207" s="23"/>
      <c r="F207" s="23"/>
      <c r="G207" s="24">
        <f>G208</f>
        <v>10</v>
      </c>
      <c r="H207" s="24">
        <f t="shared" ref="H207:M208" si="92">H208</f>
        <v>20</v>
      </c>
      <c r="I207" s="24">
        <f t="shared" si="92"/>
        <v>0</v>
      </c>
      <c r="J207" s="24">
        <f t="shared" si="92"/>
        <v>0</v>
      </c>
      <c r="K207" s="24">
        <f t="shared" si="92"/>
        <v>10</v>
      </c>
      <c r="L207" s="24">
        <f t="shared" si="92"/>
        <v>0</v>
      </c>
      <c r="M207" s="24">
        <f t="shared" si="92"/>
        <v>0</v>
      </c>
      <c r="N207" s="5"/>
    </row>
    <row r="208" spans="1:14">
      <c r="A208" s="25" t="s">
        <v>271</v>
      </c>
      <c r="B208" s="26" t="s">
        <v>272</v>
      </c>
      <c r="C208" s="26"/>
      <c r="D208" s="27"/>
      <c r="E208" s="27"/>
      <c r="F208" s="27"/>
      <c r="G208" s="28">
        <f>G209</f>
        <v>10</v>
      </c>
      <c r="H208" s="28">
        <f t="shared" si="92"/>
        <v>20</v>
      </c>
      <c r="I208" s="28">
        <f t="shared" si="92"/>
        <v>0</v>
      </c>
      <c r="J208" s="28">
        <f t="shared" si="92"/>
        <v>0</v>
      </c>
      <c r="K208" s="28">
        <f t="shared" si="92"/>
        <v>10</v>
      </c>
      <c r="L208" s="28">
        <f t="shared" si="92"/>
        <v>0</v>
      </c>
      <c r="M208" s="28">
        <f t="shared" si="92"/>
        <v>0</v>
      </c>
      <c r="N208" s="5"/>
    </row>
    <row r="209" spans="1:14">
      <c r="A209" s="25" t="s">
        <v>22</v>
      </c>
      <c r="B209" s="26" t="s">
        <v>272</v>
      </c>
      <c r="C209" s="26">
        <v>546</v>
      </c>
      <c r="D209" s="27" t="s">
        <v>76</v>
      </c>
      <c r="E209" s="27" t="s">
        <v>273</v>
      </c>
      <c r="F209" s="27" t="s">
        <v>25</v>
      </c>
      <c r="G209" s="28">
        <f>K209+L209</f>
        <v>10</v>
      </c>
      <c r="H209" s="28">
        <v>20</v>
      </c>
      <c r="I209" s="28"/>
      <c r="J209" s="28"/>
      <c r="K209" s="28">
        <v>10</v>
      </c>
      <c r="L209" s="28"/>
      <c r="M209" s="30">
        <v>0</v>
      </c>
      <c r="N209" s="5"/>
    </row>
    <row r="210" spans="1:14">
      <c r="A210" s="21" t="s">
        <v>274</v>
      </c>
      <c r="B210" s="22" t="s">
        <v>275</v>
      </c>
      <c r="C210" s="22"/>
      <c r="D210" s="23"/>
      <c r="E210" s="23"/>
      <c r="F210" s="23"/>
      <c r="G210" s="24">
        <f t="shared" ref="G210:M210" si="93">G211</f>
        <v>35.299999999999997</v>
      </c>
      <c r="H210" s="24">
        <f t="shared" si="93"/>
        <v>0</v>
      </c>
      <c r="I210" s="24">
        <f t="shared" si="93"/>
        <v>0</v>
      </c>
      <c r="J210" s="24">
        <f t="shared" si="93"/>
        <v>0</v>
      </c>
      <c r="K210" s="24">
        <f t="shared" si="93"/>
        <v>5</v>
      </c>
      <c r="L210" s="24">
        <f t="shared" si="93"/>
        <v>0</v>
      </c>
      <c r="M210" s="24">
        <f t="shared" si="93"/>
        <v>7.6</v>
      </c>
      <c r="N210" s="5"/>
    </row>
    <row r="211" spans="1:14" ht="16.5" customHeight="1">
      <c r="A211" s="25" t="s">
        <v>271</v>
      </c>
      <c r="B211" s="26" t="s">
        <v>276</v>
      </c>
      <c r="C211" s="26"/>
      <c r="D211" s="27"/>
      <c r="E211" s="27"/>
      <c r="F211" s="27"/>
      <c r="G211" s="28">
        <f>G213+G212</f>
        <v>35.299999999999997</v>
      </c>
      <c r="H211" s="28">
        <f t="shared" ref="H211:M211" si="94">H213+H212</f>
        <v>0</v>
      </c>
      <c r="I211" s="28">
        <f t="shared" si="94"/>
        <v>0</v>
      </c>
      <c r="J211" s="28">
        <f t="shared" si="94"/>
        <v>0</v>
      </c>
      <c r="K211" s="28">
        <f t="shared" si="94"/>
        <v>5</v>
      </c>
      <c r="L211" s="28">
        <f t="shared" si="94"/>
        <v>0</v>
      </c>
      <c r="M211" s="28">
        <f t="shared" si="94"/>
        <v>7.6</v>
      </c>
      <c r="N211" s="5"/>
    </row>
    <row r="212" spans="1:14" ht="16.5" customHeight="1">
      <c r="A212" s="25" t="s">
        <v>32</v>
      </c>
      <c r="B212" s="26" t="s">
        <v>276</v>
      </c>
      <c r="C212" s="26">
        <v>546</v>
      </c>
      <c r="D212" s="27" t="s">
        <v>76</v>
      </c>
      <c r="E212" s="27" t="s">
        <v>273</v>
      </c>
      <c r="F212" s="27" t="s">
        <v>36</v>
      </c>
      <c r="G212" s="28">
        <v>30.3</v>
      </c>
      <c r="H212" s="28"/>
      <c r="I212" s="28"/>
      <c r="J212" s="28"/>
      <c r="K212" s="28"/>
      <c r="L212" s="28"/>
      <c r="M212" s="28">
        <v>7.6</v>
      </c>
      <c r="N212" s="5"/>
    </row>
    <row r="213" spans="1:14">
      <c r="A213" s="25" t="s">
        <v>92</v>
      </c>
      <c r="B213" s="26" t="s">
        <v>276</v>
      </c>
      <c r="C213" s="26">
        <v>546</v>
      </c>
      <c r="D213" s="27" t="s">
        <v>76</v>
      </c>
      <c r="E213" s="27" t="s">
        <v>273</v>
      </c>
      <c r="F213" s="27" t="s">
        <v>93</v>
      </c>
      <c r="G213" s="28">
        <v>5</v>
      </c>
      <c r="H213" s="28"/>
      <c r="I213" s="28"/>
      <c r="J213" s="28"/>
      <c r="K213" s="28">
        <v>5</v>
      </c>
      <c r="L213" s="28">
        <v>0</v>
      </c>
      <c r="M213" s="30">
        <v>0</v>
      </c>
      <c r="N213" s="5"/>
    </row>
    <row r="214" spans="1:14" ht="25.5">
      <c r="A214" s="21" t="s">
        <v>277</v>
      </c>
      <c r="B214" s="22" t="s">
        <v>278</v>
      </c>
      <c r="C214" s="22"/>
      <c r="D214" s="23"/>
      <c r="E214" s="23"/>
      <c r="F214" s="23"/>
      <c r="G214" s="24">
        <f>G217+G215</f>
        <v>179</v>
      </c>
      <c r="H214" s="24">
        <f t="shared" ref="H214:M214" si="95">H217+H215</f>
        <v>0</v>
      </c>
      <c r="I214" s="24">
        <f t="shared" si="95"/>
        <v>0</v>
      </c>
      <c r="J214" s="24">
        <f t="shared" si="95"/>
        <v>0</v>
      </c>
      <c r="K214" s="24">
        <f t="shared" si="95"/>
        <v>4</v>
      </c>
      <c r="L214" s="24">
        <f t="shared" si="95"/>
        <v>0</v>
      </c>
      <c r="M214" s="24">
        <f t="shared" si="95"/>
        <v>66.599999999999994</v>
      </c>
      <c r="N214" s="5"/>
    </row>
    <row r="215" spans="1:14">
      <c r="A215" s="25" t="s">
        <v>271</v>
      </c>
      <c r="B215" s="26" t="s">
        <v>279</v>
      </c>
      <c r="C215" s="22"/>
      <c r="D215" s="23"/>
      <c r="E215" s="23"/>
      <c r="F215" s="23"/>
      <c r="G215" s="24">
        <f>G216</f>
        <v>100</v>
      </c>
      <c r="H215" s="24">
        <f t="shared" ref="H215:M215" si="96">H216</f>
        <v>0</v>
      </c>
      <c r="I215" s="24">
        <f t="shared" si="96"/>
        <v>0</v>
      </c>
      <c r="J215" s="24">
        <f t="shared" si="96"/>
        <v>0</v>
      </c>
      <c r="K215" s="24">
        <f t="shared" si="96"/>
        <v>0</v>
      </c>
      <c r="L215" s="24">
        <f t="shared" si="96"/>
        <v>0</v>
      </c>
      <c r="M215" s="24">
        <f t="shared" si="96"/>
        <v>66.599999999999994</v>
      </c>
      <c r="N215" s="5"/>
    </row>
    <row r="216" spans="1:14" ht="12" customHeight="1">
      <c r="A216" s="25" t="s">
        <v>32</v>
      </c>
      <c r="B216" s="26" t="s">
        <v>279</v>
      </c>
      <c r="C216" s="26">
        <v>546</v>
      </c>
      <c r="D216" s="27" t="s">
        <v>76</v>
      </c>
      <c r="E216" s="27" t="s">
        <v>273</v>
      </c>
      <c r="F216" s="23" t="s">
        <v>36</v>
      </c>
      <c r="G216" s="24">
        <v>100</v>
      </c>
      <c r="H216" s="24"/>
      <c r="I216" s="24"/>
      <c r="J216" s="24"/>
      <c r="K216" s="24"/>
      <c r="L216" s="24"/>
      <c r="M216" s="30">
        <v>66.599999999999994</v>
      </c>
      <c r="N216" s="5"/>
    </row>
    <row r="217" spans="1:14">
      <c r="A217" s="25" t="s">
        <v>280</v>
      </c>
      <c r="B217" s="26" t="s">
        <v>178</v>
      </c>
      <c r="C217" s="26"/>
      <c r="D217" s="27"/>
      <c r="E217" s="27"/>
      <c r="F217" s="46"/>
      <c r="G217" s="28">
        <f t="shared" ref="G217:M217" si="97">G218</f>
        <v>79</v>
      </c>
      <c r="H217" s="28">
        <f t="shared" si="97"/>
        <v>0</v>
      </c>
      <c r="I217" s="28">
        <f t="shared" si="97"/>
        <v>0</v>
      </c>
      <c r="J217" s="28">
        <f t="shared" si="97"/>
        <v>0</v>
      </c>
      <c r="K217" s="28">
        <f t="shared" si="97"/>
        <v>4</v>
      </c>
      <c r="L217" s="28">
        <f t="shared" si="97"/>
        <v>0</v>
      </c>
      <c r="M217" s="28">
        <f t="shared" si="97"/>
        <v>0</v>
      </c>
      <c r="N217" s="5"/>
    </row>
    <row r="218" spans="1:14" ht="15" customHeight="1">
      <c r="A218" s="25" t="s">
        <v>32</v>
      </c>
      <c r="B218" s="26" t="s">
        <v>178</v>
      </c>
      <c r="C218" s="26">
        <v>546</v>
      </c>
      <c r="D218" s="27" t="s">
        <v>76</v>
      </c>
      <c r="E218" s="27" t="s">
        <v>273</v>
      </c>
      <c r="F218" s="27" t="s">
        <v>36</v>
      </c>
      <c r="G218" s="28">
        <v>79</v>
      </c>
      <c r="H218" s="28"/>
      <c r="I218" s="28"/>
      <c r="J218" s="28"/>
      <c r="K218" s="28">
        <v>4</v>
      </c>
      <c r="L218" s="28">
        <v>0</v>
      </c>
      <c r="M218" s="30">
        <v>0</v>
      </c>
      <c r="N218" s="5"/>
    </row>
    <row r="219" spans="1:14">
      <c r="A219" s="21" t="s">
        <v>281</v>
      </c>
      <c r="B219" s="22" t="s">
        <v>282</v>
      </c>
      <c r="C219" s="22"/>
      <c r="D219" s="23"/>
      <c r="E219" s="23"/>
      <c r="F219" s="23"/>
      <c r="G219" s="24">
        <f>G220</f>
        <v>10</v>
      </c>
      <c r="H219" s="24">
        <f t="shared" ref="H219:M220" si="98">H220</f>
        <v>0</v>
      </c>
      <c r="I219" s="24">
        <f t="shared" si="98"/>
        <v>0</v>
      </c>
      <c r="J219" s="24">
        <f t="shared" si="98"/>
        <v>0</v>
      </c>
      <c r="K219" s="24">
        <f t="shared" si="98"/>
        <v>10</v>
      </c>
      <c r="L219" s="24">
        <f t="shared" si="98"/>
        <v>0</v>
      </c>
      <c r="M219" s="24">
        <f t="shared" si="98"/>
        <v>0</v>
      </c>
      <c r="N219" s="5"/>
    </row>
    <row r="220" spans="1:14">
      <c r="A220" s="25" t="s">
        <v>271</v>
      </c>
      <c r="B220" s="26" t="s">
        <v>283</v>
      </c>
      <c r="C220" s="26"/>
      <c r="D220" s="27"/>
      <c r="E220" s="27"/>
      <c r="F220" s="27"/>
      <c r="G220" s="28">
        <f>G221</f>
        <v>10</v>
      </c>
      <c r="H220" s="28">
        <f t="shared" si="98"/>
        <v>0</v>
      </c>
      <c r="I220" s="28">
        <f t="shared" si="98"/>
        <v>0</v>
      </c>
      <c r="J220" s="28">
        <f t="shared" si="98"/>
        <v>0</v>
      </c>
      <c r="K220" s="28">
        <f t="shared" si="98"/>
        <v>10</v>
      </c>
      <c r="L220" s="28">
        <f t="shared" si="98"/>
        <v>0</v>
      </c>
      <c r="M220" s="28">
        <f t="shared" si="98"/>
        <v>0</v>
      </c>
      <c r="N220" s="5"/>
    </row>
    <row r="221" spans="1:14" ht="15.75" customHeight="1">
      <c r="A221" s="25" t="s">
        <v>32</v>
      </c>
      <c r="B221" s="26" t="s">
        <v>283</v>
      </c>
      <c r="C221" s="26">
        <v>546</v>
      </c>
      <c r="D221" s="27" t="s">
        <v>76</v>
      </c>
      <c r="E221" s="27" t="s">
        <v>273</v>
      </c>
      <c r="F221" s="27" t="s">
        <v>36</v>
      </c>
      <c r="G221" s="28">
        <f>K221+L221</f>
        <v>10</v>
      </c>
      <c r="H221" s="28"/>
      <c r="I221" s="28"/>
      <c r="J221" s="28"/>
      <c r="K221" s="28">
        <v>10</v>
      </c>
      <c r="L221" s="28">
        <v>0</v>
      </c>
      <c r="M221" s="30">
        <v>0</v>
      </c>
      <c r="N221" s="5"/>
    </row>
    <row r="222" spans="1:14" ht="13.5">
      <c r="A222" s="68" t="s">
        <v>284</v>
      </c>
      <c r="B222" s="61" t="s">
        <v>285</v>
      </c>
      <c r="C222" s="61"/>
      <c r="D222" s="40"/>
      <c r="E222" s="40"/>
      <c r="F222" s="40"/>
      <c r="G222" s="41">
        <f>G223</f>
        <v>5</v>
      </c>
      <c r="H222" s="41">
        <f t="shared" ref="H222:M224" si="99">H223</f>
        <v>0</v>
      </c>
      <c r="I222" s="41">
        <f t="shared" si="99"/>
        <v>0</v>
      </c>
      <c r="J222" s="41">
        <f t="shared" si="99"/>
        <v>0</v>
      </c>
      <c r="K222" s="41">
        <f t="shared" si="99"/>
        <v>5</v>
      </c>
      <c r="L222" s="41">
        <f t="shared" si="99"/>
        <v>0</v>
      </c>
      <c r="M222" s="41">
        <f t="shared" si="99"/>
        <v>0</v>
      </c>
      <c r="N222" s="5"/>
    </row>
    <row r="223" spans="1:14" ht="38.25">
      <c r="A223" s="69" t="s">
        <v>286</v>
      </c>
      <c r="B223" s="22" t="s">
        <v>287</v>
      </c>
      <c r="C223" s="22"/>
      <c r="D223" s="23"/>
      <c r="E223" s="23"/>
      <c r="F223" s="23"/>
      <c r="G223" s="24">
        <f>G224</f>
        <v>5</v>
      </c>
      <c r="H223" s="24">
        <f t="shared" si="99"/>
        <v>0</v>
      </c>
      <c r="I223" s="24">
        <f t="shared" si="99"/>
        <v>0</v>
      </c>
      <c r="J223" s="24">
        <f t="shared" si="99"/>
        <v>0</v>
      </c>
      <c r="K223" s="24">
        <f t="shared" si="99"/>
        <v>5</v>
      </c>
      <c r="L223" s="24">
        <f t="shared" si="99"/>
        <v>0</v>
      </c>
      <c r="M223" s="24">
        <f t="shared" si="99"/>
        <v>0</v>
      </c>
      <c r="N223" s="5"/>
    </row>
    <row r="224" spans="1:14">
      <c r="A224" s="34" t="s">
        <v>288</v>
      </c>
      <c r="B224" s="26" t="s">
        <v>289</v>
      </c>
      <c r="C224" s="26"/>
      <c r="D224" s="27"/>
      <c r="E224" s="27"/>
      <c r="F224" s="27"/>
      <c r="G224" s="28">
        <f>G225</f>
        <v>5</v>
      </c>
      <c r="H224" s="28">
        <f t="shared" si="99"/>
        <v>0</v>
      </c>
      <c r="I224" s="28">
        <f t="shared" si="99"/>
        <v>0</v>
      </c>
      <c r="J224" s="28">
        <f t="shared" si="99"/>
        <v>0</v>
      </c>
      <c r="K224" s="28">
        <f t="shared" si="99"/>
        <v>5</v>
      </c>
      <c r="L224" s="28">
        <f t="shared" si="99"/>
        <v>0</v>
      </c>
      <c r="M224" s="28">
        <f t="shared" si="99"/>
        <v>0</v>
      </c>
      <c r="N224" s="5"/>
    </row>
    <row r="225" spans="1:14" ht="17.25" customHeight="1">
      <c r="A225" s="25" t="s">
        <v>32</v>
      </c>
      <c r="B225" s="26" t="s">
        <v>289</v>
      </c>
      <c r="C225" s="26">
        <v>546</v>
      </c>
      <c r="D225" s="27" t="s">
        <v>99</v>
      </c>
      <c r="E225" s="27" t="s">
        <v>145</v>
      </c>
      <c r="F225" s="27" t="s">
        <v>36</v>
      </c>
      <c r="G225" s="28">
        <f>K225+L225</f>
        <v>5</v>
      </c>
      <c r="H225" s="28"/>
      <c r="I225" s="28"/>
      <c r="J225" s="28"/>
      <c r="K225" s="28">
        <v>5</v>
      </c>
      <c r="L225" s="28"/>
      <c r="M225" s="30">
        <v>0</v>
      </c>
      <c r="N225" s="5"/>
    </row>
    <row r="226" spans="1:14" ht="26.25">
      <c r="A226" s="68" t="s">
        <v>290</v>
      </c>
      <c r="B226" s="40" t="s">
        <v>291</v>
      </c>
      <c r="C226" s="40"/>
      <c r="D226" s="40"/>
      <c r="E226" s="40"/>
      <c r="F226" s="40"/>
      <c r="G226" s="41">
        <f t="shared" ref="G226:M226" si="100">G227+G230</f>
        <v>25</v>
      </c>
      <c r="H226" s="41">
        <f t="shared" si="100"/>
        <v>0</v>
      </c>
      <c r="I226" s="41">
        <f t="shared" si="100"/>
        <v>0</v>
      </c>
      <c r="J226" s="41">
        <f t="shared" si="100"/>
        <v>0</v>
      </c>
      <c r="K226" s="41">
        <f t="shared" si="100"/>
        <v>25</v>
      </c>
      <c r="L226" s="41">
        <f t="shared" si="100"/>
        <v>0</v>
      </c>
      <c r="M226" s="41">
        <f t="shared" si="100"/>
        <v>0</v>
      </c>
      <c r="N226" s="5"/>
    </row>
    <row r="227" spans="1:14" ht="25.5">
      <c r="A227" s="69" t="s">
        <v>292</v>
      </c>
      <c r="B227" s="23" t="s">
        <v>293</v>
      </c>
      <c r="C227" s="23"/>
      <c r="D227" s="23"/>
      <c r="E227" s="23"/>
      <c r="F227" s="23"/>
      <c r="G227" s="24">
        <f t="shared" ref="G227:M228" si="101">G228</f>
        <v>7</v>
      </c>
      <c r="H227" s="24">
        <f t="shared" si="101"/>
        <v>0</v>
      </c>
      <c r="I227" s="24">
        <f t="shared" si="101"/>
        <v>0</v>
      </c>
      <c r="J227" s="24">
        <f t="shared" si="101"/>
        <v>0</v>
      </c>
      <c r="K227" s="24">
        <f t="shared" si="101"/>
        <v>7</v>
      </c>
      <c r="L227" s="24">
        <f t="shared" si="101"/>
        <v>0</v>
      </c>
      <c r="M227" s="24">
        <f t="shared" si="101"/>
        <v>0</v>
      </c>
      <c r="N227" s="5"/>
    </row>
    <row r="228" spans="1:14">
      <c r="A228" s="34" t="s">
        <v>294</v>
      </c>
      <c r="B228" s="27" t="s">
        <v>295</v>
      </c>
      <c r="C228" s="27"/>
      <c r="D228" s="27"/>
      <c r="E228" s="27"/>
      <c r="F228" s="27"/>
      <c r="G228" s="28">
        <f t="shared" si="101"/>
        <v>7</v>
      </c>
      <c r="H228" s="28">
        <f t="shared" si="101"/>
        <v>0</v>
      </c>
      <c r="I228" s="28">
        <f t="shared" si="101"/>
        <v>0</v>
      </c>
      <c r="J228" s="28">
        <f t="shared" si="101"/>
        <v>0</v>
      </c>
      <c r="K228" s="28">
        <f t="shared" si="101"/>
        <v>7</v>
      </c>
      <c r="L228" s="28">
        <f t="shared" si="101"/>
        <v>0</v>
      </c>
      <c r="M228" s="28">
        <f t="shared" si="101"/>
        <v>0</v>
      </c>
      <c r="N228" s="5"/>
    </row>
    <row r="229" spans="1:14" ht="15" customHeight="1">
      <c r="A229" s="25" t="s">
        <v>32</v>
      </c>
      <c r="B229" s="27" t="s">
        <v>295</v>
      </c>
      <c r="C229" s="27" t="s">
        <v>33</v>
      </c>
      <c r="D229" s="27" t="s">
        <v>232</v>
      </c>
      <c r="E229" s="27" t="s">
        <v>232</v>
      </c>
      <c r="F229" s="27" t="s">
        <v>36</v>
      </c>
      <c r="G229" s="28">
        <f>K229+L229</f>
        <v>7</v>
      </c>
      <c r="H229" s="28">
        <f>L229+M229</f>
        <v>0</v>
      </c>
      <c r="I229" s="28">
        <f>M229+N229</f>
        <v>0</v>
      </c>
      <c r="J229" s="28">
        <f>N229+O229</f>
        <v>0</v>
      </c>
      <c r="K229" s="28">
        <v>7</v>
      </c>
      <c r="L229" s="28">
        <f>P229+Q229</f>
        <v>0</v>
      </c>
      <c r="M229" s="30">
        <v>0</v>
      </c>
      <c r="N229" s="5"/>
    </row>
    <row r="230" spans="1:14" ht="25.5">
      <c r="A230" s="53" t="s">
        <v>296</v>
      </c>
      <c r="B230" s="23" t="s">
        <v>297</v>
      </c>
      <c r="C230" s="23"/>
      <c r="D230" s="23"/>
      <c r="E230" s="23"/>
      <c r="F230" s="23"/>
      <c r="G230" s="24">
        <f t="shared" ref="G230:M230" si="102">G231+G232</f>
        <v>18</v>
      </c>
      <c r="H230" s="24">
        <f t="shared" si="102"/>
        <v>0</v>
      </c>
      <c r="I230" s="24">
        <f t="shared" si="102"/>
        <v>0</v>
      </c>
      <c r="J230" s="24">
        <f t="shared" si="102"/>
        <v>0</v>
      </c>
      <c r="K230" s="24">
        <f t="shared" si="102"/>
        <v>18</v>
      </c>
      <c r="L230" s="24">
        <f t="shared" si="102"/>
        <v>0</v>
      </c>
      <c r="M230" s="24">
        <f t="shared" si="102"/>
        <v>0</v>
      </c>
      <c r="N230" s="5"/>
    </row>
    <row r="231" spans="1:14">
      <c r="A231" s="25" t="s">
        <v>22</v>
      </c>
      <c r="B231" s="27" t="s">
        <v>298</v>
      </c>
      <c r="C231" s="27" t="s">
        <v>57</v>
      </c>
      <c r="D231" s="27" t="s">
        <v>23</v>
      </c>
      <c r="E231" s="27" t="s">
        <v>24</v>
      </c>
      <c r="F231" s="27" t="s">
        <v>25</v>
      </c>
      <c r="G231" s="28">
        <f>K231+L231</f>
        <v>10</v>
      </c>
      <c r="H231" s="28"/>
      <c r="I231" s="28"/>
      <c r="J231" s="28"/>
      <c r="K231" s="28">
        <v>10</v>
      </c>
      <c r="L231" s="28"/>
      <c r="M231" s="30">
        <v>0</v>
      </c>
      <c r="N231" s="5"/>
    </row>
    <row r="232" spans="1:14" ht="19.5" customHeight="1">
      <c r="A232" s="25" t="s">
        <v>32</v>
      </c>
      <c r="B232" s="27" t="s">
        <v>298</v>
      </c>
      <c r="C232" s="27" t="s">
        <v>91</v>
      </c>
      <c r="D232" s="27" t="s">
        <v>131</v>
      </c>
      <c r="E232" s="27" t="s">
        <v>40</v>
      </c>
      <c r="F232" s="27" t="s">
        <v>36</v>
      </c>
      <c r="G232" s="28">
        <f>K232+L232</f>
        <v>8</v>
      </c>
      <c r="H232" s="28"/>
      <c r="I232" s="28"/>
      <c r="J232" s="28"/>
      <c r="K232" s="28">
        <v>8</v>
      </c>
      <c r="L232" s="28"/>
      <c r="M232" s="30">
        <v>0</v>
      </c>
      <c r="N232" s="5"/>
    </row>
    <row r="233" spans="1:14" ht="27" customHeight="1">
      <c r="A233" s="14" t="s">
        <v>299</v>
      </c>
      <c r="B233" s="55" t="s">
        <v>300</v>
      </c>
      <c r="C233" s="55"/>
      <c r="D233" s="15"/>
      <c r="E233" s="15"/>
      <c r="F233" s="55"/>
      <c r="G233" s="16">
        <f t="shared" ref="G233:M233" si="103">G234+G238</f>
        <v>160</v>
      </c>
      <c r="H233" s="16">
        <f t="shared" si="103"/>
        <v>89</v>
      </c>
      <c r="I233" s="16">
        <f t="shared" si="103"/>
        <v>0</v>
      </c>
      <c r="J233" s="16">
        <f t="shared" si="103"/>
        <v>0</v>
      </c>
      <c r="K233" s="16">
        <f t="shared" si="103"/>
        <v>160</v>
      </c>
      <c r="L233" s="16">
        <f t="shared" si="103"/>
        <v>0</v>
      </c>
      <c r="M233" s="16">
        <f t="shared" si="103"/>
        <v>0</v>
      </c>
      <c r="N233" s="5"/>
    </row>
    <row r="234" spans="1:14" ht="25.5">
      <c r="A234" s="21" t="s">
        <v>301</v>
      </c>
      <c r="B234" s="22" t="s">
        <v>302</v>
      </c>
      <c r="C234" s="22"/>
      <c r="D234" s="23"/>
      <c r="E234" s="23"/>
      <c r="F234" s="22"/>
      <c r="G234" s="24">
        <f t="shared" ref="G234:M234" si="104">G235</f>
        <v>90</v>
      </c>
      <c r="H234" s="24">
        <f t="shared" si="104"/>
        <v>89</v>
      </c>
      <c r="I234" s="24">
        <f t="shared" si="104"/>
        <v>0</v>
      </c>
      <c r="J234" s="24">
        <f t="shared" si="104"/>
        <v>0</v>
      </c>
      <c r="K234" s="24">
        <f t="shared" si="104"/>
        <v>90</v>
      </c>
      <c r="L234" s="24">
        <f t="shared" si="104"/>
        <v>0</v>
      </c>
      <c r="M234" s="24">
        <f t="shared" si="104"/>
        <v>0</v>
      </c>
      <c r="N234" s="5"/>
    </row>
    <row r="235" spans="1:14" ht="25.5">
      <c r="A235" s="25" t="s">
        <v>303</v>
      </c>
      <c r="B235" s="26" t="s">
        <v>304</v>
      </c>
      <c r="C235" s="26"/>
      <c r="D235" s="27"/>
      <c r="E235" s="27"/>
      <c r="F235" s="26"/>
      <c r="G235" s="28">
        <f t="shared" ref="G235:M235" si="105">G237+G236</f>
        <v>90</v>
      </c>
      <c r="H235" s="28">
        <f t="shared" si="105"/>
        <v>89</v>
      </c>
      <c r="I235" s="28">
        <f t="shared" si="105"/>
        <v>0</v>
      </c>
      <c r="J235" s="28">
        <f t="shared" si="105"/>
        <v>0</v>
      </c>
      <c r="K235" s="28">
        <f t="shared" si="105"/>
        <v>90</v>
      </c>
      <c r="L235" s="28">
        <f t="shared" si="105"/>
        <v>0</v>
      </c>
      <c r="M235" s="28">
        <f t="shared" si="105"/>
        <v>0</v>
      </c>
      <c r="N235" s="5"/>
    </row>
    <row r="236" spans="1:14" ht="15.75" customHeight="1">
      <c r="A236" s="25" t="s">
        <v>32</v>
      </c>
      <c r="B236" s="26" t="s">
        <v>304</v>
      </c>
      <c r="C236" s="26">
        <v>546</v>
      </c>
      <c r="D236" s="27" t="s">
        <v>99</v>
      </c>
      <c r="E236" s="27" t="s">
        <v>145</v>
      </c>
      <c r="F236" s="26">
        <v>240</v>
      </c>
      <c r="G236" s="28">
        <f>K236+L236</f>
        <v>10</v>
      </c>
      <c r="H236" s="28">
        <v>9</v>
      </c>
      <c r="I236" s="28"/>
      <c r="J236" s="28"/>
      <c r="K236" s="28">
        <v>10</v>
      </c>
      <c r="L236" s="28"/>
      <c r="M236" s="30">
        <v>0</v>
      </c>
      <c r="N236" s="5"/>
    </row>
    <row r="237" spans="1:14">
      <c r="A237" s="25" t="s">
        <v>22</v>
      </c>
      <c r="B237" s="26" t="s">
        <v>304</v>
      </c>
      <c r="C237" s="26">
        <v>546</v>
      </c>
      <c r="D237" s="27" t="s">
        <v>23</v>
      </c>
      <c r="E237" s="27" t="s">
        <v>23</v>
      </c>
      <c r="F237" s="26">
        <v>610</v>
      </c>
      <c r="G237" s="28">
        <f>K237+L237</f>
        <v>80</v>
      </c>
      <c r="H237" s="28">
        <v>80</v>
      </c>
      <c r="I237" s="28"/>
      <c r="J237" s="28"/>
      <c r="K237" s="28">
        <v>80</v>
      </c>
      <c r="L237" s="28">
        <v>0</v>
      </c>
      <c r="M237" s="30">
        <v>0</v>
      </c>
      <c r="N237" s="5"/>
    </row>
    <row r="238" spans="1:14" ht="22.5" customHeight="1">
      <c r="A238" s="21" t="s">
        <v>305</v>
      </c>
      <c r="B238" s="22" t="s">
        <v>306</v>
      </c>
      <c r="C238" s="22"/>
      <c r="D238" s="23"/>
      <c r="E238" s="23"/>
      <c r="F238" s="22"/>
      <c r="G238" s="24">
        <f>G239</f>
        <v>70</v>
      </c>
      <c r="H238" s="24">
        <f t="shared" ref="H238:M239" si="106">H239</f>
        <v>0</v>
      </c>
      <c r="I238" s="24">
        <f t="shared" si="106"/>
        <v>0</v>
      </c>
      <c r="J238" s="24">
        <f t="shared" si="106"/>
        <v>0</v>
      </c>
      <c r="K238" s="24">
        <f t="shared" si="106"/>
        <v>70</v>
      </c>
      <c r="L238" s="24">
        <f t="shared" si="106"/>
        <v>0</v>
      </c>
      <c r="M238" s="24">
        <f t="shared" si="106"/>
        <v>0</v>
      </c>
      <c r="N238" s="5"/>
    </row>
    <row r="239" spans="1:14" ht="14.25" customHeight="1">
      <c r="A239" s="25" t="s">
        <v>307</v>
      </c>
      <c r="B239" s="26" t="s">
        <v>308</v>
      </c>
      <c r="C239" s="26"/>
      <c r="D239" s="27"/>
      <c r="E239" s="27"/>
      <c r="F239" s="26"/>
      <c r="G239" s="28">
        <f>G240</f>
        <v>70</v>
      </c>
      <c r="H239" s="28">
        <f t="shared" si="106"/>
        <v>0</v>
      </c>
      <c r="I239" s="28">
        <f t="shared" si="106"/>
        <v>0</v>
      </c>
      <c r="J239" s="28">
        <f t="shared" si="106"/>
        <v>0</v>
      </c>
      <c r="K239" s="28">
        <f t="shared" si="106"/>
        <v>70</v>
      </c>
      <c r="L239" s="28">
        <f t="shared" si="106"/>
        <v>0</v>
      </c>
      <c r="M239" s="28">
        <f t="shared" si="106"/>
        <v>0</v>
      </c>
      <c r="N239" s="5"/>
    </row>
    <row r="240" spans="1:14" ht="15.75" customHeight="1">
      <c r="A240" s="25" t="s">
        <v>32</v>
      </c>
      <c r="B240" s="26" t="s">
        <v>308</v>
      </c>
      <c r="C240" s="26">
        <v>546</v>
      </c>
      <c r="D240" s="27" t="s">
        <v>99</v>
      </c>
      <c r="E240" s="27" t="s">
        <v>145</v>
      </c>
      <c r="F240" s="26">
        <v>240</v>
      </c>
      <c r="G240" s="28">
        <f>K240+L240</f>
        <v>70</v>
      </c>
      <c r="H240" s="28"/>
      <c r="I240" s="28"/>
      <c r="J240" s="28"/>
      <c r="K240" s="28">
        <v>70</v>
      </c>
      <c r="L240" s="28">
        <v>0</v>
      </c>
      <c r="M240" s="30">
        <v>0</v>
      </c>
      <c r="N240" s="5"/>
    </row>
    <row r="241" spans="1:14" ht="30.75" customHeight="1">
      <c r="A241" s="14" t="s">
        <v>309</v>
      </c>
      <c r="B241" s="55" t="s">
        <v>310</v>
      </c>
      <c r="C241" s="55"/>
      <c r="D241" s="15"/>
      <c r="E241" s="15"/>
      <c r="F241" s="15"/>
      <c r="G241" s="16">
        <f t="shared" ref="G241:M241" si="107">G242+G245</f>
        <v>1584.5</v>
      </c>
      <c r="H241" s="16" t="e">
        <f t="shared" si="107"/>
        <v>#REF!</v>
      </c>
      <c r="I241" s="16">
        <f t="shared" si="107"/>
        <v>0</v>
      </c>
      <c r="J241" s="16">
        <f t="shared" si="107"/>
        <v>0</v>
      </c>
      <c r="K241" s="16">
        <f t="shared" si="107"/>
        <v>201.5</v>
      </c>
      <c r="L241" s="16">
        <f t="shared" si="107"/>
        <v>0</v>
      </c>
      <c r="M241" s="16">
        <f t="shared" si="107"/>
        <v>1584.5</v>
      </c>
      <c r="N241" s="5"/>
    </row>
    <row r="242" spans="1:14" ht="0.75" hidden="1" customHeight="1">
      <c r="A242" s="70" t="s">
        <v>311</v>
      </c>
      <c r="B242" s="22" t="s">
        <v>312</v>
      </c>
      <c r="C242" s="22"/>
      <c r="D242" s="23"/>
      <c r="E242" s="23"/>
      <c r="F242" s="23"/>
      <c r="G242" s="24">
        <f t="shared" ref="G242:M243" si="108">G243</f>
        <v>0</v>
      </c>
      <c r="H242" s="24">
        <f t="shared" si="108"/>
        <v>0</v>
      </c>
      <c r="I242" s="24">
        <f t="shared" si="108"/>
        <v>0</v>
      </c>
      <c r="J242" s="24">
        <f t="shared" si="108"/>
        <v>0</v>
      </c>
      <c r="K242" s="24">
        <f t="shared" si="108"/>
        <v>77.5</v>
      </c>
      <c r="L242" s="24">
        <f t="shared" si="108"/>
        <v>0</v>
      </c>
      <c r="M242" s="24">
        <f t="shared" si="108"/>
        <v>0</v>
      </c>
      <c r="N242" s="5"/>
    </row>
    <row r="243" spans="1:14" ht="25.5" hidden="1">
      <c r="A243" s="71" t="s">
        <v>313</v>
      </c>
      <c r="B243" s="26" t="s">
        <v>314</v>
      </c>
      <c r="C243" s="26"/>
      <c r="D243" s="27"/>
      <c r="E243" s="27"/>
      <c r="F243" s="27"/>
      <c r="G243" s="28">
        <f>G244</f>
        <v>0</v>
      </c>
      <c r="H243" s="28">
        <f t="shared" si="108"/>
        <v>0</v>
      </c>
      <c r="I243" s="28">
        <f t="shared" si="108"/>
        <v>0</v>
      </c>
      <c r="J243" s="28">
        <f t="shared" si="108"/>
        <v>0</v>
      </c>
      <c r="K243" s="28">
        <f t="shared" si="108"/>
        <v>77.5</v>
      </c>
      <c r="L243" s="28">
        <f t="shared" si="108"/>
        <v>0</v>
      </c>
      <c r="M243" s="28">
        <f t="shared" si="108"/>
        <v>0</v>
      </c>
      <c r="N243" s="5"/>
    </row>
    <row r="244" spans="1:14" hidden="1">
      <c r="A244" s="71" t="s">
        <v>92</v>
      </c>
      <c r="B244" s="26" t="s">
        <v>314</v>
      </c>
      <c r="C244" s="26">
        <v>546</v>
      </c>
      <c r="D244" s="27" t="s">
        <v>98</v>
      </c>
      <c r="E244" s="27" t="s">
        <v>76</v>
      </c>
      <c r="F244" s="27" t="s">
        <v>93</v>
      </c>
      <c r="G244" s="28">
        <v>0</v>
      </c>
      <c r="H244" s="28"/>
      <c r="I244" s="28"/>
      <c r="J244" s="28"/>
      <c r="K244" s="28">
        <v>77.5</v>
      </c>
      <c r="L244" s="28">
        <v>0</v>
      </c>
      <c r="M244" s="30">
        <v>0</v>
      </c>
      <c r="N244" s="5"/>
    </row>
    <row r="245" spans="1:14" ht="25.5">
      <c r="A245" s="70" t="s">
        <v>315</v>
      </c>
      <c r="B245" s="22" t="s">
        <v>316</v>
      </c>
      <c r="C245" s="22"/>
      <c r="D245" s="23"/>
      <c r="E245" s="23"/>
      <c r="F245" s="23"/>
      <c r="G245" s="24">
        <f>G246</f>
        <v>1584.5</v>
      </c>
      <c r="H245" s="24" t="e">
        <f t="shared" ref="H245:M246" si="109">H246</f>
        <v>#REF!</v>
      </c>
      <c r="I245" s="24">
        <f t="shared" si="109"/>
        <v>0</v>
      </c>
      <c r="J245" s="24">
        <f t="shared" si="109"/>
        <v>0</v>
      </c>
      <c r="K245" s="24">
        <f t="shared" si="109"/>
        <v>124</v>
      </c>
      <c r="L245" s="24">
        <f t="shared" si="109"/>
        <v>0</v>
      </c>
      <c r="M245" s="24">
        <f t="shared" si="109"/>
        <v>1584.5</v>
      </c>
      <c r="N245" s="5"/>
    </row>
    <row r="246" spans="1:14" ht="25.5">
      <c r="A246" s="71" t="s">
        <v>313</v>
      </c>
      <c r="B246" s="26" t="s">
        <v>317</v>
      </c>
      <c r="C246" s="26"/>
      <c r="D246" s="27"/>
      <c r="E246" s="27"/>
      <c r="F246" s="27"/>
      <c r="G246" s="28">
        <f>G247</f>
        <v>1584.5</v>
      </c>
      <c r="H246" s="28" t="e">
        <f t="shared" si="109"/>
        <v>#REF!</v>
      </c>
      <c r="I246" s="28">
        <f t="shared" si="109"/>
        <v>0</v>
      </c>
      <c r="J246" s="28">
        <f t="shared" si="109"/>
        <v>0</v>
      </c>
      <c r="K246" s="28">
        <f t="shared" si="109"/>
        <v>124</v>
      </c>
      <c r="L246" s="28">
        <f t="shared" si="109"/>
        <v>0</v>
      </c>
      <c r="M246" s="28">
        <f t="shared" si="109"/>
        <v>1584.5</v>
      </c>
      <c r="N246" s="5"/>
    </row>
    <row r="247" spans="1:14" ht="14.25" customHeight="1">
      <c r="A247" s="71" t="s">
        <v>92</v>
      </c>
      <c r="B247" s="26" t="s">
        <v>317</v>
      </c>
      <c r="C247" s="26">
        <v>546</v>
      </c>
      <c r="D247" s="27" t="s">
        <v>98</v>
      </c>
      <c r="E247" s="27" t="s">
        <v>76</v>
      </c>
      <c r="F247" s="27" t="s">
        <v>93</v>
      </c>
      <c r="G247" s="28">
        <v>1584.5</v>
      </c>
      <c r="H247" s="28" t="e">
        <f>#REF!+#REF!</f>
        <v>#REF!</v>
      </c>
      <c r="I247" s="28"/>
      <c r="J247" s="28"/>
      <c r="K247" s="28">
        <v>124</v>
      </c>
      <c r="L247" s="28">
        <v>0</v>
      </c>
      <c r="M247" s="30">
        <v>1584.5</v>
      </c>
      <c r="N247" s="5"/>
    </row>
    <row r="248" spans="1:14" ht="42.75">
      <c r="A248" s="14" t="s">
        <v>318</v>
      </c>
      <c r="B248" s="15" t="s">
        <v>319</v>
      </c>
      <c r="C248" s="15"/>
      <c r="D248" s="15"/>
      <c r="E248" s="15"/>
      <c r="F248" s="15"/>
      <c r="G248" s="16">
        <f t="shared" ref="G248:M248" si="110">G249+G253</f>
        <v>21618.5</v>
      </c>
      <c r="H248" s="16">
        <f t="shared" si="110"/>
        <v>3463.5</v>
      </c>
      <c r="I248" s="16">
        <f t="shared" si="110"/>
        <v>0</v>
      </c>
      <c r="J248" s="16">
        <f t="shared" si="110"/>
        <v>0</v>
      </c>
      <c r="K248" s="16">
        <f t="shared" si="110"/>
        <v>10060.9</v>
      </c>
      <c r="L248" s="16">
        <f t="shared" si="110"/>
        <v>10677.2</v>
      </c>
      <c r="M248" s="16">
        <f t="shared" si="110"/>
        <v>2816.5</v>
      </c>
      <c r="N248" s="5"/>
    </row>
    <row r="249" spans="1:14">
      <c r="A249" s="21" t="s">
        <v>320</v>
      </c>
      <c r="B249" s="23" t="s">
        <v>321</v>
      </c>
      <c r="C249" s="23"/>
      <c r="D249" s="23"/>
      <c r="E249" s="23"/>
      <c r="F249" s="23"/>
      <c r="G249" s="24">
        <f t="shared" ref="G249:M249" si="111">G250</f>
        <v>7963.4</v>
      </c>
      <c r="H249" s="24">
        <f t="shared" si="111"/>
        <v>0</v>
      </c>
      <c r="I249" s="24">
        <f t="shared" si="111"/>
        <v>0</v>
      </c>
      <c r="J249" s="24">
        <f t="shared" si="111"/>
        <v>0</v>
      </c>
      <c r="K249" s="24">
        <f t="shared" si="111"/>
        <v>8460</v>
      </c>
      <c r="L249" s="24">
        <f t="shared" si="111"/>
        <v>0</v>
      </c>
      <c r="M249" s="24">
        <f t="shared" si="111"/>
        <v>2786.6</v>
      </c>
      <c r="N249" s="5"/>
    </row>
    <row r="250" spans="1:14">
      <c r="A250" s="34" t="s">
        <v>322</v>
      </c>
      <c r="B250" s="27" t="s">
        <v>323</v>
      </c>
      <c r="C250" s="27"/>
      <c r="D250" s="27"/>
      <c r="E250" s="27"/>
      <c r="F250" s="27"/>
      <c r="G250" s="28">
        <f t="shared" ref="G250:M250" si="112">G251+G252</f>
        <v>7963.4</v>
      </c>
      <c r="H250" s="28">
        <f t="shared" si="112"/>
        <v>0</v>
      </c>
      <c r="I250" s="28">
        <f t="shared" si="112"/>
        <v>0</v>
      </c>
      <c r="J250" s="28">
        <f t="shared" si="112"/>
        <v>0</v>
      </c>
      <c r="K250" s="28">
        <f t="shared" si="112"/>
        <v>8460</v>
      </c>
      <c r="L250" s="28">
        <f t="shared" si="112"/>
        <v>0</v>
      </c>
      <c r="M250" s="28">
        <f t="shared" si="112"/>
        <v>2786.6</v>
      </c>
      <c r="N250" s="5"/>
    </row>
    <row r="251" spans="1:14" ht="15" customHeight="1">
      <c r="A251" s="25" t="s">
        <v>32</v>
      </c>
      <c r="B251" s="27" t="s">
        <v>323</v>
      </c>
      <c r="C251" s="27" t="s">
        <v>33</v>
      </c>
      <c r="D251" s="27" t="s">
        <v>40</v>
      </c>
      <c r="E251" s="27" t="s">
        <v>232</v>
      </c>
      <c r="F251" s="27" t="s">
        <v>36</v>
      </c>
      <c r="G251" s="28">
        <v>2443.1999999999998</v>
      </c>
      <c r="H251" s="28"/>
      <c r="I251" s="28"/>
      <c r="J251" s="28"/>
      <c r="K251" s="28">
        <v>3000</v>
      </c>
      <c r="L251" s="28"/>
      <c r="M251" s="30">
        <v>806.4</v>
      </c>
      <c r="N251" s="5"/>
    </row>
    <row r="252" spans="1:14">
      <c r="A252" s="34" t="s">
        <v>39</v>
      </c>
      <c r="B252" s="27" t="s">
        <v>323</v>
      </c>
      <c r="C252" s="27" t="s">
        <v>33</v>
      </c>
      <c r="D252" s="27" t="s">
        <v>40</v>
      </c>
      <c r="E252" s="27" t="s">
        <v>232</v>
      </c>
      <c r="F252" s="27" t="s">
        <v>41</v>
      </c>
      <c r="G252" s="28">
        <v>5520.2</v>
      </c>
      <c r="H252" s="28"/>
      <c r="I252" s="28"/>
      <c r="J252" s="28"/>
      <c r="K252" s="28">
        <v>5460</v>
      </c>
      <c r="L252" s="28"/>
      <c r="M252" s="30">
        <v>1980.2</v>
      </c>
      <c r="N252" s="5"/>
    </row>
    <row r="253" spans="1:14" ht="18.75" customHeight="1">
      <c r="A253" s="72" t="s">
        <v>324</v>
      </c>
      <c r="B253" s="23" t="s">
        <v>325</v>
      </c>
      <c r="C253" s="23"/>
      <c r="D253" s="73"/>
      <c r="E253" s="23"/>
      <c r="F253" s="23"/>
      <c r="G253" s="24">
        <f t="shared" ref="G253:M253" si="113">G254+G257</f>
        <v>13655.099999999999</v>
      </c>
      <c r="H253" s="24">
        <f t="shared" si="113"/>
        <v>3463.5</v>
      </c>
      <c r="I253" s="24">
        <f t="shared" si="113"/>
        <v>0</v>
      </c>
      <c r="J253" s="24">
        <f t="shared" si="113"/>
        <v>0</v>
      </c>
      <c r="K253" s="24">
        <f t="shared" si="113"/>
        <v>1600.9</v>
      </c>
      <c r="L253" s="24">
        <f t="shared" si="113"/>
        <v>10677.2</v>
      </c>
      <c r="M253" s="24">
        <f t="shared" si="113"/>
        <v>29.9</v>
      </c>
      <c r="N253" s="5"/>
    </row>
    <row r="254" spans="1:14">
      <c r="A254" s="25" t="s">
        <v>326</v>
      </c>
      <c r="B254" s="27" t="s">
        <v>327</v>
      </c>
      <c r="C254" s="27"/>
      <c r="D254" s="27"/>
      <c r="E254" s="27"/>
      <c r="F254" s="27"/>
      <c r="G254" s="28">
        <f>G255+G256</f>
        <v>3657.7999999999997</v>
      </c>
      <c r="H254" s="28">
        <f t="shared" ref="H254:M254" si="114">H255+H256</f>
        <v>3463.5</v>
      </c>
      <c r="I254" s="28">
        <f t="shared" si="114"/>
        <v>0</v>
      </c>
      <c r="J254" s="28">
        <f t="shared" si="114"/>
        <v>0</v>
      </c>
      <c r="K254" s="28">
        <f t="shared" si="114"/>
        <v>1600.9</v>
      </c>
      <c r="L254" s="28">
        <f t="shared" si="114"/>
        <v>0</v>
      </c>
      <c r="M254" s="28">
        <f t="shared" si="114"/>
        <v>29.9</v>
      </c>
      <c r="N254" s="5"/>
    </row>
    <row r="255" spans="1:14" ht="12.75" customHeight="1">
      <c r="A255" s="25" t="s">
        <v>32</v>
      </c>
      <c r="B255" s="27" t="s">
        <v>327</v>
      </c>
      <c r="C255" s="27" t="s">
        <v>33</v>
      </c>
      <c r="D255" s="27" t="s">
        <v>40</v>
      </c>
      <c r="E255" s="27" t="s">
        <v>232</v>
      </c>
      <c r="F255" s="27" t="s">
        <v>36</v>
      </c>
      <c r="G255" s="28">
        <v>2630.7</v>
      </c>
      <c r="H255" s="28">
        <v>3463.5</v>
      </c>
      <c r="I255" s="28"/>
      <c r="J255" s="28"/>
      <c r="K255" s="28">
        <v>1600.9</v>
      </c>
      <c r="L255" s="28"/>
      <c r="M255" s="30">
        <v>7</v>
      </c>
      <c r="N255" s="5"/>
    </row>
    <row r="256" spans="1:14" ht="12.75" customHeight="1">
      <c r="A256" s="34" t="s">
        <v>39</v>
      </c>
      <c r="B256" s="27" t="s">
        <v>327</v>
      </c>
      <c r="C256" s="27" t="s">
        <v>33</v>
      </c>
      <c r="D256" s="27" t="s">
        <v>40</v>
      </c>
      <c r="E256" s="27" t="s">
        <v>232</v>
      </c>
      <c r="F256" s="27" t="s">
        <v>41</v>
      </c>
      <c r="G256" s="28">
        <v>1027.0999999999999</v>
      </c>
      <c r="H256" s="28"/>
      <c r="I256" s="28"/>
      <c r="J256" s="28"/>
      <c r="K256" s="28"/>
      <c r="L256" s="28"/>
      <c r="M256" s="30">
        <v>22.9</v>
      </c>
      <c r="N256" s="5"/>
    </row>
    <row r="257" spans="1:14" ht="27" customHeight="1">
      <c r="A257" s="34" t="s">
        <v>328</v>
      </c>
      <c r="B257" s="27" t="s">
        <v>329</v>
      </c>
      <c r="C257" s="27"/>
      <c r="D257" s="27"/>
      <c r="E257" s="27"/>
      <c r="F257" s="27"/>
      <c r="G257" s="28">
        <f>G259+G258</f>
        <v>9997.2999999999993</v>
      </c>
      <c r="H257" s="28">
        <f t="shared" ref="H257:M257" si="115">H259+H258</f>
        <v>0</v>
      </c>
      <c r="I257" s="28">
        <f t="shared" si="115"/>
        <v>0</v>
      </c>
      <c r="J257" s="28">
        <f t="shared" si="115"/>
        <v>0</v>
      </c>
      <c r="K257" s="28">
        <f t="shared" si="115"/>
        <v>0</v>
      </c>
      <c r="L257" s="28">
        <f t="shared" si="115"/>
        <v>10677.2</v>
      </c>
      <c r="M257" s="28">
        <f t="shared" si="115"/>
        <v>0</v>
      </c>
      <c r="N257" s="5"/>
    </row>
    <row r="258" spans="1:14" ht="3.75" hidden="1" customHeight="1">
      <c r="A258" s="25" t="s">
        <v>32</v>
      </c>
      <c r="B258" s="27" t="s">
        <v>329</v>
      </c>
      <c r="C258" s="27" t="s">
        <v>33</v>
      </c>
      <c r="D258" s="27" t="s">
        <v>40</v>
      </c>
      <c r="E258" s="27" t="s">
        <v>232</v>
      </c>
      <c r="F258" s="27" t="s">
        <v>36</v>
      </c>
      <c r="G258" s="28">
        <v>0</v>
      </c>
      <c r="H258" s="28"/>
      <c r="I258" s="28"/>
      <c r="J258" s="28"/>
      <c r="K258" s="28"/>
      <c r="L258" s="28">
        <v>4860</v>
      </c>
      <c r="M258" s="30">
        <v>0</v>
      </c>
      <c r="N258" s="5"/>
    </row>
    <row r="259" spans="1:14">
      <c r="A259" s="34" t="s">
        <v>39</v>
      </c>
      <c r="B259" s="27" t="s">
        <v>329</v>
      </c>
      <c r="C259" s="27" t="s">
        <v>33</v>
      </c>
      <c r="D259" s="27" t="s">
        <v>40</v>
      </c>
      <c r="E259" s="27" t="s">
        <v>232</v>
      </c>
      <c r="F259" s="27" t="s">
        <v>41</v>
      </c>
      <c r="G259" s="28">
        <v>9997.2999999999993</v>
      </c>
      <c r="H259" s="28"/>
      <c r="I259" s="28"/>
      <c r="J259" s="28"/>
      <c r="K259" s="28"/>
      <c r="L259" s="28">
        <v>5817.2</v>
      </c>
      <c r="M259" s="30">
        <v>0</v>
      </c>
      <c r="N259" s="5"/>
    </row>
    <row r="260" spans="1:14" ht="28.5">
      <c r="A260" s="14" t="s">
        <v>330</v>
      </c>
      <c r="B260" s="15" t="s">
        <v>331</v>
      </c>
      <c r="C260" s="15"/>
      <c r="D260" s="15"/>
      <c r="E260" s="15"/>
      <c r="F260" s="15"/>
      <c r="G260" s="16">
        <f t="shared" ref="G260:M260" si="116">G261+G264+G267+G270+G273</f>
        <v>1751</v>
      </c>
      <c r="H260" s="16">
        <f t="shared" si="116"/>
        <v>0</v>
      </c>
      <c r="I260" s="16">
        <f t="shared" si="116"/>
        <v>0</v>
      </c>
      <c r="J260" s="16">
        <f t="shared" si="116"/>
        <v>0</v>
      </c>
      <c r="K260" s="16">
        <f t="shared" si="116"/>
        <v>1781</v>
      </c>
      <c r="L260" s="16">
        <f t="shared" si="116"/>
        <v>0</v>
      </c>
      <c r="M260" s="16">
        <f t="shared" si="116"/>
        <v>746.7</v>
      </c>
      <c r="N260" s="5"/>
    </row>
    <row r="261" spans="1:14">
      <c r="A261" s="21" t="s">
        <v>332</v>
      </c>
      <c r="B261" s="23" t="s">
        <v>333</v>
      </c>
      <c r="C261" s="23"/>
      <c r="D261" s="23"/>
      <c r="E261" s="23"/>
      <c r="F261" s="23"/>
      <c r="G261" s="24">
        <f>G262</f>
        <v>1461</v>
      </c>
      <c r="H261" s="24">
        <f t="shared" ref="H261:M262" si="117">H262</f>
        <v>0</v>
      </c>
      <c r="I261" s="24">
        <f t="shared" si="117"/>
        <v>0</v>
      </c>
      <c r="J261" s="24">
        <f t="shared" si="117"/>
        <v>0</v>
      </c>
      <c r="K261" s="24">
        <f t="shared" si="117"/>
        <v>1461</v>
      </c>
      <c r="L261" s="24">
        <f t="shared" si="117"/>
        <v>0</v>
      </c>
      <c r="M261" s="24">
        <f t="shared" si="117"/>
        <v>671.6</v>
      </c>
      <c r="N261" s="5"/>
    </row>
    <row r="262" spans="1:14">
      <c r="A262" s="25" t="s">
        <v>52</v>
      </c>
      <c r="B262" s="27" t="s">
        <v>334</v>
      </c>
      <c r="C262" s="27"/>
      <c r="D262" s="27"/>
      <c r="E262" s="27"/>
      <c r="F262" s="27"/>
      <c r="G262" s="28">
        <f>G263</f>
        <v>1461</v>
      </c>
      <c r="H262" s="28">
        <f t="shared" si="117"/>
        <v>0</v>
      </c>
      <c r="I262" s="28">
        <f t="shared" si="117"/>
        <v>0</v>
      </c>
      <c r="J262" s="28">
        <f t="shared" si="117"/>
        <v>0</v>
      </c>
      <c r="K262" s="28">
        <f t="shared" si="117"/>
        <v>1461</v>
      </c>
      <c r="L262" s="28">
        <f t="shared" si="117"/>
        <v>0</v>
      </c>
      <c r="M262" s="28">
        <f t="shared" si="117"/>
        <v>671.6</v>
      </c>
      <c r="N262" s="5"/>
    </row>
    <row r="263" spans="1:14">
      <c r="A263" s="25" t="s">
        <v>22</v>
      </c>
      <c r="B263" s="27" t="s">
        <v>334</v>
      </c>
      <c r="C263" s="27" t="s">
        <v>33</v>
      </c>
      <c r="D263" s="27" t="s">
        <v>23</v>
      </c>
      <c r="E263" s="27" t="s">
        <v>23</v>
      </c>
      <c r="F263" s="27" t="s">
        <v>25</v>
      </c>
      <c r="G263" s="28">
        <f>K263+L263</f>
        <v>1461</v>
      </c>
      <c r="H263" s="28"/>
      <c r="I263" s="28"/>
      <c r="J263" s="28"/>
      <c r="K263" s="28">
        <v>1461</v>
      </c>
      <c r="L263" s="28"/>
      <c r="M263" s="30">
        <v>671.6</v>
      </c>
      <c r="N263" s="5"/>
    </row>
    <row r="264" spans="1:14" ht="25.5">
      <c r="A264" s="21" t="s">
        <v>335</v>
      </c>
      <c r="B264" s="23" t="s">
        <v>336</v>
      </c>
      <c r="C264" s="23"/>
      <c r="D264" s="23"/>
      <c r="E264" s="23"/>
      <c r="F264" s="23"/>
      <c r="G264" s="24">
        <f>G265</f>
        <v>120</v>
      </c>
      <c r="H264" s="24">
        <f t="shared" ref="H264:M265" si="118">H265</f>
        <v>0</v>
      </c>
      <c r="I264" s="24">
        <f t="shared" si="118"/>
        <v>0</v>
      </c>
      <c r="J264" s="24">
        <f t="shared" si="118"/>
        <v>0</v>
      </c>
      <c r="K264" s="24">
        <f t="shared" si="118"/>
        <v>150</v>
      </c>
      <c r="L264" s="24">
        <f t="shared" si="118"/>
        <v>0</v>
      </c>
      <c r="M264" s="24">
        <f t="shared" si="118"/>
        <v>50</v>
      </c>
      <c r="N264" s="5"/>
    </row>
    <row r="265" spans="1:14">
      <c r="A265" s="34" t="s">
        <v>337</v>
      </c>
      <c r="B265" s="27" t="s">
        <v>338</v>
      </c>
      <c r="C265" s="27"/>
      <c r="D265" s="27"/>
      <c r="E265" s="27"/>
      <c r="F265" s="27"/>
      <c r="G265" s="28">
        <f>G266</f>
        <v>120</v>
      </c>
      <c r="H265" s="28">
        <f t="shared" si="118"/>
        <v>0</v>
      </c>
      <c r="I265" s="28">
        <f t="shared" si="118"/>
        <v>0</v>
      </c>
      <c r="J265" s="28">
        <f t="shared" si="118"/>
        <v>0</v>
      </c>
      <c r="K265" s="28">
        <f t="shared" si="118"/>
        <v>150</v>
      </c>
      <c r="L265" s="28">
        <f t="shared" si="118"/>
        <v>0</v>
      </c>
      <c r="M265" s="28">
        <f t="shared" si="118"/>
        <v>50</v>
      </c>
      <c r="N265" s="5"/>
    </row>
    <row r="266" spans="1:14">
      <c r="A266" s="25" t="s">
        <v>22</v>
      </c>
      <c r="B266" s="27" t="s">
        <v>338</v>
      </c>
      <c r="C266" s="27" t="s">
        <v>33</v>
      </c>
      <c r="D266" s="27" t="s">
        <v>23</v>
      </c>
      <c r="E266" s="27" t="s">
        <v>23</v>
      </c>
      <c r="F266" s="27" t="s">
        <v>25</v>
      </c>
      <c r="G266" s="28">
        <v>120</v>
      </c>
      <c r="H266" s="28"/>
      <c r="I266" s="28"/>
      <c r="J266" s="28"/>
      <c r="K266" s="28">
        <v>150</v>
      </c>
      <c r="L266" s="28"/>
      <c r="M266" s="30">
        <v>50</v>
      </c>
      <c r="N266" s="5"/>
    </row>
    <row r="267" spans="1:14" ht="24.75" customHeight="1">
      <c r="A267" s="21" t="s">
        <v>339</v>
      </c>
      <c r="B267" s="23" t="s">
        <v>340</v>
      </c>
      <c r="C267" s="23"/>
      <c r="D267" s="23"/>
      <c r="E267" s="23"/>
      <c r="F267" s="23"/>
      <c r="G267" s="24">
        <f>G268</f>
        <v>50</v>
      </c>
      <c r="H267" s="24">
        <f t="shared" ref="H267:M268" si="119">H268</f>
        <v>0</v>
      </c>
      <c r="I267" s="24">
        <f t="shared" si="119"/>
        <v>0</v>
      </c>
      <c r="J267" s="24">
        <f t="shared" si="119"/>
        <v>0</v>
      </c>
      <c r="K267" s="24">
        <f t="shared" si="119"/>
        <v>50</v>
      </c>
      <c r="L267" s="24">
        <f t="shared" si="119"/>
        <v>0</v>
      </c>
      <c r="M267" s="24">
        <f t="shared" si="119"/>
        <v>0</v>
      </c>
      <c r="N267" s="5"/>
    </row>
    <row r="268" spans="1:14">
      <c r="A268" s="34" t="s">
        <v>337</v>
      </c>
      <c r="B268" s="27" t="s">
        <v>341</v>
      </c>
      <c r="C268" s="27"/>
      <c r="D268" s="27"/>
      <c r="E268" s="27"/>
      <c r="F268" s="27"/>
      <c r="G268" s="28">
        <f>G269</f>
        <v>50</v>
      </c>
      <c r="H268" s="28">
        <f t="shared" si="119"/>
        <v>0</v>
      </c>
      <c r="I268" s="28">
        <f t="shared" si="119"/>
        <v>0</v>
      </c>
      <c r="J268" s="28">
        <f t="shared" si="119"/>
        <v>0</v>
      </c>
      <c r="K268" s="28">
        <f t="shared" si="119"/>
        <v>50</v>
      </c>
      <c r="L268" s="28">
        <f t="shared" si="119"/>
        <v>0</v>
      </c>
      <c r="M268" s="28">
        <f t="shared" si="119"/>
        <v>0</v>
      </c>
      <c r="N268" s="5"/>
    </row>
    <row r="269" spans="1:14" ht="16.5" customHeight="1">
      <c r="A269" s="25" t="s">
        <v>22</v>
      </c>
      <c r="B269" s="27" t="s">
        <v>341</v>
      </c>
      <c r="C269" s="27" t="s">
        <v>33</v>
      </c>
      <c r="D269" s="27" t="s">
        <v>23</v>
      </c>
      <c r="E269" s="27" t="s">
        <v>23</v>
      </c>
      <c r="F269" s="27" t="s">
        <v>25</v>
      </c>
      <c r="G269" s="28">
        <f>K269+L269</f>
        <v>50</v>
      </c>
      <c r="H269" s="28"/>
      <c r="I269" s="28"/>
      <c r="J269" s="28"/>
      <c r="K269" s="28">
        <v>50</v>
      </c>
      <c r="L269" s="28"/>
      <c r="M269" s="30">
        <v>0</v>
      </c>
      <c r="N269" s="5"/>
    </row>
    <row r="270" spans="1:14" ht="23.25" customHeight="1">
      <c r="A270" s="21" t="s">
        <v>342</v>
      </c>
      <c r="B270" s="23" t="s">
        <v>343</v>
      </c>
      <c r="C270" s="23"/>
      <c r="D270" s="23"/>
      <c r="E270" s="23"/>
      <c r="F270" s="23"/>
      <c r="G270" s="24">
        <f>G271</f>
        <v>90</v>
      </c>
      <c r="H270" s="24">
        <f t="shared" ref="H270:M271" si="120">H271</f>
        <v>0</v>
      </c>
      <c r="I270" s="24">
        <f t="shared" si="120"/>
        <v>0</v>
      </c>
      <c r="J270" s="24">
        <f t="shared" si="120"/>
        <v>0</v>
      </c>
      <c r="K270" s="24">
        <f t="shared" si="120"/>
        <v>90</v>
      </c>
      <c r="L270" s="24">
        <f t="shared" si="120"/>
        <v>0</v>
      </c>
      <c r="M270" s="24">
        <f t="shared" si="120"/>
        <v>16.399999999999999</v>
      </c>
      <c r="N270" s="5"/>
    </row>
    <row r="271" spans="1:14" ht="21.75" customHeight="1">
      <c r="A271" s="34" t="s">
        <v>337</v>
      </c>
      <c r="B271" s="27" t="s">
        <v>344</v>
      </c>
      <c r="C271" s="27"/>
      <c r="D271" s="27"/>
      <c r="E271" s="27"/>
      <c r="F271" s="27"/>
      <c r="G271" s="28">
        <f>G272</f>
        <v>90</v>
      </c>
      <c r="H271" s="28">
        <f t="shared" si="120"/>
        <v>0</v>
      </c>
      <c r="I271" s="28">
        <f t="shared" si="120"/>
        <v>0</v>
      </c>
      <c r="J271" s="28">
        <f t="shared" si="120"/>
        <v>0</v>
      </c>
      <c r="K271" s="28">
        <f t="shared" si="120"/>
        <v>90</v>
      </c>
      <c r="L271" s="28">
        <f t="shared" si="120"/>
        <v>0</v>
      </c>
      <c r="M271" s="28">
        <f t="shared" si="120"/>
        <v>16.399999999999999</v>
      </c>
      <c r="N271" s="5"/>
    </row>
    <row r="272" spans="1:14">
      <c r="A272" s="25" t="s">
        <v>22</v>
      </c>
      <c r="B272" s="27" t="s">
        <v>344</v>
      </c>
      <c r="C272" s="27" t="s">
        <v>33</v>
      </c>
      <c r="D272" s="27" t="s">
        <v>23</v>
      </c>
      <c r="E272" s="27" t="s">
        <v>23</v>
      </c>
      <c r="F272" s="27" t="s">
        <v>25</v>
      </c>
      <c r="G272" s="28">
        <f>K272+L272</f>
        <v>90</v>
      </c>
      <c r="H272" s="28"/>
      <c r="I272" s="28"/>
      <c r="J272" s="28"/>
      <c r="K272" s="28">
        <v>90</v>
      </c>
      <c r="L272" s="28"/>
      <c r="M272" s="30">
        <v>16.399999999999999</v>
      </c>
      <c r="N272" s="5"/>
    </row>
    <row r="273" spans="1:14" ht="25.5">
      <c r="A273" s="21" t="s">
        <v>345</v>
      </c>
      <c r="B273" s="23" t="s">
        <v>346</v>
      </c>
      <c r="C273" s="23"/>
      <c r="D273" s="23"/>
      <c r="E273" s="23"/>
      <c r="F273" s="23"/>
      <c r="G273" s="24">
        <f t="shared" ref="G273:M274" si="121">G274</f>
        <v>30</v>
      </c>
      <c r="H273" s="24">
        <f t="shared" si="121"/>
        <v>0</v>
      </c>
      <c r="I273" s="24">
        <f t="shared" si="121"/>
        <v>0</v>
      </c>
      <c r="J273" s="24">
        <f t="shared" si="121"/>
        <v>0</v>
      </c>
      <c r="K273" s="24">
        <f t="shared" si="121"/>
        <v>30</v>
      </c>
      <c r="L273" s="24">
        <f t="shared" si="121"/>
        <v>0</v>
      </c>
      <c r="M273" s="24">
        <f t="shared" si="121"/>
        <v>8.6999999999999993</v>
      </c>
      <c r="N273" s="5"/>
    </row>
    <row r="274" spans="1:14">
      <c r="A274" s="34" t="s">
        <v>337</v>
      </c>
      <c r="B274" s="27" t="s">
        <v>347</v>
      </c>
      <c r="C274" s="27"/>
      <c r="D274" s="27"/>
      <c r="E274" s="27"/>
      <c r="F274" s="27"/>
      <c r="G274" s="28">
        <f t="shared" si="121"/>
        <v>30</v>
      </c>
      <c r="H274" s="28">
        <f t="shared" si="121"/>
        <v>0</v>
      </c>
      <c r="I274" s="28">
        <f t="shared" si="121"/>
        <v>0</v>
      </c>
      <c r="J274" s="28">
        <f t="shared" si="121"/>
        <v>0</v>
      </c>
      <c r="K274" s="28">
        <f t="shared" si="121"/>
        <v>30</v>
      </c>
      <c r="L274" s="28">
        <f t="shared" si="121"/>
        <v>0</v>
      </c>
      <c r="M274" s="28">
        <f t="shared" si="121"/>
        <v>8.6999999999999993</v>
      </c>
      <c r="N274" s="5"/>
    </row>
    <row r="275" spans="1:14">
      <c r="A275" s="25" t="s">
        <v>22</v>
      </c>
      <c r="B275" s="27" t="s">
        <v>347</v>
      </c>
      <c r="C275" s="27" t="s">
        <v>33</v>
      </c>
      <c r="D275" s="27" t="s">
        <v>23</v>
      </c>
      <c r="E275" s="27" t="s">
        <v>23</v>
      </c>
      <c r="F275" s="27" t="s">
        <v>25</v>
      </c>
      <c r="G275" s="28">
        <f>K275+L275</f>
        <v>30</v>
      </c>
      <c r="H275" s="28"/>
      <c r="I275" s="28"/>
      <c r="J275" s="28"/>
      <c r="K275" s="28">
        <v>30</v>
      </c>
      <c r="L275" s="28"/>
      <c r="M275" s="30">
        <v>8.6999999999999993</v>
      </c>
      <c r="N275" s="5"/>
    </row>
    <row r="276" spans="1:14" ht="30" customHeight="1">
      <c r="A276" s="14" t="s">
        <v>348</v>
      </c>
      <c r="B276" s="55" t="s">
        <v>349</v>
      </c>
      <c r="C276" s="55"/>
      <c r="D276" s="15"/>
      <c r="E276" s="15"/>
      <c r="F276" s="15"/>
      <c r="G276" s="16">
        <f t="shared" ref="G276:M276" si="122">G279+G288+G291+G294+G312</f>
        <v>31751.599999999999</v>
      </c>
      <c r="H276" s="16" t="e">
        <f t="shared" si="122"/>
        <v>#REF!</v>
      </c>
      <c r="I276" s="16" t="e">
        <f t="shared" si="122"/>
        <v>#REF!</v>
      </c>
      <c r="J276" s="16" t="e">
        <f t="shared" si="122"/>
        <v>#REF!</v>
      </c>
      <c r="K276" s="16">
        <f t="shared" si="122"/>
        <v>29201.7</v>
      </c>
      <c r="L276" s="16">
        <f t="shared" si="122"/>
        <v>2549.9</v>
      </c>
      <c r="M276" s="16">
        <f t="shared" si="122"/>
        <v>12535.4</v>
      </c>
      <c r="N276" s="5"/>
    </row>
    <row r="277" spans="1:14" ht="25.5" hidden="1">
      <c r="A277" s="25" t="s">
        <v>350</v>
      </c>
      <c r="B277" s="27" t="s">
        <v>297</v>
      </c>
      <c r="C277" s="27"/>
      <c r="D277" s="27" t="s">
        <v>23</v>
      </c>
      <c r="E277" s="27" t="s">
        <v>232</v>
      </c>
      <c r="F277" s="27"/>
      <c r="G277" s="28" t="e">
        <f>G278</f>
        <v>#REF!</v>
      </c>
      <c r="H277" s="28"/>
      <c r="I277" s="28"/>
      <c r="J277" s="28"/>
      <c r="K277" s="28" t="e">
        <f>K278</f>
        <v>#REF!</v>
      </c>
      <c r="L277" s="28" t="e">
        <f>L278</f>
        <v>#REF!</v>
      </c>
      <c r="M277" s="30"/>
      <c r="N277" s="5"/>
    </row>
    <row r="278" spans="1:14" hidden="1">
      <c r="A278" s="51" t="s">
        <v>351</v>
      </c>
      <c r="B278" s="27" t="s">
        <v>298</v>
      </c>
      <c r="C278" s="27"/>
      <c r="D278" s="27" t="s">
        <v>23</v>
      </c>
      <c r="E278" s="27" t="s">
        <v>232</v>
      </c>
      <c r="F278" s="27"/>
      <c r="G278" s="28" t="e">
        <f>#REF!</f>
        <v>#REF!</v>
      </c>
      <c r="H278" s="28" t="e">
        <f>#REF!</f>
        <v>#REF!</v>
      </c>
      <c r="I278" s="28" t="e">
        <f>#REF!</f>
        <v>#REF!</v>
      </c>
      <c r="J278" s="28" t="e">
        <f>#REF!</f>
        <v>#REF!</v>
      </c>
      <c r="K278" s="28" t="e">
        <f>#REF!</f>
        <v>#REF!</v>
      </c>
      <c r="L278" s="28" t="e">
        <f>#REF!</f>
        <v>#REF!</v>
      </c>
      <c r="M278" s="30"/>
      <c r="N278" s="5"/>
    </row>
    <row r="279" spans="1:14" ht="30" customHeight="1">
      <c r="A279" s="21" t="s">
        <v>352</v>
      </c>
      <c r="B279" s="22" t="s">
        <v>353</v>
      </c>
      <c r="C279" s="22"/>
      <c r="D279" s="23"/>
      <c r="E279" s="23"/>
      <c r="F279" s="23"/>
      <c r="G279" s="24">
        <f t="shared" ref="G279:M279" si="123">G280+G286</f>
        <v>15168.4</v>
      </c>
      <c r="H279" s="24">
        <f t="shared" si="123"/>
        <v>0</v>
      </c>
      <c r="I279" s="24">
        <f t="shared" si="123"/>
        <v>0</v>
      </c>
      <c r="J279" s="24">
        <f t="shared" si="123"/>
        <v>0</v>
      </c>
      <c r="K279" s="24">
        <f t="shared" si="123"/>
        <v>12822.5</v>
      </c>
      <c r="L279" s="24">
        <f t="shared" si="123"/>
        <v>2345.9</v>
      </c>
      <c r="M279" s="24">
        <f t="shared" si="123"/>
        <v>8359</v>
      </c>
      <c r="N279" s="5"/>
    </row>
    <row r="280" spans="1:14">
      <c r="A280" s="25" t="s">
        <v>354</v>
      </c>
      <c r="B280" s="26" t="s">
        <v>355</v>
      </c>
      <c r="C280" s="26"/>
      <c r="D280" s="27"/>
      <c r="E280" s="27"/>
      <c r="F280" s="27"/>
      <c r="G280" s="28">
        <f t="shared" ref="G280:M280" si="124">G284</f>
        <v>12822.5</v>
      </c>
      <c r="H280" s="28">
        <f t="shared" si="124"/>
        <v>0</v>
      </c>
      <c r="I280" s="28">
        <f t="shared" si="124"/>
        <v>0</v>
      </c>
      <c r="J280" s="28">
        <f t="shared" si="124"/>
        <v>0</v>
      </c>
      <c r="K280" s="28">
        <f t="shared" si="124"/>
        <v>12822.5</v>
      </c>
      <c r="L280" s="28">
        <f t="shared" si="124"/>
        <v>0</v>
      </c>
      <c r="M280" s="28">
        <f t="shared" si="124"/>
        <v>7186</v>
      </c>
      <c r="N280" s="5"/>
    </row>
    <row r="281" spans="1:14" hidden="1">
      <c r="A281" s="25" t="s">
        <v>356</v>
      </c>
      <c r="B281" s="27"/>
      <c r="C281" s="27"/>
      <c r="D281" s="27" t="s">
        <v>23</v>
      </c>
      <c r="E281" s="27" t="s">
        <v>23</v>
      </c>
      <c r="F281" s="27"/>
      <c r="G281" s="28" t="e">
        <f>G282+#REF!+#REF!</f>
        <v>#REF!</v>
      </c>
      <c r="H281" s="28" t="e">
        <f>H282+#REF!+#REF!+#REF!</f>
        <v>#REF!</v>
      </c>
      <c r="I281" s="28" t="e">
        <f>I282+#REF!+#REF!+#REF!</f>
        <v>#REF!</v>
      </c>
      <c r="J281" s="28"/>
      <c r="K281" s="28" t="e">
        <f>K282+#REF!+#REF!</f>
        <v>#REF!</v>
      </c>
      <c r="L281" s="28" t="e">
        <f>L282+#REF!+#REF!</f>
        <v>#REF!</v>
      </c>
      <c r="M281" s="30"/>
      <c r="N281" s="5"/>
    </row>
    <row r="282" spans="1:14" ht="25.5" hidden="1">
      <c r="A282" s="25" t="s">
        <v>357</v>
      </c>
      <c r="B282" s="27" t="s">
        <v>84</v>
      </c>
      <c r="C282" s="27"/>
      <c r="D282" s="27" t="s">
        <v>23</v>
      </c>
      <c r="E282" s="27" t="s">
        <v>23</v>
      </c>
      <c r="F282" s="19"/>
      <c r="G282" s="28">
        <f>G283</f>
        <v>110</v>
      </c>
      <c r="H282" s="28" t="e">
        <f>#REF!+#REF!+#REF!+#REF!+#REF!</f>
        <v>#REF!</v>
      </c>
      <c r="I282" s="28" t="e">
        <f>#REF!+#REF!+#REF!+#REF!+#REF!</f>
        <v>#REF!</v>
      </c>
      <c r="J282" s="28"/>
      <c r="K282" s="28">
        <f>K283</f>
        <v>110</v>
      </c>
      <c r="L282" s="28">
        <f>L283</f>
        <v>0</v>
      </c>
      <c r="M282" s="30"/>
      <c r="N282" s="5"/>
    </row>
    <row r="283" spans="1:14" ht="25.5" hidden="1">
      <c r="A283" s="25" t="s">
        <v>32</v>
      </c>
      <c r="B283" s="26" t="s">
        <v>358</v>
      </c>
      <c r="C283" s="26"/>
      <c r="D283" s="27" t="s">
        <v>76</v>
      </c>
      <c r="E283" s="27" t="s">
        <v>232</v>
      </c>
      <c r="F283" s="27" t="s">
        <v>36</v>
      </c>
      <c r="G283" s="28">
        <f>K283+L283</f>
        <v>110</v>
      </c>
      <c r="H283" s="28">
        <v>100</v>
      </c>
      <c r="I283" s="28"/>
      <c r="J283" s="28"/>
      <c r="K283" s="28">
        <v>110</v>
      </c>
      <c r="L283" s="28"/>
      <c r="M283" s="30"/>
      <c r="N283" s="5"/>
    </row>
    <row r="284" spans="1:14" ht="12" customHeight="1">
      <c r="A284" s="25" t="s">
        <v>359</v>
      </c>
      <c r="B284" s="26" t="s">
        <v>355</v>
      </c>
      <c r="C284" s="27" t="s">
        <v>360</v>
      </c>
      <c r="D284" s="27" t="s">
        <v>273</v>
      </c>
      <c r="E284" s="27" t="s">
        <v>99</v>
      </c>
      <c r="F284" s="27" t="s">
        <v>361</v>
      </c>
      <c r="G284" s="28">
        <f>K284+L284</f>
        <v>12822.5</v>
      </c>
      <c r="H284" s="28">
        <f>H285</f>
        <v>0</v>
      </c>
      <c r="I284" s="28">
        <f>I285</f>
        <v>0</v>
      </c>
      <c r="J284" s="28"/>
      <c r="K284" s="28">
        <v>12822.5</v>
      </c>
      <c r="L284" s="28">
        <v>0</v>
      </c>
      <c r="M284" s="30">
        <v>7186</v>
      </c>
      <c r="N284" s="5"/>
    </row>
    <row r="285" spans="1:14" hidden="1">
      <c r="A285" s="34" t="s">
        <v>39</v>
      </c>
      <c r="B285" s="27" t="s">
        <v>362</v>
      </c>
      <c r="C285" s="27"/>
      <c r="D285" s="27" t="s">
        <v>40</v>
      </c>
      <c r="E285" s="27" t="s">
        <v>232</v>
      </c>
      <c r="F285" s="27" t="s">
        <v>41</v>
      </c>
      <c r="G285" s="28">
        <f>K285+L285</f>
        <v>0</v>
      </c>
      <c r="H285" s="28"/>
      <c r="I285" s="28"/>
      <c r="J285" s="28"/>
      <c r="K285" s="28"/>
      <c r="L285" s="28"/>
      <c r="M285" s="30"/>
      <c r="N285" s="5"/>
    </row>
    <row r="286" spans="1:14" ht="63.75">
      <c r="A286" s="25" t="s">
        <v>363</v>
      </c>
      <c r="B286" s="26" t="s">
        <v>364</v>
      </c>
      <c r="C286" s="26"/>
      <c r="D286" s="27"/>
      <c r="E286" s="27"/>
      <c r="F286" s="27"/>
      <c r="G286" s="28">
        <f t="shared" ref="G286:M286" si="125">G287</f>
        <v>2345.9</v>
      </c>
      <c r="H286" s="28">
        <f t="shared" si="125"/>
        <v>0</v>
      </c>
      <c r="I286" s="28">
        <f t="shared" si="125"/>
        <v>0</v>
      </c>
      <c r="J286" s="28">
        <f t="shared" si="125"/>
        <v>0</v>
      </c>
      <c r="K286" s="28">
        <f t="shared" si="125"/>
        <v>0</v>
      </c>
      <c r="L286" s="28">
        <f t="shared" si="125"/>
        <v>2345.9</v>
      </c>
      <c r="M286" s="28">
        <f t="shared" si="125"/>
        <v>1173</v>
      </c>
      <c r="N286" s="5"/>
    </row>
    <row r="287" spans="1:14">
      <c r="A287" s="25" t="s">
        <v>359</v>
      </c>
      <c r="B287" s="26" t="s">
        <v>364</v>
      </c>
      <c r="C287" s="27" t="s">
        <v>360</v>
      </c>
      <c r="D287" s="27" t="s">
        <v>273</v>
      </c>
      <c r="E287" s="27" t="s">
        <v>99</v>
      </c>
      <c r="F287" s="27" t="s">
        <v>361</v>
      </c>
      <c r="G287" s="28">
        <f>K287+L287</f>
        <v>2345.9</v>
      </c>
      <c r="H287" s="28"/>
      <c r="I287" s="28"/>
      <c r="J287" s="28"/>
      <c r="K287" s="28">
        <v>0</v>
      </c>
      <c r="L287" s="28">
        <v>2345.9</v>
      </c>
      <c r="M287" s="30">
        <v>1173</v>
      </c>
      <c r="N287" s="5"/>
    </row>
    <row r="288" spans="1:14" ht="25.5">
      <c r="A288" s="21" t="s">
        <v>365</v>
      </c>
      <c r="B288" s="22" t="s">
        <v>366</v>
      </c>
      <c r="C288" s="22"/>
      <c r="D288" s="23"/>
      <c r="E288" s="23"/>
      <c r="F288" s="23"/>
      <c r="G288" s="24">
        <f t="shared" ref="G288:M289" si="126">G289</f>
        <v>10061.700000000001</v>
      </c>
      <c r="H288" s="24">
        <f t="shared" si="126"/>
        <v>0</v>
      </c>
      <c r="I288" s="24">
        <f t="shared" si="126"/>
        <v>0</v>
      </c>
      <c r="J288" s="24">
        <f t="shared" si="126"/>
        <v>0</v>
      </c>
      <c r="K288" s="24">
        <f t="shared" si="126"/>
        <v>10061.700000000001</v>
      </c>
      <c r="L288" s="24">
        <f t="shared" si="126"/>
        <v>0</v>
      </c>
      <c r="M288" s="24">
        <f t="shared" si="126"/>
        <v>1573.6</v>
      </c>
      <c r="N288" s="5"/>
    </row>
    <row r="289" spans="1:14">
      <c r="A289" s="25" t="s">
        <v>367</v>
      </c>
      <c r="B289" s="26" t="s">
        <v>368</v>
      </c>
      <c r="C289" s="26"/>
      <c r="D289" s="27"/>
      <c r="E289" s="27"/>
      <c r="F289" s="27"/>
      <c r="G289" s="28">
        <f t="shared" si="126"/>
        <v>10061.700000000001</v>
      </c>
      <c r="H289" s="28">
        <f t="shared" si="126"/>
        <v>0</v>
      </c>
      <c r="I289" s="28">
        <f t="shared" si="126"/>
        <v>0</v>
      </c>
      <c r="J289" s="28">
        <f t="shared" si="126"/>
        <v>0</v>
      </c>
      <c r="K289" s="28">
        <f t="shared" si="126"/>
        <v>10061.700000000001</v>
      </c>
      <c r="L289" s="28">
        <f t="shared" si="126"/>
        <v>0</v>
      </c>
      <c r="M289" s="28">
        <f t="shared" si="126"/>
        <v>1573.6</v>
      </c>
      <c r="N289" s="5"/>
    </row>
    <row r="290" spans="1:14">
      <c r="A290" s="25" t="s">
        <v>369</v>
      </c>
      <c r="B290" s="26" t="s">
        <v>368</v>
      </c>
      <c r="C290" s="27" t="s">
        <v>360</v>
      </c>
      <c r="D290" s="27" t="s">
        <v>273</v>
      </c>
      <c r="E290" s="27" t="s">
        <v>24</v>
      </c>
      <c r="F290" s="27" t="s">
        <v>361</v>
      </c>
      <c r="G290" s="28">
        <f>K290+L290</f>
        <v>10061.700000000001</v>
      </c>
      <c r="H290" s="20"/>
      <c r="I290" s="20"/>
      <c r="J290" s="28"/>
      <c r="K290" s="28">
        <v>10061.700000000001</v>
      </c>
      <c r="L290" s="28"/>
      <c r="M290" s="30">
        <v>1573.6</v>
      </c>
      <c r="N290" s="5"/>
    </row>
    <row r="291" spans="1:14" ht="26.25" customHeight="1">
      <c r="A291" s="21" t="s">
        <v>370</v>
      </c>
      <c r="B291" s="22" t="s">
        <v>371</v>
      </c>
      <c r="C291" s="22"/>
      <c r="D291" s="23"/>
      <c r="E291" s="23"/>
      <c r="F291" s="23"/>
      <c r="G291" s="24">
        <f>G292</f>
        <v>460</v>
      </c>
      <c r="H291" s="24">
        <f t="shared" ref="H291:M292" si="127">H292</f>
        <v>0</v>
      </c>
      <c r="I291" s="24">
        <f t="shared" si="127"/>
        <v>0</v>
      </c>
      <c r="J291" s="24">
        <f t="shared" si="127"/>
        <v>0</v>
      </c>
      <c r="K291" s="24">
        <f t="shared" si="127"/>
        <v>460</v>
      </c>
      <c r="L291" s="24">
        <f t="shared" si="127"/>
        <v>0</v>
      </c>
      <c r="M291" s="24">
        <f t="shared" si="127"/>
        <v>125.1</v>
      </c>
      <c r="N291" s="5"/>
    </row>
    <row r="292" spans="1:14">
      <c r="A292" s="25" t="s">
        <v>372</v>
      </c>
      <c r="B292" s="26" t="s">
        <v>373</v>
      </c>
      <c r="C292" s="26"/>
      <c r="D292" s="27"/>
      <c r="E292" s="27"/>
      <c r="F292" s="27"/>
      <c r="G292" s="28">
        <f>G293</f>
        <v>460</v>
      </c>
      <c r="H292" s="28">
        <f t="shared" si="127"/>
        <v>0</v>
      </c>
      <c r="I292" s="28">
        <f t="shared" si="127"/>
        <v>0</v>
      </c>
      <c r="J292" s="28">
        <f t="shared" si="127"/>
        <v>0</v>
      </c>
      <c r="K292" s="28">
        <f t="shared" si="127"/>
        <v>460</v>
      </c>
      <c r="L292" s="28">
        <f t="shared" si="127"/>
        <v>0</v>
      </c>
      <c r="M292" s="28">
        <f t="shared" si="127"/>
        <v>125.1</v>
      </c>
      <c r="N292" s="5"/>
    </row>
    <row r="293" spans="1:14">
      <c r="A293" s="34" t="s">
        <v>374</v>
      </c>
      <c r="B293" s="26" t="s">
        <v>373</v>
      </c>
      <c r="C293" s="27" t="s">
        <v>360</v>
      </c>
      <c r="D293" s="27" t="s">
        <v>145</v>
      </c>
      <c r="E293" s="27" t="s">
        <v>99</v>
      </c>
      <c r="F293" s="27" t="s">
        <v>375</v>
      </c>
      <c r="G293" s="28">
        <f>K293+L293</f>
        <v>460</v>
      </c>
      <c r="H293" s="28"/>
      <c r="I293" s="28"/>
      <c r="J293" s="28"/>
      <c r="K293" s="28">
        <v>460</v>
      </c>
      <c r="L293" s="28">
        <v>0</v>
      </c>
      <c r="M293" s="30">
        <v>125.1</v>
      </c>
      <c r="N293" s="5"/>
    </row>
    <row r="294" spans="1:14" ht="27.75" customHeight="1">
      <c r="A294" s="53" t="s">
        <v>376</v>
      </c>
      <c r="B294" s="22" t="s">
        <v>377</v>
      </c>
      <c r="C294" s="22"/>
      <c r="D294" s="23"/>
      <c r="E294" s="23"/>
      <c r="F294" s="23"/>
      <c r="G294" s="24">
        <f t="shared" ref="G294:M294" si="128">G295</f>
        <v>204</v>
      </c>
      <c r="H294" s="24" t="e">
        <f t="shared" si="128"/>
        <v>#REF!</v>
      </c>
      <c r="I294" s="24" t="e">
        <f t="shared" si="128"/>
        <v>#REF!</v>
      </c>
      <c r="J294" s="24" t="e">
        <f t="shared" si="128"/>
        <v>#REF!</v>
      </c>
      <c r="K294" s="24">
        <f t="shared" si="128"/>
        <v>0</v>
      </c>
      <c r="L294" s="24">
        <f t="shared" si="128"/>
        <v>204</v>
      </c>
      <c r="M294" s="24">
        <f t="shared" si="128"/>
        <v>6.3</v>
      </c>
      <c r="N294" s="5"/>
    </row>
    <row r="295" spans="1:14" ht="18.75" customHeight="1">
      <c r="A295" s="51" t="s">
        <v>378</v>
      </c>
      <c r="B295" s="26" t="s">
        <v>379</v>
      </c>
      <c r="C295" s="26"/>
      <c r="D295" s="27"/>
      <c r="E295" s="27"/>
      <c r="F295" s="27"/>
      <c r="G295" s="28">
        <f t="shared" ref="G295:M295" si="129">G310+G311</f>
        <v>204</v>
      </c>
      <c r="H295" s="28" t="e">
        <f t="shared" si="129"/>
        <v>#REF!</v>
      </c>
      <c r="I295" s="28" t="e">
        <f t="shared" si="129"/>
        <v>#REF!</v>
      </c>
      <c r="J295" s="28" t="e">
        <f t="shared" si="129"/>
        <v>#REF!</v>
      </c>
      <c r="K295" s="28">
        <f t="shared" si="129"/>
        <v>0</v>
      </c>
      <c r="L295" s="28">
        <f t="shared" si="129"/>
        <v>204</v>
      </c>
      <c r="M295" s="28">
        <f t="shared" si="129"/>
        <v>6.3</v>
      </c>
      <c r="N295" s="5"/>
    </row>
    <row r="296" spans="1:14" ht="3" hidden="1" customHeight="1">
      <c r="A296" s="25" t="s">
        <v>380</v>
      </c>
      <c r="B296" s="26"/>
      <c r="C296" s="26"/>
      <c r="D296" s="27" t="s">
        <v>35</v>
      </c>
      <c r="E296" s="27" t="s">
        <v>24</v>
      </c>
      <c r="F296" s="27"/>
      <c r="G296" s="28" t="e">
        <f>G297</f>
        <v>#REF!</v>
      </c>
      <c r="H296" s="28" t="e">
        <f>H297</f>
        <v>#REF!</v>
      </c>
      <c r="I296" s="28" t="e">
        <f>I297</f>
        <v>#REF!</v>
      </c>
      <c r="J296" s="28"/>
      <c r="K296" s="28" t="e">
        <f>K297</f>
        <v>#REF!</v>
      </c>
      <c r="L296" s="28" t="e">
        <f>L297</f>
        <v>#REF!</v>
      </c>
      <c r="M296" s="30"/>
      <c r="N296" s="5"/>
    </row>
    <row r="297" spans="1:14" ht="25.5" hidden="1">
      <c r="A297" s="25" t="s">
        <v>14</v>
      </c>
      <c r="B297" s="26" t="s">
        <v>15</v>
      </c>
      <c r="C297" s="26"/>
      <c r="D297" s="27" t="s">
        <v>35</v>
      </c>
      <c r="E297" s="27" t="s">
        <v>24</v>
      </c>
      <c r="F297" s="27"/>
      <c r="G297" s="28" t="e">
        <f>G298+G307</f>
        <v>#REF!</v>
      </c>
      <c r="H297" s="28" t="e">
        <f>#REF!+H298+#REF!</f>
        <v>#REF!</v>
      </c>
      <c r="I297" s="28" t="e">
        <f>#REF!+I298+#REF!</f>
        <v>#REF!</v>
      </c>
      <c r="J297" s="28"/>
      <c r="K297" s="28" t="e">
        <f>K298+K307</f>
        <v>#REF!</v>
      </c>
      <c r="L297" s="28" t="e">
        <f>L298+L307</f>
        <v>#REF!</v>
      </c>
      <c r="M297" s="30"/>
      <c r="N297" s="5"/>
    </row>
    <row r="298" spans="1:14" hidden="1">
      <c r="A298" s="25" t="s">
        <v>16</v>
      </c>
      <c r="B298" s="26" t="s">
        <v>17</v>
      </c>
      <c r="C298" s="26"/>
      <c r="D298" s="27" t="s">
        <v>35</v>
      </c>
      <c r="E298" s="27" t="s">
        <v>24</v>
      </c>
      <c r="F298" s="27"/>
      <c r="G298" s="28">
        <f>G301+G299</f>
        <v>0</v>
      </c>
      <c r="H298" s="28">
        <f>H302</f>
        <v>580</v>
      </c>
      <c r="I298" s="28">
        <f>I302</f>
        <v>0</v>
      </c>
      <c r="J298" s="28"/>
      <c r="K298" s="28">
        <f>K301+K299</f>
        <v>0</v>
      </c>
      <c r="L298" s="28">
        <f>L301+L299</f>
        <v>0</v>
      </c>
      <c r="M298" s="30"/>
      <c r="N298" s="5"/>
    </row>
    <row r="299" spans="1:14" hidden="1">
      <c r="A299" s="25" t="s">
        <v>20</v>
      </c>
      <c r="B299" s="26" t="s">
        <v>381</v>
      </c>
      <c r="C299" s="26"/>
      <c r="D299" s="27" t="s">
        <v>35</v>
      </c>
      <c r="E299" s="27" t="s">
        <v>24</v>
      </c>
      <c r="F299" s="27"/>
      <c r="G299" s="28">
        <f>G300</f>
        <v>0</v>
      </c>
      <c r="H299" s="28"/>
      <c r="I299" s="28"/>
      <c r="J299" s="28"/>
      <c r="K299" s="28">
        <f>K300</f>
        <v>0</v>
      </c>
      <c r="L299" s="28">
        <f>L300</f>
        <v>0</v>
      </c>
      <c r="M299" s="30"/>
      <c r="N299" s="5"/>
    </row>
    <row r="300" spans="1:14" ht="25.5" hidden="1">
      <c r="A300" s="25" t="s">
        <v>32</v>
      </c>
      <c r="B300" s="26" t="s">
        <v>382</v>
      </c>
      <c r="C300" s="26"/>
      <c r="D300" s="27" t="s">
        <v>35</v>
      </c>
      <c r="E300" s="27" t="s">
        <v>24</v>
      </c>
      <c r="F300" s="27" t="s">
        <v>36</v>
      </c>
      <c r="G300" s="28">
        <f>K300+L300</f>
        <v>0</v>
      </c>
      <c r="H300" s="28"/>
      <c r="I300" s="28"/>
      <c r="J300" s="28"/>
      <c r="K300" s="28"/>
      <c r="L300" s="28"/>
      <c r="M300" s="30"/>
      <c r="N300" s="5"/>
    </row>
    <row r="301" spans="1:14" ht="25.5" hidden="1">
      <c r="A301" s="25" t="s">
        <v>383</v>
      </c>
      <c r="B301" s="26" t="s">
        <v>384</v>
      </c>
      <c r="C301" s="26"/>
      <c r="D301" s="27" t="s">
        <v>35</v>
      </c>
      <c r="E301" s="27" t="s">
        <v>24</v>
      </c>
      <c r="F301" s="27"/>
      <c r="G301" s="28">
        <f>G302+G304</f>
        <v>0</v>
      </c>
      <c r="H301" s="28"/>
      <c r="I301" s="28"/>
      <c r="J301" s="28"/>
      <c r="K301" s="28">
        <f>K302+K304</f>
        <v>0</v>
      </c>
      <c r="L301" s="28">
        <f>L302+L304</f>
        <v>0</v>
      </c>
      <c r="M301" s="30"/>
      <c r="N301" s="5"/>
    </row>
    <row r="302" spans="1:14" hidden="1">
      <c r="A302" s="25" t="s">
        <v>20</v>
      </c>
      <c r="B302" s="26" t="s">
        <v>385</v>
      </c>
      <c r="C302" s="26"/>
      <c r="D302" s="27" t="s">
        <v>35</v>
      </c>
      <c r="E302" s="27" t="s">
        <v>24</v>
      </c>
      <c r="F302" s="27"/>
      <c r="G302" s="28">
        <f>G303</f>
        <v>0</v>
      </c>
      <c r="H302" s="28">
        <f>H303</f>
        <v>580</v>
      </c>
      <c r="I302" s="28">
        <f>I303</f>
        <v>0</v>
      </c>
      <c r="J302" s="28"/>
      <c r="K302" s="28">
        <f>K303</f>
        <v>0</v>
      </c>
      <c r="L302" s="28">
        <f>L303</f>
        <v>0</v>
      </c>
      <c r="M302" s="30"/>
      <c r="N302" s="5"/>
    </row>
    <row r="303" spans="1:14" ht="25.5" hidden="1">
      <c r="A303" s="25" t="s">
        <v>32</v>
      </c>
      <c r="B303" s="26" t="s">
        <v>385</v>
      </c>
      <c r="C303" s="26"/>
      <c r="D303" s="27" t="s">
        <v>35</v>
      </c>
      <c r="E303" s="27" t="s">
        <v>24</v>
      </c>
      <c r="F303" s="27" t="s">
        <v>36</v>
      </c>
      <c r="G303" s="28">
        <f>K303+L303</f>
        <v>0</v>
      </c>
      <c r="H303" s="28">
        <v>580</v>
      </c>
      <c r="I303" s="31"/>
      <c r="J303" s="28"/>
      <c r="K303" s="28"/>
      <c r="L303" s="28"/>
      <c r="M303" s="30"/>
      <c r="N303" s="5"/>
    </row>
    <row r="304" spans="1:14" ht="38.25" hidden="1">
      <c r="A304" s="25" t="s">
        <v>386</v>
      </c>
      <c r="B304" s="26" t="s">
        <v>387</v>
      </c>
      <c r="C304" s="26"/>
      <c r="D304" s="27" t="s">
        <v>35</v>
      </c>
      <c r="E304" s="27" t="s">
        <v>24</v>
      </c>
      <c r="F304" s="27"/>
      <c r="G304" s="28">
        <f>G305</f>
        <v>0</v>
      </c>
      <c r="H304" s="31"/>
      <c r="I304" s="31"/>
      <c r="J304" s="28"/>
      <c r="K304" s="28">
        <f>K305</f>
        <v>0</v>
      </c>
      <c r="L304" s="28">
        <f>L305</f>
        <v>0</v>
      </c>
      <c r="M304" s="30"/>
      <c r="N304" s="5"/>
    </row>
    <row r="305" spans="1:14" hidden="1">
      <c r="A305" s="25" t="s">
        <v>20</v>
      </c>
      <c r="B305" s="26" t="s">
        <v>388</v>
      </c>
      <c r="C305" s="26"/>
      <c r="D305" s="27" t="s">
        <v>35</v>
      </c>
      <c r="E305" s="27" t="s">
        <v>24</v>
      </c>
      <c r="F305" s="27"/>
      <c r="G305" s="28">
        <f>G306</f>
        <v>0</v>
      </c>
      <c r="H305" s="31"/>
      <c r="I305" s="31"/>
      <c r="J305" s="28"/>
      <c r="K305" s="28">
        <f>K306</f>
        <v>0</v>
      </c>
      <c r="L305" s="28">
        <f>L306</f>
        <v>0</v>
      </c>
      <c r="M305" s="30"/>
      <c r="N305" s="5"/>
    </row>
    <row r="306" spans="1:14" ht="25.5" hidden="1">
      <c r="A306" s="25" t="s">
        <v>32</v>
      </c>
      <c r="B306" s="26" t="s">
        <v>388</v>
      </c>
      <c r="C306" s="26"/>
      <c r="D306" s="27" t="s">
        <v>35</v>
      </c>
      <c r="E306" s="27" t="s">
        <v>24</v>
      </c>
      <c r="F306" s="27" t="s">
        <v>36</v>
      </c>
      <c r="G306" s="28">
        <f>K306+L306</f>
        <v>0</v>
      </c>
      <c r="H306" s="31"/>
      <c r="I306" s="31"/>
      <c r="J306" s="28"/>
      <c r="K306" s="28"/>
      <c r="L306" s="28"/>
      <c r="M306" s="30"/>
      <c r="N306" s="5"/>
    </row>
    <row r="307" spans="1:14" ht="25.5" hidden="1">
      <c r="A307" s="25" t="s">
        <v>26</v>
      </c>
      <c r="B307" s="27" t="s">
        <v>27</v>
      </c>
      <c r="C307" s="27"/>
      <c r="D307" s="27" t="s">
        <v>35</v>
      </c>
      <c r="E307" s="27" t="s">
        <v>24</v>
      </c>
      <c r="F307" s="27"/>
      <c r="G307" s="28" t="e">
        <f>G308</f>
        <v>#REF!</v>
      </c>
      <c r="H307" s="31"/>
      <c r="I307" s="31"/>
      <c r="J307" s="28"/>
      <c r="K307" s="28" t="e">
        <f>K308</f>
        <v>#REF!</v>
      </c>
      <c r="L307" s="28" t="e">
        <f>L308</f>
        <v>#REF!</v>
      </c>
      <c r="M307" s="30"/>
      <c r="N307" s="5"/>
    </row>
    <row r="308" spans="1:14" hidden="1">
      <c r="A308" s="25" t="s">
        <v>389</v>
      </c>
      <c r="B308" s="27" t="s">
        <v>390</v>
      </c>
      <c r="C308" s="27"/>
      <c r="D308" s="27" t="s">
        <v>35</v>
      </c>
      <c r="E308" s="27" t="s">
        <v>24</v>
      </c>
      <c r="F308" s="27"/>
      <c r="G308" s="28" t="e">
        <f>G309</f>
        <v>#REF!</v>
      </c>
      <c r="H308" s="31"/>
      <c r="I308" s="31"/>
      <c r="J308" s="28"/>
      <c r="K308" s="28" t="e">
        <f>K309</f>
        <v>#REF!</v>
      </c>
      <c r="L308" s="28" t="e">
        <f>L309</f>
        <v>#REF!</v>
      </c>
      <c r="M308" s="30"/>
      <c r="N308" s="5"/>
    </row>
    <row r="309" spans="1:14" hidden="1">
      <c r="A309" s="25" t="s">
        <v>391</v>
      </c>
      <c r="B309" s="27" t="s">
        <v>392</v>
      </c>
      <c r="C309" s="27"/>
      <c r="D309" s="27" t="s">
        <v>35</v>
      </c>
      <c r="E309" s="27" t="s">
        <v>24</v>
      </c>
      <c r="F309" s="27"/>
      <c r="G309" s="28" t="e">
        <f>#REF!</f>
        <v>#REF!</v>
      </c>
      <c r="H309" s="31"/>
      <c r="I309" s="31"/>
      <c r="J309" s="28"/>
      <c r="K309" s="28" t="e">
        <f>#REF!</f>
        <v>#REF!</v>
      </c>
      <c r="L309" s="28" t="e">
        <f>#REF!</f>
        <v>#REF!</v>
      </c>
      <c r="M309" s="30"/>
      <c r="N309" s="5"/>
    </row>
    <row r="310" spans="1:14" ht="17.25" customHeight="1">
      <c r="A310" s="25" t="s">
        <v>46</v>
      </c>
      <c r="B310" s="26" t="s">
        <v>379</v>
      </c>
      <c r="C310" s="27" t="s">
        <v>360</v>
      </c>
      <c r="D310" s="27" t="s">
        <v>99</v>
      </c>
      <c r="E310" s="27" t="s">
        <v>34</v>
      </c>
      <c r="F310" s="27" t="s">
        <v>47</v>
      </c>
      <c r="G310" s="28">
        <f>K310+L310</f>
        <v>159.9</v>
      </c>
      <c r="H310" s="31" t="e">
        <f>L310+#REF!</f>
        <v>#REF!</v>
      </c>
      <c r="I310" s="31" t="e">
        <f>#REF!+#REF!</f>
        <v>#REF!</v>
      </c>
      <c r="J310" s="28" t="e">
        <f>#REF!+#REF!</f>
        <v>#REF!</v>
      </c>
      <c r="K310" s="28"/>
      <c r="L310" s="28">
        <v>159.9</v>
      </c>
      <c r="M310" s="30">
        <v>0</v>
      </c>
      <c r="N310" s="5"/>
    </row>
    <row r="311" spans="1:14" ht="25.5">
      <c r="A311" s="25" t="s">
        <v>32</v>
      </c>
      <c r="B311" s="26" t="s">
        <v>379</v>
      </c>
      <c r="C311" s="27" t="s">
        <v>360</v>
      </c>
      <c r="D311" s="27" t="s">
        <v>99</v>
      </c>
      <c r="E311" s="27" t="s">
        <v>34</v>
      </c>
      <c r="F311" s="27" t="s">
        <v>36</v>
      </c>
      <c r="G311" s="28">
        <f>K311+L311</f>
        <v>44.1</v>
      </c>
      <c r="H311" s="31"/>
      <c r="I311" s="31"/>
      <c r="J311" s="28"/>
      <c r="K311" s="28"/>
      <c r="L311" s="28">
        <v>44.1</v>
      </c>
      <c r="M311" s="30">
        <v>6.3</v>
      </c>
      <c r="N311" s="5"/>
    </row>
    <row r="312" spans="1:14" ht="25.5">
      <c r="A312" s="21" t="s">
        <v>393</v>
      </c>
      <c r="B312" s="22" t="s">
        <v>394</v>
      </c>
      <c r="C312" s="22"/>
      <c r="D312" s="23"/>
      <c r="E312" s="23"/>
      <c r="F312" s="23"/>
      <c r="G312" s="24">
        <f t="shared" ref="G312:M312" si="130">G313</f>
        <v>5857.5</v>
      </c>
      <c r="H312" s="24">
        <f t="shared" si="130"/>
        <v>0</v>
      </c>
      <c r="I312" s="24">
        <f t="shared" si="130"/>
        <v>0</v>
      </c>
      <c r="J312" s="24">
        <f t="shared" si="130"/>
        <v>0</v>
      </c>
      <c r="K312" s="24">
        <f t="shared" si="130"/>
        <v>5857.5</v>
      </c>
      <c r="L312" s="24">
        <f t="shared" si="130"/>
        <v>0</v>
      </c>
      <c r="M312" s="24">
        <f t="shared" si="130"/>
        <v>2471.4</v>
      </c>
      <c r="N312" s="5"/>
    </row>
    <row r="313" spans="1:14">
      <c r="A313" s="25" t="s">
        <v>191</v>
      </c>
      <c r="B313" s="26" t="s">
        <v>395</v>
      </c>
      <c r="C313" s="26"/>
      <c r="D313" s="27"/>
      <c r="E313" s="27"/>
      <c r="F313" s="27"/>
      <c r="G313" s="28">
        <f>G314+G315+G316</f>
        <v>5857.5</v>
      </c>
      <c r="H313" s="28">
        <f t="shared" ref="H313:M313" si="131">H314+H315+H316</f>
        <v>0</v>
      </c>
      <c r="I313" s="28">
        <f t="shared" si="131"/>
        <v>0</v>
      </c>
      <c r="J313" s="28">
        <f t="shared" si="131"/>
        <v>0</v>
      </c>
      <c r="K313" s="28">
        <f t="shared" si="131"/>
        <v>5857.5</v>
      </c>
      <c r="L313" s="28">
        <f t="shared" si="131"/>
        <v>0</v>
      </c>
      <c r="M313" s="28">
        <f t="shared" si="131"/>
        <v>2471.4</v>
      </c>
      <c r="N313" s="5"/>
    </row>
    <row r="314" spans="1:14">
      <c r="A314" s="25" t="s">
        <v>46</v>
      </c>
      <c r="B314" s="26" t="s">
        <v>395</v>
      </c>
      <c r="C314" s="27" t="s">
        <v>360</v>
      </c>
      <c r="D314" s="27" t="s">
        <v>99</v>
      </c>
      <c r="E314" s="27" t="s">
        <v>34</v>
      </c>
      <c r="F314" s="27" t="s">
        <v>47</v>
      </c>
      <c r="G314" s="28">
        <v>5572.7</v>
      </c>
      <c r="H314" s="28"/>
      <c r="I314" s="28"/>
      <c r="J314" s="28"/>
      <c r="K314" s="28">
        <v>5658.7</v>
      </c>
      <c r="L314" s="28">
        <v>0</v>
      </c>
      <c r="M314" s="30">
        <v>2378.1</v>
      </c>
      <c r="N314" s="5"/>
    </row>
    <row r="315" spans="1:14" ht="18.75" customHeight="1">
      <c r="A315" s="25" t="s">
        <v>32</v>
      </c>
      <c r="B315" s="26" t="s">
        <v>395</v>
      </c>
      <c r="C315" s="27" t="s">
        <v>360</v>
      </c>
      <c r="D315" s="27" t="s">
        <v>99</v>
      </c>
      <c r="E315" s="27" t="s">
        <v>34</v>
      </c>
      <c r="F315" s="27" t="s">
        <v>36</v>
      </c>
      <c r="G315" s="28">
        <v>283.8</v>
      </c>
      <c r="H315" s="31"/>
      <c r="I315" s="31"/>
      <c r="J315" s="28"/>
      <c r="K315" s="28">
        <v>198.8</v>
      </c>
      <c r="L315" s="28">
        <v>0</v>
      </c>
      <c r="M315" s="30">
        <v>92.8</v>
      </c>
      <c r="N315" s="5"/>
    </row>
    <row r="316" spans="1:14" ht="18.75" customHeight="1">
      <c r="A316" s="74" t="s">
        <v>171</v>
      </c>
      <c r="B316" s="26" t="s">
        <v>395</v>
      </c>
      <c r="C316" s="27" t="s">
        <v>360</v>
      </c>
      <c r="D316" s="27" t="s">
        <v>99</v>
      </c>
      <c r="E316" s="27" t="s">
        <v>34</v>
      </c>
      <c r="F316" s="27" t="s">
        <v>172</v>
      </c>
      <c r="G316" s="28">
        <v>1</v>
      </c>
      <c r="H316" s="31"/>
      <c r="I316" s="31"/>
      <c r="J316" s="28"/>
      <c r="K316" s="28"/>
      <c r="L316" s="28"/>
      <c r="M316" s="30">
        <v>0.5</v>
      </c>
      <c r="N316" s="5"/>
    </row>
    <row r="317" spans="1:14" ht="29.25" customHeight="1">
      <c r="A317" s="75" t="s">
        <v>396</v>
      </c>
      <c r="B317" s="55" t="s">
        <v>397</v>
      </c>
      <c r="C317" s="15"/>
      <c r="D317" s="15"/>
      <c r="E317" s="15"/>
      <c r="F317" s="15"/>
      <c r="G317" s="16">
        <f t="shared" ref="G317:M319" si="132">G318</f>
        <v>300</v>
      </c>
      <c r="H317" s="16">
        <f t="shared" si="132"/>
        <v>0</v>
      </c>
      <c r="I317" s="16">
        <f t="shared" si="132"/>
        <v>0</v>
      </c>
      <c r="J317" s="16">
        <f t="shared" si="132"/>
        <v>0</v>
      </c>
      <c r="K317" s="16">
        <f t="shared" si="132"/>
        <v>300</v>
      </c>
      <c r="L317" s="16">
        <f t="shared" si="132"/>
        <v>0</v>
      </c>
      <c r="M317" s="16">
        <f t="shared" si="132"/>
        <v>0</v>
      </c>
      <c r="N317" s="5"/>
    </row>
    <row r="318" spans="1:14" ht="15.75" customHeight="1">
      <c r="A318" s="76" t="s">
        <v>398</v>
      </c>
      <c r="B318" s="22" t="s">
        <v>399</v>
      </c>
      <c r="C318" s="23"/>
      <c r="D318" s="23"/>
      <c r="E318" s="23"/>
      <c r="F318" s="23"/>
      <c r="G318" s="24">
        <f t="shared" si="132"/>
        <v>300</v>
      </c>
      <c r="H318" s="24">
        <f t="shared" si="132"/>
        <v>0</v>
      </c>
      <c r="I318" s="24">
        <f t="shared" si="132"/>
        <v>0</v>
      </c>
      <c r="J318" s="24">
        <f t="shared" si="132"/>
        <v>0</v>
      </c>
      <c r="K318" s="24">
        <f t="shared" si="132"/>
        <v>300</v>
      </c>
      <c r="L318" s="24">
        <f t="shared" si="132"/>
        <v>0</v>
      </c>
      <c r="M318" s="24">
        <f t="shared" si="132"/>
        <v>0</v>
      </c>
      <c r="N318" s="5"/>
    </row>
    <row r="319" spans="1:14" ht="12.75" customHeight="1">
      <c r="A319" s="74" t="s">
        <v>400</v>
      </c>
      <c r="B319" s="26" t="s">
        <v>401</v>
      </c>
      <c r="C319" s="27"/>
      <c r="D319" s="27"/>
      <c r="E319" s="27"/>
      <c r="F319" s="27"/>
      <c r="G319" s="28">
        <f t="shared" si="132"/>
        <v>300</v>
      </c>
      <c r="H319" s="28">
        <f t="shared" si="132"/>
        <v>0</v>
      </c>
      <c r="I319" s="28">
        <f t="shared" si="132"/>
        <v>0</v>
      </c>
      <c r="J319" s="28">
        <f t="shared" si="132"/>
        <v>0</v>
      </c>
      <c r="K319" s="28">
        <f t="shared" si="132"/>
        <v>300</v>
      </c>
      <c r="L319" s="28">
        <f t="shared" si="132"/>
        <v>0</v>
      </c>
      <c r="M319" s="28">
        <f t="shared" si="132"/>
        <v>0</v>
      </c>
      <c r="N319" s="5"/>
    </row>
    <row r="320" spans="1:14" ht="12.75" customHeight="1">
      <c r="A320" s="74" t="s">
        <v>402</v>
      </c>
      <c r="B320" s="26" t="s">
        <v>401</v>
      </c>
      <c r="C320" s="27" t="s">
        <v>33</v>
      </c>
      <c r="D320" s="27" t="s">
        <v>232</v>
      </c>
      <c r="E320" s="27" t="s">
        <v>232</v>
      </c>
      <c r="F320" s="27" t="s">
        <v>82</v>
      </c>
      <c r="G320" s="28">
        <f>K320+L320</f>
        <v>300</v>
      </c>
      <c r="H320" s="31"/>
      <c r="I320" s="31"/>
      <c r="J320" s="28"/>
      <c r="K320" s="28">
        <v>300</v>
      </c>
      <c r="L320" s="28"/>
      <c r="M320" s="30">
        <v>0</v>
      </c>
      <c r="N320" s="5"/>
    </row>
    <row r="321" spans="1:14">
      <c r="A321" s="85" t="s">
        <v>403</v>
      </c>
      <c r="B321" s="86"/>
      <c r="C321" s="86"/>
      <c r="D321" s="86"/>
      <c r="E321" s="86"/>
      <c r="F321" s="87"/>
      <c r="G321" s="20">
        <f t="shared" ref="G321:M321" si="133">G6+G21+G52+G101+G141+G205+G233+G241+G248+G260+G276+G317</f>
        <v>431256.2</v>
      </c>
      <c r="H321" s="20" t="e">
        <f t="shared" si="133"/>
        <v>#REF!</v>
      </c>
      <c r="I321" s="20" t="e">
        <f t="shared" si="133"/>
        <v>#REF!</v>
      </c>
      <c r="J321" s="20" t="e">
        <f t="shared" si="133"/>
        <v>#REF!</v>
      </c>
      <c r="K321" s="20">
        <f t="shared" si="133"/>
        <v>180255.1</v>
      </c>
      <c r="L321" s="20">
        <f t="shared" si="133"/>
        <v>244121.40000000002</v>
      </c>
      <c r="M321" s="20">
        <f t="shared" si="133"/>
        <v>234840.80000000002</v>
      </c>
      <c r="N321" s="5"/>
    </row>
    <row r="322" spans="1:14">
      <c r="D322" s="77"/>
      <c r="E322" s="77"/>
      <c r="F322" s="77"/>
      <c r="G322" s="78"/>
      <c r="H322" s="78"/>
    </row>
    <row r="323" spans="1:14">
      <c r="D323" s="77"/>
      <c r="E323" s="77"/>
      <c r="F323" s="77"/>
      <c r="G323" s="78"/>
      <c r="H323" s="79"/>
      <c r="J323" s="80"/>
    </row>
    <row r="324" spans="1:14">
      <c r="D324" s="77"/>
      <c r="E324" s="77"/>
      <c r="F324" s="77" t="s">
        <v>404</v>
      </c>
      <c r="G324" s="78"/>
      <c r="H324" s="78"/>
    </row>
    <row r="325" spans="1:14">
      <c r="G325" s="78"/>
    </row>
    <row r="326" spans="1:14">
      <c r="G326" s="78"/>
      <c r="H326" s="78"/>
      <c r="I326" s="78"/>
      <c r="J326" s="78"/>
      <c r="K326" s="78"/>
      <c r="L326" s="79"/>
    </row>
    <row r="327" spans="1:14">
      <c r="G327" s="78"/>
    </row>
    <row r="328" spans="1:14">
      <c r="G328" s="80"/>
      <c r="J328" s="2"/>
      <c r="K328" s="78"/>
    </row>
    <row r="333" spans="1:14">
      <c r="A333" s="3"/>
      <c r="B333" s="3"/>
      <c r="C333" s="3"/>
    </row>
    <row r="334" spans="1:14">
      <c r="A334" s="3"/>
      <c r="B334" s="3"/>
      <c r="C334" s="3"/>
    </row>
    <row r="335" spans="1:14">
      <c r="A335" s="3"/>
      <c r="B335" s="3"/>
      <c r="C335" s="3"/>
    </row>
    <row r="336" spans="1:14">
      <c r="A336" s="3"/>
      <c r="B336" s="3"/>
      <c r="C336" s="3"/>
    </row>
  </sheetData>
  <mergeCells count="3">
    <mergeCell ref="A1:F1"/>
    <mergeCell ref="A2:G3"/>
    <mergeCell ref="A321:F321"/>
  </mergeCells>
  <printOptions horizontalCentered="1"/>
  <pageMargins left="0.59055118110236227" right="0.39370078740157483" top="0" bottom="0" header="0" footer="0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</vt:lpstr>
      <vt:lpstr>программы!Область_печати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2017-07-19T07:55:49Z</dcterms:modified>
</cp:coreProperties>
</file>